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29.xml" ContentType="application/vnd.openxmlformats-officedocument.spreadsheetml.pivotTable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6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7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8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9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20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7.xml" ContentType="application/vnd.openxmlformats-officedocument.drawing+xml"/>
  <Override PartName="/xl/pivotTables/pivotTable30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Z:\DIESI INTERNO\Anuário\Anuário 2023\Arquivos para postagem\"/>
    </mc:Choice>
  </mc:AlternateContent>
  <xr:revisionPtr revIDLastSave="0" documentId="13_ncr:1_{A5A284FC-79CE-4DF1-B6D0-D28C5433A772}" xr6:coauthVersionLast="47" xr6:coauthVersionMax="47" xr10:uidLastSave="{00000000-0000-0000-0000-000000000000}"/>
  <bookViews>
    <workbookView xWindow="-120" yWindow="-120" windowWidth="29040" windowHeight="15720" tabRatio="788" firstSheet="3" activeTab="3" xr2:uid="{00000000-000D-0000-FFFF-FFFF00000000}"/>
  </bookViews>
  <sheets>
    <sheet name="Eseba_2022" sheetId="2" state="hidden" r:id="rId1"/>
    <sheet name="Estes_2022" sheetId="3" state="hidden" r:id="rId2"/>
    <sheet name="Docentes3Grau_2022" sheetId="4" state="hidden" r:id="rId3"/>
    <sheet name="Menu" sheetId="30" r:id="rId4"/>
    <sheet name="Quadro resumo" sheetId="31" r:id="rId5"/>
    <sheet name="Cargos e Vacâncias" sheetId="5" r:id="rId6"/>
    <sheet name="Posses e contratos temporários" sheetId="6" r:id="rId7"/>
    <sheet name="Capacitação Docentes" sheetId="27" r:id="rId8"/>
    <sheet name="Saúde Docentes" sheetId="28" r:id="rId9"/>
    <sheet name="Afastamentos Docentes" sheetId="29" r:id="rId10"/>
    <sheet name="Titulação - 3º grau" sheetId="10" r:id="rId11"/>
    <sheet name="Classe funcional - 3º grau" sheetId="12" r:id="rId12"/>
    <sheet name="Regime de trabalho -  3º grau" sheetId="13" r:id="rId13"/>
    <sheet name="Perfil docentes 3º grau" sheetId="14" r:id="rId14"/>
    <sheet name="Cargos comissionados - 3º grau" sheetId="15" r:id="rId15"/>
    <sheet name="Docentes por UA - 3º grau" sheetId="16" r:id="rId16"/>
    <sheet name="Titulação - ESEBA" sheetId="18" r:id="rId17"/>
    <sheet name="Classe funcional - ESEBA" sheetId="19" r:id="rId18"/>
    <sheet name="Regime de trabalho - ESEBA" sheetId="20" r:id="rId19"/>
    <sheet name="Perfil Docentes ESEBA" sheetId="21" r:id="rId20"/>
    <sheet name="Titulação - ESTES" sheetId="22" r:id="rId21"/>
    <sheet name="Classe funcional - ESTES" sheetId="23" r:id="rId22"/>
    <sheet name="Regime de trabalho - ESTES" sheetId="24" r:id="rId23"/>
    <sheet name="Perfil Docentes ESTES" sheetId="25" r:id="rId24"/>
    <sheet name="Cargos comissionados - 1º e 2º" sheetId="26" r:id="rId25"/>
    <sheet name="Planilha3" sheetId="17" state="hidden" r:id="rId26"/>
  </sheets>
  <definedNames>
    <definedName name="_9031_Consulta_Docente3Grau_EM_31_12">Docentes3Grau_2022!$A$1:$AJ$1900</definedName>
    <definedName name="_9031_Consulta_DocentesEseba_EM_31_12">Eseba_2022!$A$1:$AJ$94</definedName>
    <definedName name="_9031_Consulta_DocentesEstes_EM_31_12">Estes_2022!$A$1:$AJ$45</definedName>
    <definedName name="_9031_Consulta_TecAdm_EM_31_12">#REF!</definedName>
    <definedName name="_xlnm._FilterDatabase" localSheetId="2" hidden="1">Docentes3Grau_2022!$A$1:$AJ$1900</definedName>
  </definedNames>
  <calcPr calcId="191029"/>
  <pivotCaches>
    <pivotCache cacheId="0" r:id="rId27"/>
    <pivotCache cacheId="1" r:id="rId28"/>
    <pivotCache cacheId="2" r:id="rId29"/>
    <pivotCache cacheId="3" r:id="rId30"/>
    <pivotCache cacheId="4" r:id="rId31"/>
    <pivotCache cacheId="5" r:id="rId3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31" l="1"/>
  <c r="C14" i="31" s="1"/>
  <c r="C13" i="31"/>
  <c r="C10" i="31"/>
  <c r="F7" i="29" l="1"/>
  <c r="C12" i="29"/>
  <c r="C7" i="29"/>
  <c r="M11" i="25"/>
  <c r="M8" i="25"/>
  <c r="C13" i="29" l="1"/>
  <c r="E4" i="27" l="1"/>
  <c r="D9" i="26"/>
  <c r="AM3" i="3"/>
  <c r="AM4" i="3"/>
  <c r="AM5" i="3"/>
  <c r="AM6" i="3"/>
  <c r="AM7" i="3"/>
  <c r="AM8" i="3"/>
  <c r="AM9" i="3"/>
  <c r="AM10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2" i="3"/>
  <c r="AL3" i="3"/>
  <c r="AL4" i="3"/>
  <c r="AL5" i="3"/>
  <c r="AL6" i="3"/>
  <c r="AL7" i="3"/>
  <c r="AL8" i="3"/>
  <c r="AL9" i="3"/>
  <c r="AL10" i="3"/>
  <c r="AL11" i="3"/>
  <c r="AL12" i="3"/>
  <c r="AL13" i="3"/>
  <c r="AL14" i="3"/>
  <c r="AL15" i="3"/>
  <c r="AL16" i="3"/>
  <c r="AL17" i="3"/>
  <c r="AL18" i="3"/>
  <c r="AL19" i="3"/>
  <c r="AL20" i="3"/>
  <c r="AL21" i="3"/>
  <c r="AL22" i="3"/>
  <c r="AL23" i="3"/>
  <c r="AL24" i="3"/>
  <c r="AL25" i="3"/>
  <c r="AL26" i="3"/>
  <c r="AL27" i="3"/>
  <c r="AL28" i="3"/>
  <c r="AL29" i="3"/>
  <c r="AL30" i="3"/>
  <c r="AL31" i="3"/>
  <c r="AL32" i="3"/>
  <c r="AL33" i="3"/>
  <c r="AL34" i="3"/>
  <c r="AL35" i="3"/>
  <c r="AL36" i="3"/>
  <c r="AL37" i="3"/>
  <c r="AL38" i="3"/>
  <c r="AL39" i="3"/>
  <c r="AL40" i="3"/>
  <c r="AL41" i="3"/>
  <c r="AL42" i="3"/>
  <c r="AL43" i="3"/>
  <c r="AL44" i="3"/>
  <c r="AL45" i="3"/>
  <c r="AL2" i="3"/>
  <c r="AK3" i="3"/>
  <c r="AK4" i="3"/>
  <c r="AK5" i="3"/>
  <c r="AK6" i="3"/>
  <c r="AK7" i="3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2" i="3"/>
  <c r="F15" i="24"/>
  <c r="F14" i="24"/>
  <c r="D16" i="24"/>
  <c r="E16" i="24"/>
  <c r="C16" i="24"/>
  <c r="G14" i="23"/>
  <c r="G15" i="23"/>
  <c r="G13" i="23"/>
  <c r="D15" i="23"/>
  <c r="E15" i="23"/>
  <c r="F15" i="23"/>
  <c r="C15" i="23"/>
  <c r="G16" i="22"/>
  <c r="G15" i="22"/>
  <c r="G14" i="22"/>
  <c r="D16" i="22"/>
  <c r="E16" i="22"/>
  <c r="F16" i="22"/>
  <c r="C16" i="22"/>
  <c r="AM3" i="2"/>
  <c r="AM4" i="2"/>
  <c r="AM5" i="2"/>
  <c r="AM6" i="2"/>
  <c r="AM7" i="2"/>
  <c r="AM8" i="2"/>
  <c r="AM9" i="2"/>
  <c r="AM10" i="2"/>
  <c r="AM11" i="2"/>
  <c r="AM12" i="2"/>
  <c r="AM13" i="2"/>
  <c r="AM14" i="2"/>
  <c r="AM15" i="2"/>
  <c r="AM16" i="2"/>
  <c r="AM17" i="2"/>
  <c r="AM18" i="2"/>
  <c r="AM19" i="2"/>
  <c r="AM20" i="2"/>
  <c r="AM21" i="2"/>
  <c r="AM22" i="2"/>
  <c r="AM23" i="2"/>
  <c r="AM24" i="2"/>
  <c r="AM25" i="2"/>
  <c r="AM26" i="2"/>
  <c r="AM27" i="2"/>
  <c r="AM28" i="2"/>
  <c r="AM29" i="2"/>
  <c r="AM30" i="2"/>
  <c r="AM31" i="2"/>
  <c r="AM32" i="2"/>
  <c r="AM33" i="2"/>
  <c r="AM34" i="2"/>
  <c r="AM35" i="2"/>
  <c r="AM36" i="2"/>
  <c r="AM37" i="2"/>
  <c r="AM38" i="2"/>
  <c r="AM39" i="2"/>
  <c r="AM40" i="2"/>
  <c r="AM41" i="2"/>
  <c r="AM42" i="2"/>
  <c r="AM43" i="2"/>
  <c r="AM44" i="2"/>
  <c r="AM45" i="2"/>
  <c r="AM46" i="2"/>
  <c r="AM47" i="2"/>
  <c r="AM48" i="2"/>
  <c r="AM49" i="2"/>
  <c r="AM50" i="2"/>
  <c r="AM51" i="2"/>
  <c r="AM52" i="2"/>
  <c r="AM53" i="2"/>
  <c r="AM54" i="2"/>
  <c r="AM55" i="2"/>
  <c r="AM56" i="2"/>
  <c r="AM57" i="2"/>
  <c r="AM58" i="2"/>
  <c r="AM59" i="2"/>
  <c r="AM60" i="2"/>
  <c r="AM61" i="2"/>
  <c r="AM62" i="2"/>
  <c r="AM63" i="2"/>
  <c r="AM64" i="2"/>
  <c r="AM65" i="2"/>
  <c r="AM66" i="2"/>
  <c r="AM67" i="2"/>
  <c r="AM68" i="2"/>
  <c r="AM69" i="2"/>
  <c r="AM70" i="2"/>
  <c r="AM71" i="2"/>
  <c r="AM72" i="2"/>
  <c r="AM73" i="2"/>
  <c r="AM74" i="2"/>
  <c r="AM75" i="2"/>
  <c r="AM76" i="2"/>
  <c r="AM77" i="2"/>
  <c r="AM78" i="2"/>
  <c r="AM79" i="2"/>
  <c r="AM80" i="2"/>
  <c r="AM81" i="2"/>
  <c r="AM82" i="2"/>
  <c r="AM83" i="2"/>
  <c r="AM84" i="2"/>
  <c r="AM85" i="2"/>
  <c r="AM86" i="2"/>
  <c r="AM87" i="2"/>
  <c r="AM88" i="2"/>
  <c r="AM89" i="2"/>
  <c r="AM90" i="2"/>
  <c r="AM91" i="2"/>
  <c r="AM92" i="2"/>
  <c r="AM93" i="2"/>
  <c r="AM94" i="2"/>
  <c r="AM2" i="2"/>
  <c r="AL3" i="2"/>
  <c r="AL4" i="2"/>
  <c r="AL5" i="2"/>
  <c r="AL6" i="2"/>
  <c r="AL7" i="2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76" i="2"/>
  <c r="AL77" i="2"/>
  <c r="AL78" i="2"/>
  <c r="AL79" i="2"/>
  <c r="AL80" i="2"/>
  <c r="AL81" i="2"/>
  <c r="AL82" i="2"/>
  <c r="AL83" i="2"/>
  <c r="AL84" i="2"/>
  <c r="AL85" i="2"/>
  <c r="AL86" i="2"/>
  <c r="AL87" i="2"/>
  <c r="AL88" i="2"/>
  <c r="AL89" i="2"/>
  <c r="AL90" i="2"/>
  <c r="AL91" i="2"/>
  <c r="AL92" i="2"/>
  <c r="AL93" i="2"/>
  <c r="AL94" i="2"/>
  <c r="AL2" i="2"/>
  <c r="AK3" i="2"/>
  <c r="AK4" i="2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2" i="2"/>
  <c r="E8" i="21"/>
  <c r="F6" i="21" s="1"/>
  <c r="D17" i="18"/>
  <c r="E17" i="18"/>
  <c r="F17" i="18"/>
  <c r="C17" i="18"/>
  <c r="D17" i="19"/>
  <c r="E17" i="19"/>
  <c r="F17" i="19"/>
  <c r="G17" i="19"/>
  <c r="C17" i="19"/>
  <c r="G16" i="19"/>
  <c r="G15" i="19"/>
  <c r="G15" i="18"/>
  <c r="G17" i="18" s="1"/>
  <c r="F14" i="20"/>
  <c r="F13" i="20"/>
  <c r="D15" i="20"/>
  <c r="E15" i="20"/>
  <c r="F15" i="20"/>
  <c r="C15" i="20"/>
  <c r="G16" i="18"/>
  <c r="G17" i="10"/>
  <c r="G18" i="10"/>
  <c r="G16" i="10"/>
  <c r="H14" i="12"/>
  <c r="H13" i="12"/>
  <c r="F14" i="13"/>
  <c r="F15" i="13"/>
  <c r="F13" i="13"/>
  <c r="C36" i="16"/>
  <c r="E35" i="17"/>
  <c r="D21" i="15"/>
  <c r="M57" i="14"/>
  <c r="N47" i="14" s="1"/>
  <c r="E57" i="14"/>
  <c r="F49" i="14" s="1"/>
  <c r="AM3" i="4"/>
  <c r="AM4" i="4"/>
  <c r="AM5" i="4"/>
  <c r="AM6" i="4"/>
  <c r="AM7" i="4"/>
  <c r="AM8" i="4"/>
  <c r="AM9" i="4"/>
  <c r="AM10" i="4"/>
  <c r="AM11" i="4"/>
  <c r="AM12" i="4"/>
  <c r="AM13" i="4"/>
  <c r="AM14" i="4"/>
  <c r="AM15" i="4"/>
  <c r="AM16" i="4"/>
  <c r="AM17" i="4"/>
  <c r="AM18" i="4"/>
  <c r="AM19" i="4"/>
  <c r="AM20" i="4"/>
  <c r="AM21" i="4"/>
  <c r="AM22" i="4"/>
  <c r="AM23" i="4"/>
  <c r="AM24" i="4"/>
  <c r="AM25" i="4"/>
  <c r="AM26" i="4"/>
  <c r="AM27" i="4"/>
  <c r="AM28" i="4"/>
  <c r="AM29" i="4"/>
  <c r="AM30" i="4"/>
  <c r="AM31" i="4"/>
  <c r="AM32" i="4"/>
  <c r="AM33" i="4"/>
  <c r="AM34" i="4"/>
  <c r="AM35" i="4"/>
  <c r="AM36" i="4"/>
  <c r="AM37" i="4"/>
  <c r="AM38" i="4"/>
  <c r="AM39" i="4"/>
  <c r="AM40" i="4"/>
  <c r="AM41" i="4"/>
  <c r="AM42" i="4"/>
  <c r="AM43" i="4"/>
  <c r="AM44" i="4"/>
  <c r="AM45" i="4"/>
  <c r="AM46" i="4"/>
  <c r="AM47" i="4"/>
  <c r="AM48" i="4"/>
  <c r="AM49" i="4"/>
  <c r="AM50" i="4"/>
  <c r="AM51" i="4"/>
  <c r="AM52" i="4"/>
  <c r="AM53" i="4"/>
  <c r="AM54" i="4"/>
  <c r="AM55" i="4"/>
  <c r="AM56" i="4"/>
  <c r="AM57" i="4"/>
  <c r="AM58" i="4"/>
  <c r="AM59" i="4"/>
  <c r="AM60" i="4"/>
  <c r="AM61" i="4"/>
  <c r="AM62" i="4"/>
  <c r="AM63" i="4"/>
  <c r="AM64" i="4"/>
  <c r="AM65" i="4"/>
  <c r="AM66" i="4"/>
  <c r="AM67" i="4"/>
  <c r="AM68" i="4"/>
  <c r="AM69" i="4"/>
  <c r="AM70" i="4"/>
  <c r="AM71" i="4"/>
  <c r="AM72" i="4"/>
  <c r="AM73" i="4"/>
  <c r="AM74" i="4"/>
  <c r="AM75" i="4"/>
  <c r="AM76" i="4"/>
  <c r="AM77" i="4"/>
  <c r="AM78" i="4"/>
  <c r="AM79" i="4"/>
  <c r="AM80" i="4"/>
  <c r="AM81" i="4"/>
  <c r="AM82" i="4"/>
  <c r="AM83" i="4"/>
  <c r="AM84" i="4"/>
  <c r="AM85" i="4"/>
  <c r="AM86" i="4"/>
  <c r="AM87" i="4"/>
  <c r="AM88" i="4"/>
  <c r="AM89" i="4"/>
  <c r="AM90" i="4"/>
  <c r="AM91" i="4"/>
  <c r="AM92" i="4"/>
  <c r="AM93" i="4"/>
  <c r="AM94" i="4"/>
  <c r="AM95" i="4"/>
  <c r="AM96" i="4"/>
  <c r="AM97" i="4"/>
  <c r="AM98" i="4"/>
  <c r="AM99" i="4"/>
  <c r="AM100" i="4"/>
  <c r="AM101" i="4"/>
  <c r="AM102" i="4"/>
  <c r="AM103" i="4"/>
  <c r="AM104" i="4"/>
  <c r="AM105" i="4"/>
  <c r="AM106" i="4"/>
  <c r="AM107" i="4"/>
  <c r="AM108" i="4"/>
  <c r="AM109" i="4"/>
  <c r="AM110" i="4"/>
  <c r="AM111" i="4"/>
  <c r="AM112" i="4"/>
  <c r="AM113" i="4"/>
  <c r="AM114" i="4"/>
  <c r="AM115" i="4"/>
  <c r="AM116" i="4"/>
  <c r="AM117" i="4"/>
  <c r="AM118" i="4"/>
  <c r="AM119" i="4"/>
  <c r="AM120" i="4"/>
  <c r="AM121" i="4"/>
  <c r="AM122" i="4"/>
  <c r="AM123" i="4"/>
  <c r="AM124" i="4"/>
  <c r="AM125" i="4"/>
  <c r="AM126" i="4"/>
  <c r="AM127" i="4"/>
  <c r="AM128" i="4"/>
  <c r="AM129" i="4"/>
  <c r="AM130" i="4"/>
  <c r="AM131" i="4"/>
  <c r="AM132" i="4"/>
  <c r="AM133" i="4"/>
  <c r="AM134" i="4"/>
  <c r="AM135" i="4"/>
  <c r="AM136" i="4"/>
  <c r="AM137" i="4"/>
  <c r="AM138" i="4"/>
  <c r="AM139" i="4"/>
  <c r="AM140" i="4"/>
  <c r="AM141" i="4"/>
  <c r="AM142" i="4"/>
  <c r="AM143" i="4"/>
  <c r="AM144" i="4"/>
  <c r="AM145" i="4"/>
  <c r="AM146" i="4"/>
  <c r="AM147" i="4"/>
  <c r="AM148" i="4"/>
  <c r="AM149" i="4"/>
  <c r="AM150" i="4"/>
  <c r="AM151" i="4"/>
  <c r="AM152" i="4"/>
  <c r="AM153" i="4"/>
  <c r="AM154" i="4"/>
  <c r="AM155" i="4"/>
  <c r="AM156" i="4"/>
  <c r="AM157" i="4"/>
  <c r="AM158" i="4"/>
  <c r="AM159" i="4"/>
  <c r="AM160" i="4"/>
  <c r="AM161" i="4"/>
  <c r="AM162" i="4"/>
  <c r="AM163" i="4"/>
  <c r="AM164" i="4"/>
  <c r="AM165" i="4"/>
  <c r="AM166" i="4"/>
  <c r="AM167" i="4"/>
  <c r="AM168" i="4"/>
  <c r="AM169" i="4"/>
  <c r="AM170" i="4"/>
  <c r="AM171" i="4"/>
  <c r="AM172" i="4"/>
  <c r="AM173" i="4"/>
  <c r="AM174" i="4"/>
  <c r="AM175" i="4"/>
  <c r="AM176" i="4"/>
  <c r="AM177" i="4"/>
  <c r="AM178" i="4"/>
  <c r="AM179" i="4"/>
  <c r="AM180" i="4"/>
  <c r="AM181" i="4"/>
  <c r="AM182" i="4"/>
  <c r="AM183" i="4"/>
  <c r="AM184" i="4"/>
  <c r="AM185" i="4"/>
  <c r="AM186" i="4"/>
  <c r="AM187" i="4"/>
  <c r="AM188" i="4"/>
  <c r="AM189" i="4"/>
  <c r="AM190" i="4"/>
  <c r="AM191" i="4"/>
  <c r="AM192" i="4"/>
  <c r="AM193" i="4"/>
  <c r="AM194" i="4"/>
  <c r="AM195" i="4"/>
  <c r="AM196" i="4"/>
  <c r="AM197" i="4"/>
  <c r="AM198" i="4"/>
  <c r="AM199" i="4"/>
  <c r="AM200" i="4"/>
  <c r="AM201" i="4"/>
  <c r="AM202" i="4"/>
  <c r="AM203" i="4"/>
  <c r="AM204" i="4"/>
  <c r="AM205" i="4"/>
  <c r="AM206" i="4"/>
  <c r="AM207" i="4"/>
  <c r="AM208" i="4"/>
  <c r="AM209" i="4"/>
  <c r="AM210" i="4"/>
  <c r="AM211" i="4"/>
  <c r="AM212" i="4"/>
  <c r="AM213" i="4"/>
  <c r="AM214" i="4"/>
  <c r="AM215" i="4"/>
  <c r="AM216" i="4"/>
  <c r="AM217" i="4"/>
  <c r="AM218" i="4"/>
  <c r="AM219" i="4"/>
  <c r="AM220" i="4"/>
  <c r="AM221" i="4"/>
  <c r="AM222" i="4"/>
  <c r="AM223" i="4"/>
  <c r="AM224" i="4"/>
  <c r="AM225" i="4"/>
  <c r="AM226" i="4"/>
  <c r="AM227" i="4"/>
  <c r="AM228" i="4"/>
  <c r="AM229" i="4"/>
  <c r="AM230" i="4"/>
  <c r="AM231" i="4"/>
  <c r="AM232" i="4"/>
  <c r="AM233" i="4"/>
  <c r="AM234" i="4"/>
  <c r="AM235" i="4"/>
  <c r="AM236" i="4"/>
  <c r="AM237" i="4"/>
  <c r="AM238" i="4"/>
  <c r="AM239" i="4"/>
  <c r="AM240" i="4"/>
  <c r="AM241" i="4"/>
  <c r="AM242" i="4"/>
  <c r="AM243" i="4"/>
  <c r="AM244" i="4"/>
  <c r="AM245" i="4"/>
  <c r="AM246" i="4"/>
  <c r="AM247" i="4"/>
  <c r="AM248" i="4"/>
  <c r="AM249" i="4"/>
  <c r="AM250" i="4"/>
  <c r="AM251" i="4"/>
  <c r="AM252" i="4"/>
  <c r="AM253" i="4"/>
  <c r="AM254" i="4"/>
  <c r="AM255" i="4"/>
  <c r="AM256" i="4"/>
  <c r="AM257" i="4"/>
  <c r="AM258" i="4"/>
  <c r="AM259" i="4"/>
  <c r="AM260" i="4"/>
  <c r="AM261" i="4"/>
  <c r="AM262" i="4"/>
  <c r="AM263" i="4"/>
  <c r="AM264" i="4"/>
  <c r="AM265" i="4"/>
  <c r="AM266" i="4"/>
  <c r="AM267" i="4"/>
  <c r="AM268" i="4"/>
  <c r="AM269" i="4"/>
  <c r="AM270" i="4"/>
  <c r="AM271" i="4"/>
  <c r="AM272" i="4"/>
  <c r="AM273" i="4"/>
  <c r="AM274" i="4"/>
  <c r="AM275" i="4"/>
  <c r="AM276" i="4"/>
  <c r="AM277" i="4"/>
  <c r="AM278" i="4"/>
  <c r="AM279" i="4"/>
  <c r="AM280" i="4"/>
  <c r="AM281" i="4"/>
  <c r="AM282" i="4"/>
  <c r="AM283" i="4"/>
  <c r="AM284" i="4"/>
  <c r="AM285" i="4"/>
  <c r="AM286" i="4"/>
  <c r="AM287" i="4"/>
  <c r="AM288" i="4"/>
  <c r="AM289" i="4"/>
  <c r="AM290" i="4"/>
  <c r="AM291" i="4"/>
  <c r="AM292" i="4"/>
  <c r="AM293" i="4"/>
  <c r="AM294" i="4"/>
  <c r="AM295" i="4"/>
  <c r="AM296" i="4"/>
  <c r="AM297" i="4"/>
  <c r="AM298" i="4"/>
  <c r="AM299" i="4"/>
  <c r="AM300" i="4"/>
  <c r="AM301" i="4"/>
  <c r="AM302" i="4"/>
  <c r="AM303" i="4"/>
  <c r="AM304" i="4"/>
  <c r="AM305" i="4"/>
  <c r="AM306" i="4"/>
  <c r="AM307" i="4"/>
  <c r="AM308" i="4"/>
  <c r="AM309" i="4"/>
  <c r="AM310" i="4"/>
  <c r="AM311" i="4"/>
  <c r="AM312" i="4"/>
  <c r="AM313" i="4"/>
  <c r="AM314" i="4"/>
  <c r="AM315" i="4"/>
  <c r="AM316" i="4"/>
  <c r="AM317" i="4"/>
  <c r="AM318" i="4"/>
  <c r="AM319" i="4"/>
  <c r="AM320" i="4"/>
  <c r="AM321" i="4"/>
  <c r="AM322" i="4"/>
  <c r="AM323" i="4"/>
  <c r="AM324" i="4"/>
  <c r="AM325" i="4"/>
  <c r="AM326" i="4"/>
  <c r="AM327" i="4"/>
  <c r="AM328" i="4"/>
  <c r="AM329" i="4"/>
  <c r="AM330" i="4"/>
  <c r="AM331" i="4"/>
  <c r="AM332" i="4"/>
  <c r="AM333" i="4"/>
  <c r="AM334" i="4"/>
  <c r="AM335" i="4"/>
  <c r="AM336" i="4"/>
  <c r="AM337" i="4"/>
  <c r="AM338" i="4"/>
  <c r="AM339" i="4"/>
  <c r="AM340" i="4"/>
  <c r="AM341" i="4"/>
  <c r="AM342" i="4"/>
  <c r="AM343" i="4"/>
  <c r="AM344" i="4"/>
  <c r="AM345" i="4"/>
  <c r="AM346" i="4"/>
  <c r="AM347" i="4"/>
  <c r="AM348" i="4"/>
  <c r="AM349" i="4"/>
  <c r="AM350" i="4"/>
  <c r="AM351" i="4"/>
  <c r="AM352" i="4"/>
  <c r="AM353" i="4"/>
  <c r="AM354" i="4"/>
  <c r="AM355" i="4"/>
  <c r="AM356" i="4"/>
  <c r="AM357" i="4"/>
  <c r="AM358" i="4"/>
  <c r="AM359" i="4"/>
  <c r="AM360" i="4"/>
  <c r="AM361" i="4"/>
  <c r="AM362" i="4"/>
  <c r="AM363" i="4"/>
  <c r="AM364" i="4"/>
  <c r="AM365" i="4"/>
  <c r="AM366" i="4"/>
  <c r="AM367" i="4"/>
  <c r="AM368" i="4"/>
  <c r="AM369" i="4"/>
  <c r="AM370" i="4"/>
  <c r="AM371" i="4"/>
  <c r="AM372" i="4"/>
  <c r="AM373" i="4"/>
  <c r="AM374" i="4"/>
  <c r="AM375" i="4"/>
  <c r="AM376" i="4"/>
  <c r="AM377" i="4"/>
  <c r="AM378" i="4"/>
  <c r="AM379" i="4"/>
  <c r="AM380" i="4"/>
  <c r="AM381" i="4"/>
  <c r="AM382" i="4"/>
  <c r="AM383" i="4"/>
  <c r="AM384" i="4"/>
  <c r="AM385" i="4"/>
  <c r="AM386" i="4"/>
  <c r="AM387" i="4"/>
  <c r="AM388" i="4"/>
  <c r="AM389" i="4"/>
  <c r="AM390" i="4"/>
  <c r="AM391" i="4"/>
  <c r="AM392" i="4"/>
  <c r="AM393" i="4"/>
  <c r="AM394" i="4"/>
  <c r="AM395" i="4"/>
  <c r="AM396" i="4"/>
  <c r="AM397" i="4"/>
  <c r="AM398" i="4"/>
  <c r="AM399" i="4"/>
  <c r="AM400" i="4"/>
  <c r="AM401" i="4"/>
  <c r="AM402" i="4"/>
  <c r="AM403" i="4"/>
  <c r="AM404" i="4"/>
  <c r="AM405" i="4"/>
  <c r="AM406" i="4"/>
  <c r="AM407" i="4"/>
  <c r="AM408" i="4"/>
  <c r="AM409" i="4"/>
  <c r="AM410" i="4"/>
  <c r="AM411" i="4"/>
  <c r="AM412" i="4"/>
  <c r="AM413" i="4"/>
  <c r="AM414" i="4"/>
  <c r="AM415" i="4"/>
  <c r="AM416" i="4"/>
  <c r="AM417" i="4"/>
  <c r="AM418" i="4"/>
  <c r="AM419" i="4"/>
  <c r="AM420" i="4"/>
  <c r="AM421" i="4"/>
  <c r="AM422" i="4"/>
  <c r="AM423" i="4"/>
  <c r="AM424" i="4"/>
  <c r="AM425" i="4"/>
  <c r="AM426" i="4"/>
  <c r="AM427" i="4"/>
  <c r="AM428" i="4"/>
  <c r="AM429" i="4"/>
  <c r="AM430" i="4"/>
  <c r="AM431" i="4"/>
  <c r="AM432" i="4"/>
  <c r="AM433" i="4"/>
  <c r="AM434" i="4"/>
  <c r="AM435" i="4"/>
  <c r="AM436" i="4"/>
  <c r="AM437" i="4"/>
  <c r="AM438" i="4"/>
  <c r="AM439" i="4"/>
  <c r="AM440" i="4"/>
  <c r="AM441" i="4"/>
  <c r="AM442" i="4"/>
  <c r="AM443" i="4"/>
  <c r="AM444" i="4"/>
  <c r="AM445" i="4"/>
  <c r="AM446" i="4"/>
  <c r="AM447" i="4"/>
  <c r="AM448" i="4"/>
  <c r="AM449" i="4"/>
  <c r="AM450" i="4"/>
  <c r="AM451" i="4"/>
  <c r="AM452" i="4"/>
  <c r="AM453" i="4"/>
  <c r="AM454" i="4"/>
  <c r="AM455" i="4"/>
  <c r="AM456" i="4"/>
  <c r="AM457" i="4"/>
  <c r="AM458" i="4"/>
  <c r="AM459" i="4"/>
  <c r="AM460" i="4"/>
  <c r="AM461" i="4"/>
  <c r="AM462" i="4"/>
  <c r="AM463" i="4"/>
  <c r="AM464" i="4"/>
  <c r="AM465" i="4"/>
  <c r="AM466" i="4"/>
  <c r="AM467" i="4"/>
  <c r="AM468" i="4"/>
  <c r="AM469" i="4"/>
  <c r="AM470" i="4"/>
  <c r="AM471" i="4"/>
  <c r="AM472" i="4"/>
  <c r="AM473" i="4"/>
  <c r="AM474" i="4"/>
  <c r="AM475" i="4"/>
  <c r="AM476" i="4"/>
  <c r="AM477" i="4"/>
  <c r="AM478" i="4"/>
  <c r="AM479" i="4"/>
  <c r="AM480" i="4"/>
  <c r="AM481" i="4"/>
  <c r="AM482" i="4"/>
  <c r="AM483" i="4"/>
  <c r="AM484" i="4"/>
  <c r="AM485" i="4"/>
  <c r="AM486" i="4"/>
  <c r="AM487" i="4"/>
  <c r="AM488" i="4"/>
  <c r="AM489" i="4"/>
  <c r="AM490" i="4"/>
  <c r="AM491" i="4"/>
  <c r="AM492" i="4"/>
  <c r="AM493" i="4"/>
  <c r="AM494" i="4"/>
  <c r="AM495" i="4"/>
  <c r="AM496" i="4"/>
  <c r="AM497" i="4"/>
  <c r="AM498" i="4"/>
  <c r="AM499" i="4"/>
  <c r="AM500" i="4"/>
  <c r="AM501" i="4"/>
  <c r="AM502" i="4"/>
  <c r="AM503" i="4"/>
  <c r="AM504" i="4"/>
  <c r="AM505" i="4"/>
  <c r="AM506" i="4"/>
  <c r="AM507" i="4"/>
  <c r="AM508" i="4"/>
  <c r="AM509" i="4"/>
  <c r="AM510" i="4"/>
  <c r="AM511" i="4"/>
  <c r="AM512" i="4"/>
  <c r="AM513" i="4"/>
  <c r="AM514" i="4"/>
  <c r="AM515" i="4"/>
  <c r="AM516" i="4"/>
  <c r="AM517" i="4"/>
  <c r="AM518" i="4"/>
  <c r="AM519" i="4"/>
  <c r="AM520" i="4"/>
  <c r="AM521" i="4"/>
  <c r="AM522" i="4"/>
  <c r="AM523" i="4"/>
  <c r="AM524" i="4"/>
  <c r="AM525" i="4"/>
  <c r="AM526" i="4"/>
  <c r="AM527" i="4"/>
  <c r="AM528" i="4"/>
  <c r="AM529" i="4"/>
  <c r="AM530" i="4"/>
  <c r="AM531" i="4"/>
  <c r="AM532" i="4"/>
  <c r="AM533" i="4"/>
  <c r="AM534" i="4"/>
  <c r="AM535" i="4"/>
  <c r="AM536" i="4"/>
  <c r="AM537" i="4"/>
  <c r="AM538" i="4"/>
  <c r="AM539" i="4"/>
  <c r="AM540" i="4"/>
  <c r="AM541" i="4"/>
  <c r="AM542" i="4"/>
  <c r="AM543" i="4"/>
  <c r="AM544" i="4"/>
  <c r="AM545" i="4"/>
  <c r="AM546" i="4"/>
  <c r="AM547" i="4"/>
  <c r="AM548" i="4"/>
  <c r="AM549" i="4"/>
  <c r="AM550" i="4"/>
  <c r="AM551" i="4"/>
  <c r="AM552" i="4"/>
  <c r="AM553" i="4"/>
  <c r="AM554" i="4"/>
  <c r="AM555" i="4"/>
  <c r="AM556" i="4"/>
  <c r="AM557" i="4"/>
  <c r="AM558" i="4"/>
  <c r="AM559" i="4"/>
  <c r="AM560" i="4"/>
  <c r="AM561" i="4"/>
  <c r="AM562" i="4"/>
  <c r="AM563" i="4"/>
  <c r="AM564" i="4"/>
  <c r="AM565" i="4"/>
  <c r="AM566" i="4"/>
  <c r="AM567" i="4"/>
  <c r="AM568" i="4"/>
  <c r="AM569" i="4"/>
  <c r="AM570" i="4"/>
  <c r="AM571" i="4"/>
  <c r="AM572" i="4"/>
  <c r="AM573" i="4"/>
  <c r="AM574" i="4"/>
  <c r="AM575" i="4"/>
  <c r="AM576" i="4"/>
  <c r="AM577" i="4"/>
  <c r="AM578" i="4"/>
  <c r="AM579" i="4"/>
  <c r="AM580" i="4"/>
  <c r="AM581" i="4"/>
  <c r="AM582" i="4"/>
  <c r="AM583" i="4"/>
  <c r="AM584" i="4"/>
  <c r="AM585" i="4"/>
  <c r="AM586" i="4"/>
  <c r="AM587" i="4"/>
  <c r="AM588" i="4"/>
  <c r="AM589" i="4"/>
  <c r="AM590" i="4"/>
  <c r="AM591" i="4"/>
  <c r="AM592" i="4"/>
  <c r="AM593" i="4"/>
  <c r="AM594" i="4"/>
  <c r="AM595" i="4"/>
  <c r="AM596" i="4"/>
  <c r="AM597" i="4"/>
  <c r="AM598" i="4"/>
  <c r="AM599" i="4"/>
  <c r="AM600" i="4"/>
  <c r="AM601" i="4"/>
  <c r="AM602" i="4"/>
  <c r="AM603" i="4"/>
  <c r="AM604" i="4"/>
  <c r="AM605" i="4"/>
  <c r="AM606" i="4"/>
  <c r="AM607" i="4"/>
  <c r="AM608" i="4"/>
  <c r="AM609" i="4"/>
  <c r="AM610" i="4"/>
  <c r="AM611" i="4"/>
  <c r="AM612" i="4"/>
  <c r="AM613" i="4"/>
  <c r="AM614" i="4"/>
  <c r="AM615" i="4"/>
  <c r="AM616" i="4"/>
  <c r="AM617" i="4"/>
  <c r="AM618" i="4"/>
  <c r="AM619" i="4"/>
  <c r="AM620" i="4"/>
  <c r="AM621" i="4"/>
  <c r="AM622" i="4"/>
  <c r="AM623" i="4"/>
  <c r="AM624" i="4"/>
  <c r="AM625" i="4"/>
  <c r="AM626" i="4"/>
  <c r="AM627" i="4"/>
  <c r="AM628" i="4"/>
  <c r="AM629" i="4"/>
  <c r="AM630" i="4"/>
  <c r="AM631" i="4"/>
  <c r="AM632" i="4"/>
  <c r="AM633" i="4"/>
  <c r="AM634" i="4"/>
  <c r="AM635" i="4"/>
  <c r="AM636" i="4"/>
  <c r="AM637" i="4"/>
  <c r="AM638" i="4"/>
  <c r="AM639" i="4"/>
  <c r="AM640" i="4"/>
  <c r="AM641" i="4"/>
  <c r="AM642" i="4"/>
  <c r="AM643" i="4"/>
  <c r="AM644" i="4"/>
  <c r="AM645" i="4"/>
  <c r="AM646" i="4"/>
  <c r="AM647" i="4"/>
  <c r="AM648" i="4"/>
  <c r="AM649" i="4"/>
  <c r="AM650" i="4"/>
  <c r="AM651" i="4"/>
  <c r="AM652" i="4"/>
  <c r="AM653" i="4"/>
  <c r="AM654" i="4"/>
  <c r="AM655" i="4"/>
  <c r="AM656" i="4"/>
  <c r="AM657" i="4"/>
  <c r="AM658" i="4"/>
  <c r="AM659" i="4"/>
  <c r="AM660" i="4"/>
  <c r="AM661" i="4"/>
  <c r="AM662" i="4"/>
  <c r="AM663" i="4"/>
  <c r="AM664" i="4"/>
  <c r="AM665" i="4"/>
  <c r="AM666" i="4"/>
  <c r="AM667" i="4"/>
  <c r="AM668" i="4"/>
  <c r="AM669" i="4"/>
  <c r="AM670" i="4"/>
  <c r="AM671" i="4"/>
  <c r="AM672" i="4"/>
  <c r="AM673" i="4"/>
  <c r="AM674" i="4"/>
  <c r="AM675" i="4"/>
  <c r="AM676" i="4"/>
  <c r="AM677" i="4"/>
  <c r="AM678" i="4"/>
  <c r="AM679" i="4"/>
  <c r="AM680" i="4"/>
  <c r="AM681" i="4"/>
  <c r="AM682" i="4"/>
  <c r="AM683" i="4"/>
  <c r="AM684" i="4"/>
  <c r="AM685" i="4"/>
  <c r="AM686" i="4"/>
  <c r="AM687" i="4"/>
  <c r="AM688" i="4"/>
  <c r="AM689" i="4"/>
  <c r="AM690" i="4"/>
  <c r="AM691" i="4"/>
  <c r="AM692" i="4"/>
  <c r="AM693" i="4"/>
  <c r="AM694" i="4"/>
  <c r="AM695" i="4"/>
  <c r="AM696" i="4"/>
  <c r="AM697" i="4"/>
  <c r="AM698" i="4"/>
  <c r="AM699" i="4"/>
  <c r="AM700" i="4"/>
  <c r="AM701" i="4"/>
  <c r="AM702" i="4"/>
  <c r="AM703" i="4"/>
  <c r="AM704" i="4"/>
  <c r="AM705" i="4"/>
  <c r="AM706" i="4"/>
  <c r="AM707" i="4"/>
  <c r="AM708" i="4"/>
  <c r="AM709" i="4"/>
  <c r="AM710" i="4"/>
  <c r="AM711" i="4"/>
  <c r="AM712" i="4"/>
  <c r="AM713" i="4"/>
  <c r="AM714" i="4"/>
  <c r="AM715" i="4"/>
  <c r="AM716" i="4"/>
  <c r="AM717" i="4"/>
  <c r="AM718" i="4"/>
  <c r="AM719" i="4"/>
  <c r="AM720" i="4"/>
  <c r="AM721" i="4"/>
  <c r="AM722" i="4"/>
  <c r="AM723" i="4"/>
  <c r="AM724" i="4"/>
  <c r="AM725" i="4"/>
  <c r="AM726" i="4"/>
  <c r="AM727" i="4"/>
  <c r="AM728" i="4"/>
  <c r="AM729" i="4"/>
  <c r="AM730" i="4"/>
  <c r="AM731" i="4"/>
  <c r="AM732" i="4"/>
  <c r="AM733" i="4"/>
  <c r="AM734" i="4"/>
  <c r="AM735" i="4"/>
  <c r="AM736" i="4"/>
  <c r="AM737" i="4"/>
  <c r="AM738" i="4"/>
  <c r="AM739" i="4"/>
  <c r="AM740" i="4"/>
  <c r="AM741" i="4"/>
  <c r="AM742" i="4"/>
  <c r="AM743" i="4"/>
  <c r="AM744" i="4"/>
  <c r="AM745" i="4"/>
  <c r="AM746" i="4"/>
  <c r="AM747" i="4"/>
  <c r="AM748" i="4"/>
  <c r="AM749" i="4"/>
  <c r="AM750" i="4"/>
  <c r="AM751" i="4"/>
  <c r="AM752" i="4"/>
  <c r="AM753" i="4"/>
  <c r="AM754" i="4"/>
  <c r="AM755" i="4"/>
  <c r="AM756" i="4"/>
  <c r="AM757" i="4"/>
  <c r="AM758" i="4"/>
  <c r="AM759" i="4"/>
  <c r="AM760" i="4"/>
  <c r="AM761" i="4"/>
  <c r="AM762" i="4"/>
  <c r="AM763" i="4"/>
  <c r="AM764" i="4"/>
  <c r="AM765" i="4"/>
  <c r="AM766" i="4"/>
  <c r="AM767" i="4"/>
  <c r="AM768" i="4"/>
  <c r="AM769" i="4"/>
  <c r="AM770" i="4"/>
  <c r="AM771" i="4"/>
  <c r="AM772" i="4"/>
  <c r="AM773" i="4"/>
  <c r="AM774" i="4"/>
  <c r="AM775" i="4"/>
  <c r="AM776" i="4"/>
  <c r="AM777" i="4"/>
  <c r="AM778" i="4"/>
  <c r="AM779" i="4"/>
  <c r="AM780" i="4"/>
  <c r="AM781" i="4"/>
  <c r="AM782" i="4"/>
  <c r="AM783" i="4"/>
  <c r="AM784" i="4"/>
  <c r="AM785" i="4"/>
  <c r="AM786" i="4"/>
  <c r="AM787" i="4"/>
  <c r="AM788" i="4"/>
  <c r="AM789" i="4"/>
  <c r="AM790" i="4"/>
  <c r="AM791" i="4"/>
  <c r="AM792" i="4"/>
  <c r="AM793" i="4"/>
  <c r="AM794" i="4"/>
  <c r="AM795" i="4"/>
  <c r="AM796" i="4"/>
  <c r="AM797" i="4"/>
  <c r="AM798" i="4"/>
  <c r="AM799" i="4"/>
  <c r="AM800" i="4"/>
  <c r="AM801" i="4"/>
  <c r="AM802" i="4"/>
  <c r="AM803" i="4"/>
  <c r="AM804" i="4"/>
  <c r="AM805" i="4"/>
  <c r="AM806" i="4"/>
  <c r="AM807" i="4"/>
  <c r="AM808" i="4"/>
  <c r="AM809" i="4"/>
  <c r="AM810" i="4"/>
  <c r="AM811" i="4"/>
  <c r="AM812" i="4"/>
  <c r="AM813" i="4"/>
  <c r="AM814" i="4"/>
  <c r="AM815" i="4"/>
  <c r="AM816" i="4"/>
  <c r="AM817" i="4"/>
  <c r="AM818" i="4"/>
  <c r="AM819" i="4"/>
  <c r="AM820" i="4"/>
  <c r="AM821" i="4"/>
  <c r="AM822" i="4"/>
  <c r="AM823" i="4"/>
  <c r="AM824" i="4"/>
  <c r="AM825" i="4"/>
  <c r="AM826" i="4"/>
  <c r="AM827" i="4"/>
  <c r="AM828" i="4"/>
  <c r="AM829" i="4"/>
  <c r="AM830" i="4"/>
  <c r="AM831" i="4"/>
  <c r="AM832" i="4"/>
  <c r="AM833" i="4"/>
  <c r="AM834" i="4"/>
  <c r="AM835" i="4"/>
  <c r="AM836" i="4"/>
  <c r="AM837" i="4"/>
  <c r="AM838" i="4"/>
  <c r="AM839" i="4"/>
  <c r="AM840" i="4"/>
  <c r="AM841" i="4"/>
  <c r="AM842" i="4"/>
  <c r="AM843" i="4"/>
  <c r="AM844" i="4"/>
  <c r="AM845" i="4"/>
  <c r="AM846" i="4"/>
  <c r="AM847" i="4"/>
  <c r="AM848" i="4"/>
  <c r="AM849" i="4"/>
  <c r="AM850" i="4"/>
  <c r="AM851" i="4"/>
  <c r="AM852" i="4"/>
  <c r="AM853" i="4"/>
  <c r="AM854" i="4"/>
  <c r="AM855" i="4"/>
  <c r="AM856" i="4"/>
  <c r="AM857" i="4"/>
  <c r="AM858" i="4"/>
  <c r="AM859" i="4"/>
  <c r="AM860" i="4"/>
  <c r="AM861" i="4"/>
  <c r="AM862" i="4"/>
  <c r="AM863" i="4"/>
  <c r="AM864" i="4"/>
  <c r="AM865" i="4"/>
  <c r="AM866" i="4"/>
  <c r="AM867" i="4"/>
  <c r="AM868" i="4"/>
  <c r="AM869" i="4"/>
  <c r="AM870" i="4"/>
  <c r="AM871" i="4"/>
  <c r="AM872" i="4"/>
  <c r="AM873" i="4"/>
  <c r="AM874" i="4"/>
  <c r="AM875" i="4"/>
  <c r="AM876" i="4"/>
  <c r="AM877" i="4"/>
  <c r="AM878" i="4"/>
  <c r="AM879" i="4"/>
  <c r="AM880" i="4"/>
  <c r="AM881" i="4"/>
  <c r="AM882" i="4"/>
  <c r="AM883" i="4"/>
  <c r="AM884" i="4"/>
  <c r="AM885" i="4"/>
  <c r="AM886" i="4"/>
  <c r="AM887" i="4"/>
  <c r="AM888" i="4"/>
  <c r="AM889" i="4"/>
  <c r="AM890" i="4"/>
  <c r="AM891" i="4"/>
  <c r="AM892" i="4"/>
  <c r="AM893" i="4"/>
  <c r="AM894" i="4"/>
  <c r="AM895" i="4"/>
  <c r="AM896" i="4"/>
  <c r="AM897" i="4"/>
  <c r="AM898" i="4"/>
  <c r="AM899" i="4"/>
  <c r="AM900" i="4"/>
  <c r="AM901" i="4"/>
  <c r="AM902" i="4"/>
  <c r="AM903" i="4"/>
  <c r="AM904" i="4"/>
  <c r="AM905" i="4"/>
  <c r="AM906" i="4"/>
  <c r="AM907" i="4"/>
  <c r="AM908" i="4"/>
  <c r="AM909" i="4"/>
  <c r="AM910" i="4"/>
  <c r="AM911" i="4"/>
  <c r="AM912" i="4"/>
  <c r="AM913" i="4"/>
  <c r="AM914" i="4"/>
  <c r="AM915" i="4"/>
  <c r="AM916" i="4"/>
  <c r="AM917" i="4"/>
  <c r="AM918" i="4"/>
  <c r="AM919" i="4"/>
  <c r="AM920" i="4"/>
  <c r="AM921" i="4"/>
  <c r="AM922" i="4"/>
  <c r="AM923" i="4"/>
  <c r="AM924" i="4"/>
  <c r="AM925" i="4"/>
  <c r="AM926" i="4"/>
  <c r="AM927" i="4"/>
  <c r="AM928" i="4"/>
  <c r="AM929" i="4"/>
  <c r="AM930" i="4"/>
  <c r="AM931" i="4"/>
  <c r="AM932" i="4"/>
  <c r="AM933" i="4"/>
  <c r="AM934" i="4"/>
  <c r="AM935" i="4"/>
  <c r="AM936" i="4"/>
  <c r="AM937" i="4"/>
  <c r="AM938" i="4"/>
  <c r="AM939" i="4"/>
  <c r="AM940" i="4"/>
  <c r="AM941" i="4"/>
  <c r="AM942" i="4"/>
  <c r="AM943" i="4"/>
  <c r="AM944" i="4"/>
  <c r="AM945" i="4"/>
  <c r="AM946" i="4"/>
  <c r="AM947" i="4"/>
  <c r="AM948" i="4"/>
  <c r="AM949" i="4"/>
  <c r="AM950" i="4"/>
  <c r="AM951" i="4"/>
  <c r="AM952" i="4"/>
  <c r="AM953" i="4"/>
  <c r="AM954" i="4"/>
  <c r="AM955" i="4"/>
  <c r="AM956" i="4"/>
  <c r="AM957" i="4"/>
  <c r="AM958" i="4"/>
  <c r="AM959" i="4"/>
  <c r="AM960" i="4"/>
  <c r="AM961" i="4"/>
  <c r="AM962" i="4"/>
  <c r="AM963" i="4"/>
  <c r="AM964" i="4"/>
  <c r="AM965" i="4"/>
  <c r="AM966" i="4"/>
  <c r="AM967" i="4"/>
  <c r="AM968" i="4"/>
  <c r="AM969" i="4"/>
  <c r="AM970" i="4"/>
  <c r="AM971" i="4"/>
  <c r="AM972" i="4"/>
  <c r="AM973" i="4"/>
  <c r="AM974" i="4"/>
  <c r="AM975" i="4"/>
  <c r="AM976" i="4"/>
  <c r="AM977" i="4"/>
  <c r="AM978" i="4"/>
  <c r="AM979" i="4"/>
  <c r="AM980" i="4"/>
  <c r="AM981" i="4"/>
  <c r="AM982" i="4"/>
  <c r="AM983" i="4"/>
  <c r="AM984" i="4"/>
  <c r="AM985" i="4"/>
  <c r="AM986" i="4"/>
  <c r="AM987" i="4"/>
  <c r="AM988" i="4"/>
  <c r="AM989" i="4"/>
  <c r="AM990" i="4"/>
  <c r="AM991" i="4"/>
  <c r="AM992" i="4"/>
  <c r="AM993" i="4"/>
  <c r="AM994" i="4"/>
  <c r="AM995" i="4"/>
  <c r="AM996" i="4"/>
  <c r="AM997" i="4"/>
  <c r="AM998" i="4"/>
  <c r="AM999" i="4"/>
  <c r="AM1000" i="4"/>
  <c r="AM1001" i="4"/>
  <c r="AM1002" i="4"/>
  <c r="AM1003" i="4"/>
  <c r="AM1004" i="4"/>
  <c r="AM1005" i="4"/>
  <c r="AM1006" i="4"/>
  <c r="AM1007" i="4"/>
  <c r="AM1008" i="4"/>
  <c r="AM1009" i="4"/>
  <c r="AM1010" i="4"/>
  <c r="AM1011" i="4"/>
  <c r="AM1012" i="4"/>
  <c r="AM1013" i="4"/>
  <c r="AM1014" i="4"/>
  <c r="AM1015" i="4"/>
  <c r="AM1016" i="4"/>
  <c r="AM1017" i="4"/>
  <c r="AM1018" i="4"/>
  <c r="AM1019" i="4"/>
  <c r="AM1020" i="4"/>
  <c r="AM1021" i="4"/>
  <c r="AM1022" i="4"/>
  <c r="AM1023" i="4"/>
  <c r="AM1024" i="4"/>
  <c r="AM1025" i="4"/>
  <c r="AM1026" i="4"/>
  <c r="AM1027" i="4"/>
  <c r="AM1028" i="4"/>
  <c r="AM1029" i="4"/>
  <c r="AM1030" i="4"/>
  <c r="AM1031" i="4"/>
  <c r="AM1032" i="4"/>
  <c r="AM1033" i="4"/>
  <c r="AM1034" i="4"/>
  <c r="AM1035" i="4"/>
  <c r="AM1036" i="4"/>
  <c r="AM1037" i="4"/>
  <c r="AM1038" i="4"/>
  <c r="AM1039" i="4"/>
  <c r="AM1040" i="4"/>
  <c r="AM1041" i="4"/>
  <c r="AM1042" i="4"/>
  <c r="AM1043" i="4"/>
  <c r="AM1044" i="4"/>
  <c r="AM1045" i="4"/>
  <c r="AM1046" i="4"/>
  <c r="AM1047" i="4"/>
  <c r="AM1048" i="4"/>
  <c r="AM1049" i="4"/>
  <c r="AM1050" i="4"/>
  <c r="AM1051" i="4"/>
  <c r="AM1052" i="4"/>
  <c r="AM1053" i="4"/>
  <c r="AM1054" i="4"/>
  <c r="AM1055" i="4"/>
  <c r="AM1056" i="4"/>
  <c r="AM1057" i="4"/>
  <c r="AM1058" i="4"/>
  <c r="AM1059" i="4"/>
  <c r="AM1060" i="4"/>
  <c r="AM1061" i="4"/>
  <c r="AM1062" i="4"/>
  <c r="AM1063" i="4"/>
  <c r="AM1064" i="4"/>
  <c r="AM1065" i="4"/>
  <c r="AM1066" i="4"/>
  <c r="AM1067" i="4"/>
  <c r="AM1068" i="4"/>
  <c r="AM1069" i="4"/>
  <c r="AM1070" i="4"/>
  <c r="AM1071" i="4"/>
  <c r="AM1072" i="4"/>
  <c r="AM1073" i="4"/>
  <c r="AM1074" i="4"/>
  <c r="AM1075" i="4"/>
  <c r="AM1076" i="4"/>
  <c r="AM1077" i="4"/>
  <c r="AM1078" i="4"/>
  <c r="AM1079" i="4"/>
  <c r="AM1080" i="4"/>
  <c r="AM1081" i="4"/>
  <c r="AM1082" i="4"/>
  <c r="AM1083" i="4"/>
  <c r="AM1084" i="4"/>
  <c r="AM1085" i="4"/>
  <c r="AM1086" i="4"/>
  <c r="AM1087" i="4"/>
  <c r="AM1088" i="4"/>
  <c r="AM1089" i="4"/>
  <c r="AM1090" i="4"/>
  <c r="AM1091" i="4"/>
  <c r="AM1092" i="4"/>
  <c r="AM1093" i="4"/>
  <c r="AM1094" i="4"/>
  <c r="AM1095" i="4"/>
  <c r="AM1096" i="4"/>
  <c r="AM1097" i="4"/>
  <c r="AM1098" i="4"/>
  <c r="AM1099" i="4"/>
  <c r="AM1100" i="4"/>
  <c r="AM1101" i="4"/>
  <c r="AM1102" i="4"/>
  <c r="AM1103" i="4"/>
  <c r="AM1104" i="4"/>
  <c r="AM1105" i="4"/>
  <c r="AM1106" i="4"/>
  <c r="AM1107" i="4"/>
  <c r="AM1108" i="4"/>
  <c r="AM1109" i="4"/>
  <c r="AM1110" i="4"/>
  <c r="AM1111" i="4"/>
  <c r="AM1112" i="4"/>
  <c r="AM1113" i="4"/>
  <c r="AM1114" i="4"/>
  <c r="AM1115" i="4"/>
  <c r="AM1116" i="4"/>
  <c r="AM1117" i="4"/>
  <c r="AM1118" i="4"/>
  <c r="AM1119" i="4"/>
  <c r="AM1120" i="4"/>
  <c r="AM1121" i="4"/>
  <c r="AM1122" i="4"/>
  <c r="AM1123" i="4"/>
  <c r="AM1124" i="4"/>
  <c r="AM1125" i="4"/>
  <c r="AM1126" i="4"/>
  <c r="AM1127" i="4"/>
  <c r="AM1128" i="4"/>
  <c r="AM1129" i="4"/>
  <c r="AM1130" i="4"/>
  <c r="AM1131" i="4"/>
  <c r="AM1132" i="4"/>
  <c r="AM1133" i="4"/>
  <c r="AM1134" i="4"/>
  <c r="AM1135" i="4"/>
  <c r="AM1136" i="4"/>
  <c r="AM1137" i="4"/>
  <c r="AM1138" i="4"/>
  <c r="AM1139" i="4"/>
  <c r="AM1140" i="4"/>
  <c r="AM1141" i="4"/>
  <c r="AM1142" i="4"/>
  <c r="AM1143" i="4"/>
  <c r="AM1144" i="4"/>
  <c r="AM1145" i="4"/>
  <c r="AM1146" i="4"/>
  <c r="AM1147" i="4"/>
  <c r="AM1148" i="4"/>
  <c r="AM1149" i="4"/>
  <c r="AM1150" i="4"/>
  <c r="AM1151" i="4"/>
  <c r="AM1152" i="4"/>
  <c r="AM1153" i="4"/>
  <c r="AM1154" i="4"/>
  <c r="AM1155" i="4"/>
  <c r="AM1156" i="4"/>
  <c r="AM1157" i="4"/>
  <c r="AM1158" i="4"/>
  <c r="AM1159" i="4"/>
  <c r="AM1160" i="4"/>
  <c r="AM1161" i="4"/>
  <c r="AM1162" i="4"/>
  <c r="AM1163" i="4"/>
  <c r="AM1164" i="4"/>
  <c r="AM1165" i="4"/>
  <c r="AM1166" i="4"/>
  <c r="AM1167" i="4"/>
  <c r="AM1168" i="4"/>
  <c r="AM1169" i="4"/>
  <c r="AM1170" i="4"/>
  <c r="AM1171" i="4"/>
  <c r="AM1172" i="4"/>
  <c r="AM1173" i="4"/>
  <c r="AM1174" i="4"/>
  <c r="AM1175" i="4"/>
  <c r="AM1176" i="4"/>
  <c r="AM1177" i="4"/>
  <c r="AM1178" i="4"/>
  <c r="AM1179" i="4"/>
  <c r="AM1180" i="4"/>
  <c r="AM1181" i="4"/>
  <c r="AM1182" i="4"/>
  <c r="AM1183" i="4"/>
  <c r="AM1184" i="4"/>
  <c r="AM1185" i="4"/>
  <c r="AM1186" i="4"/>
  <c r="AM1187" i="4"/>
  <c r="AM1188" i="4"/>
  <c r="AM1189" i="4"/>
  <c r="AM1190" i="4"/>
  <c r="AM1191" i="4"/>
  <c r="AM1192" i="4"/>
  <c r="AM1193" i="4"/>
  <c r="AM1194" i="4"/>
  <c r="AM1195" i="4"/>
  <c r="AM1196" i="4"/>
  <c r="AM1197" i="4"/>
  <c r="AM1198" i="4"/>
  <c r="AM1199" i="4"/>
  <c r="AM1200" i="4"/>
  <c r="AM1201" i="4"/>
  <c r="AM1202" i="4"/>
  <c r="AM1203" i="4"/>
  <c r="AM1204" i="4"/>
  <c r="AM1205" i="4"/>
  <c r="AM1206" i="4"/>
  <c r="AM1207" i="4"/>
  <c r="AM1208" i="4"/>
  <c r="AM1209" i="4"/>
  <c r="AM1210" i="4"/>
  <c r="AM1211" i="4"/>
  <c r="AM1212" i="4"/>
  <c r="AM1213" i="4"/>
  <c r="AM1214" i="4"/>
  <c r="AM1215" i="4"/>
  <c r="AM1216" i="4"/>
  <c r="AM1217" i="4"/>
  <c r="AM1218" i="4"/>
  <c r="AM1219" i="4"/>
  <c r="AM1220" i="4"/>
  <c r="AM1221" i="4"/>
  <c r="AM1222" i="4"/>
  <c r="AM1223" i="4"/>
  <c r="AM1224" i="4"/>
  <c r="AM1225" i="4"/>
  <c r="AM1226" i="4"/>
  <c r="AM1227" i="4"/>
  <c r="AM1228" i="4"/>
  <c r="AM1229" i="4"/>
  <c r="AM1230" i="4"/>
  <c r="AM1231" i="4"/>
  <c r="AM1232" i="4"/>
  <c r="AM1233" i="4"/>
  <c r="AM1234" i="4"/>
  <c r="AM1235" i="4"/>
  <c r="AM1236" i="4"/>
  <c r="AM1237" i="4"/>
  <c r="AM1238" i="4"/>
  <c r="AM1239" i="4"/>
  <c r="AM1240" i="4"/>
  <c r="AM1241" i="4"/>
  <c r="AM1242" i="4"/>
  <c r="AM1243" i="4"/>
  <c r="AM1244" i="4"/>
  <c r="AM1245" i="4"/>
  <c r="AM1246" i="4"/>
  <c r="AM1247" i="4"/>
  <c r="AM1248" i="4"/>
  <c r="AM1249" i="4"/>
  <c r="AM1250" i="4"/>
  <c r="AM1251" i="4"/>
  <c r="AM1252" i="4"/>
  <c r="AM1253" i="4"/>
  <c r="AM1254" i="4"/>
  <c r="AM1255" i="4"/>
  <c r="AM1256" i="4"/>
  <c r="AM1257" i="4"/>
  <c r="AM1258" i="4"/>
  <c r="AM1259" i="4"/>
  <c r="AM1260" i="4"/>
  <c r="AM1261" i="4"/>
  <c r="AM1262" i="4"/>
  <c r="AM1263" i="4"/>
  <c r="AM1264" i="4"/>
  <c r="AM1265" i="4"/>
  <c r="AM1266" i="4"/>
  <c r="AM1267" i="4"/>
  <c r="AM1268" i="4"/>
  <c r="AM1269" i="4"/>
  <c r="AM1270" i="4"/>
  <c r="AM1271" i="4"/>
  <c r="AM1272" i="4"/>
  <c r="AM1273" i="4"/>
  <c r="AM1274" i="4"/>
  <c r="AM1275" i="4"/>
  <c r="AM1276" i="4"/>
  <c r="AM1277" i="4"/>
  <c r="AM1278" i="4"/>
  <c r="AM1279" i="4"/>
  <c r="AM1280" i="4"/>
  <c r="AM1281" i="4"/>
  <c r="AM1282" i="4"/>
  <c r="AM1283" i="4"/>
  <c r="AM1284" i="4"/>
  <c r="AM1285" i="4"/>
  <c r="AM1286" i="4"/>
  <c r="AM1287" i="4"/>
  <c r="AM1288" i="4"/>
  <c r="AM1289" i="4"/>
  <c r="AM1290" i="4"/>
  <c r="AM1291" i="4"/>
  <c r="AM1292" i="4"/>
  <c r="AM1293" i="4"/>
  <c r="AM1294" i="4"/>
  <c r="AM1295" i="4"/>
  <c r="AM1296" i="4"/>
  <c r="AM1297" i="4"/>
  <c r="AM1298" i="4"/>
  <c r="AM1299" i="4"/>
  <c r="AM1300" i="4"/>
  <c r="AM1301" i="4"/>
  <c r="AM1302" i="4"/>
  <c r="AM1303" i="4"/>
  <c r="AM1304" i="4"/>
  <c r="AM1305" i="4"/>
  <c r="AM1306" i="4"/>
  <c r="AM1307" i="4"/>
  <c r="AM1308" i="4"/>
  <c r="AM1309" i="4"/>
  <c r="AM1310" i="4"/>
  <c r="AM1311" i="4"/>
  <c r="AM1312" i="4"/>
  <c r="AM1313" i="4"/>
  <c r="AM1314" i="4"/>
  <c r="AM1315" i="4"/>
  <c r="AM1316" i="4"/>
  <c r="AM1317" i="4"/>
  <c r="AM1318" i="4"/>
  <c r="AM1319" i="4"/>
  <c r="AM1320" i="4"/>
  <c r="AM1321" i="4"/>
  <c r="AM1322" i="4"/>
  <c r="AM1323" i="4"/>
  <c r="AM1324" i="4"/>
  <c r="AM1325" i="4"/>
  <c r="AM1326" i="4"/>
  <c r="AM1327" i="4"/>
  <c r="AM1328" i="4"/>
  <c r="AM1329" i="4"/>
  <c r="AM1330" i="4"/>
  <c r="AM1331" i="4"/>
  <c r="AM1332" i="4"/>
  <c r="AM1333" i="4"/>
  <c r="AM1334" i="4"/>
  <c r="AM1335" i="4"/>
  <c r="AM1336" i="4"/>
  <c r="AM1337" i="4"/>
  <c r="AM1338" i="4"/>
  <c r="AM1339" i="4"/>
  <c r="AM1340" i="4"/>
  <c r="AM1341" i="4"/>
  <c r="AM1342" i="4"/>
  <c r="AM1343" i="4"/>
  <c r="AM1344" i="4"/>
  <c r="AM1345" i="4"/>
  <c r="AM1346" i="4"/>
  <c r="AM1347" i="4"/>
  <c r="AM1348" i="4"/>
  <c r="AM1349" i="4"/>
  <c r="AM1350" i="4"/>
  <c r="AM1351" i="4"/>
  <c r="AM1352" i="4"/>
  <c r="AM1353" i="4"/>
  <c r="AM1354" i="4"/>
  <c r="AM1355" i="4"/>
  <c r="AM1356" i="4"/>
  <c r="AM1357" i="4"/>
  <c r="AM1358" i="4"/>
  <c r="AM1359" i="4"/>
  <c r="AM1360" i="4"/>
  <c r="AM1361" i="4"/>
  <c r="AM1362" i="4"/>
  <c r="AM1363" i="4"/>
  <c r="AM1364" i="4"/>
  <c r="AM1365" i="4"/>
  <c r="AM1366" i="4"/>
  <c r="AM1367" i="4"/>
  <c r="AM1368" i="4"/>
  <c r="AM1369" i="4"/>
  <c r="AM1370" i="4"/>
  <c r="AM1371" i="4"/>
  <c r="AM1372" i="4"/>
  <c r="AM1373" i="4"/>
  <c r="AM1374" i="4"/>
  <c r="AM1375" i="4"/>
  <c r="AM1376" i="4"/>
  <c r="AM1377" i="4"/>
  <c r="AM1378" i="4"/>
  <c r="AM1379" i="4"/>
  <c r="AM1380" i="4"/>
  <c r="AM1381" i="4"/>
  <c r="AM1382" i="4"/>
  <c r="AM1383" i="4"/>
  <c r="AM1384" i="4"/>
  <c r="AM1385" i="4"/>
  <c r="AM1386" i="4"/>
  <c r="AM1387" i="4"/>
  <c r="AM1388" i="4"/>
  <c r="AM1389" i="4"/>
  <c r="AM1390" i="4"/>
  <c r="AM1391" i="4"/>
  <c r="AM1392" i="4"/>
  <c r="AM1393" i="4"/>
  <c r="AM1394" i="4"/>
  <c r="AM1395" i="4"/>
  <c r="AM1396" i="4"/>
  <c r="AM1397" i="4"/>
  <c r="AM1398" i="4"/>
  <c r="AM1399" i="4"/>
  <c r="AM1400" i="4"/>
  <c r="AM1401" i="4"/>
  <c r="AM1402" i="4"/>
  <c r="AM1403" i="4"/>
  <c r="AM1404" i="4"/>
  <c r="AM1405" i="4"/>
  <c r="AM1406" i="4"/>
  <c r="AM1407" i="4"/>
  <c r="AM1408" i="4"/>
  <c r="AM1409" i="4"/>
  <c r="AM1410" i="4"/>
  <c r="AM1411" i="4"/>
  <c r="AM1412" i="4"/>
  <c r="AM1413" i="4"/>
  <c r="AM1414" i="4"/>
  <c r="AM1415" i="4"/>
  <c r="AM1416" i="4"/>
  <c r="AM1417" i="4"/>
  <c r="AM1418" i="4"/>
  <c r="AM1419" i="4"/>
  <c r="AM1420" i="4"/>
  <c r="AM1421" i="4"/>
  <c r="AM1422" i="4"/>
  <c r="AM1423" i="4"/>
  <c r="AM1424" i="4"/>
  <c r="AM1425" i="4"/>
  <c r="AM1426" i="4"/>
  <c r="AM1427" i="4"/>
  <c r="AM1428" i="4"/>
  <c r="AM1429" i="4"/>
  <c r="AM1430" i="4"/>
  <c r="AM1431" i="4"/>
  <c r="AM1432" i="4"/>
  <c r="AM1433" i="4"/>
  <c r="AM1434" i="4"/>
  <c r="AM1435" i="4"/>
  <c r="AM1436" i="4"/>
  <c r="AM1437" i="4"/>
  <c r="AM1438" i="4"/>
  <c r="AM1439" i="4"/>
  <c r="AM1440" i="4"/>
  <c r="AM1441" i="4"/>
  <c r="AM1442" i="4"/>
  <c r="AM1443" i="4"/>
  <c r="AM1444" i="4"/>
  <c r="AM1445" i="4"/>
  <c r="AM1446" i="4"/>
  <c r="AM1447" i="4"/>
  <c r="AM1448" i="4"/>
  <c r="AM1449" i="4"/>
  <c r="AM1450" i="4"/>
  <c r="AM1451" i="4"/>
  <c r="AM1452" i="4"/>
  <c r="AM1453" i="4"/>
  <c r="AM1454" i="4"/>
  <c r="AM1455" i="4"/>
  <c r="AM1456" i="4"/>
  <c r="AM1457" i="4"/>
  <c r="AM1458" i="4"/>
  <c r="AM1459" i="4"/>
  <c r="AM1460" i="4"/>
  <c r="AM1461" i="4"/>
  <c r="AM1462" i="4"/>
  <c r="AM1463" i="4"/>
  <c r="AM1464" i="4"/>
  <c r="AM1465" i="4"/>
  <c r="AM1466" i="4"/>
  <c r="AM1467" i="4"/>
  <c r="AM1468" i="4"/>
  <c r="AM1469" i="4"/>
  <c r="AM1470" i="4"/>
  <c r="AM1471" i="4"/>
  <c r="AM1472" i="4"/>
  <c r="AM1473" i="4"/>
  <c r="AM1474" i="4"/>
  <c r="AM1475" i="4"/>
  <c r="AM1476" i="4"/>
  <c r="AM1477" i="4"/>
  <c r="AM1478" i="4"/>
  <c r="AM1479" i="4"/>
  <c r="AM1480" i="4"/>
  <c r="AM1481" i="4"/>
  <c r="AM1482" i="4"/>
  <c r="AM1483" i="4"/>
  <c r="AM1484" i="4"/>
  <c r="AM1485" i="4"/>
  <c r="AM1486" i="4"/>
  <c r="AM1487" i="4"/>
  <c r="AM1488" i="4"/>
  <c r="AM1489" i="4"/>
  <c r="AM1490" i="4"/>
  <c r="AM1491" i="4"/>
  <c r="AM1492" i="4"/>
  <c r="AM1493" i="4"/>
  <c r="AM1494" i="4"/>
  <c r="AM1495" i="4"/>
  <c r="AM1496" i="4"/>
  <c r="AM1497" i="4"/>
  <c r="AM1498" i="4"/>
  <c r="AM1499" i="4"/>
  <c r="AM1500" i="4"/>
  <c r="AM1501" i="4"/>
  <c r="AM1502" i="4"/>
  <c r="AM1503" i="4"/>
  <c r="AM1504" i="4"/>
  <c r="AM1505" i="4"/>
  <c r="AM1506" i="4"/>
  <c r="AM1507" i="4"/>
  <c r="AM1508" i="4"/>
  <c r="AM1509" i="4"/>
  <c r="AM1510" i="4"/>
  <c r="AM1511" i="4"/>
  <c r="AM1512" i="4"/>
  <c r="AM1513" i="4"/>
  <c r="AM1514" i="4"/>
  <c r="AM1515" i="4"/>
  <c r="AM1516" i="4"/>
  <c r="AM1517" i="4"/>
  <c r="AM1518" i="4"/>
  <c r="AM1519" i="4"/>
  <c r="AM1520" i="4"/>
  <c r="AM1521" i="4"/>
  <c r="AM1522" i="4"/>
  <c r="AM1523" i="4"/>
  <c r="AM1524" i="4"/>
  <c r="AM1525" i="4"/>
  <c r="AM1526" i="4"/>
  <c r="AM1527" i="4"/>
  <c r="AM1528" i="4"/>
  <c r="AM1529" i="4"/>
  <c r="AM1530" i="4"/>
  <c r="AM1531" i="4"/>
  <c r="AM1532" i="4"/>
  <c r="AM1533" i="4"/>
  <c r="AM1534" i="4"/>
  <c r="AM1535" i="4"/>
  <c r="AM1536" i="4"/>
  <c r="AM1537" i="4"/>
  <c r="AM1538" i="4"/>
  <c r="AM1539" i="4"/>
  <c r="AM1540" i="4"/>
  <c r="AM1541" i="4"/>
  <c r="AM1542" i="4"/>
  <c r="AM1543" i="4"/>
  <c r="AM1544" i="4"/>
  <c r="AM1545" i="4"/>
  <c r="AM1546" i="4"/>
  <c r="AM1547" i="4"/>
  <c r="AM1548" i="4"/>
  <c r="AM1549" i="4"/>
  <c r="AM1550" i="4"/>
  <c r="AM1551" i="4"/>
  <c r="AM1552" i="4"/>
  <c r="AM1553" i="4"/>
  <c r="AM1554" i="4"/>
  <c r="AM1555" i="4"/>
  <c r="AM1556" i="4"/>
  <c r="AM1557" i="4"/>
  <c r="AM1558" i="4"/>
  <c r="AM1559" i="4"/>
  <c r="AM1560" i="4"/>
  <c r="AM1561" i="4"/>
  <c r="AM1562" i="4"/>
  <c r="AM1563" i="4"/>
  <c r="AM1564" i="4"/>
  <c r="AM1565" i="4"/>
  <c r="AM1566" i="4"/>
  <c r="AM1567" i="4"/>
  <c r="AM1568" i="4"/>
  <c r="AM1569" i="4"/>
  <c r="AM1570" i="4"/>
  <c r="AM1571" i="4"/>
  <c r="AM1572" i="4"/>
  <c r="AM1573" i="4"/>
  <c r="AM1574" i="4"/>
  <c r="AM1575" i="4"/>
  <c r="AM1576" i="4"/>
  <c r="AM1577" i="4"/>
  <c r="AM1578" i="4"/>
  <c r="AM1579" i="4"/>
  <c r="AM1580" i="4"/>
  <c r="AM1581" i="4"/>
  <c r="AM1582" i="4"/>
  <c r="AM1583" i="4"/>
  <c r="AM1584" i="4"/>
  <c r="AM1585" i="4"/>
  <c r="AM1586" i="4"/>
  <c r="AM1587" i="4"/>
  <c r="AM1588" i="4"/>
  <c r="AM1589" i="4"/>
  <c r="AM1590" i="4"/>
  <c r="AM1591" i="4"/>
  <c r="AM1592" i="4"/>
  <c r="AM1593" i="4"/>
  <c r="AM1594" i="4"/>
  <c r="AM1595" i="4"/>
  <c r="AM1596" i="4"/>
  <c r="AM1597" i="4"/>
  <c r="AM1598" i="4"/>
  <c r="AM1599" i="4"/>
  <c r="AM1600" i="4"/>
  <c r="AM1601" i="4"/>
  <c r="AM1602" i="4"/>
  <c r="AM1603" i="4"/>
  <c r="AM1604" i="4"/>
  <c r="AM1605" i="4"/>
  <c r="AM1606" i="4"/>
  <c r="AM1607" i="4"/>
  <c r="AM1608" i="4"/>
  <c r="AM1609" i="4"/>
  <c r="AM1610" i="4"/>
  <c r="AM1611" i="4"/>
  <c r="AM1612" i="4"/>
  <c r="AM1613" i="4"/>
  <c r="AM1614" i="4"/>
  <c r="AM1615" i="4"/>
  <c r="AM1616" i="4"/>
  <c r="AM1617" i="4"/>
  <c r="AM1618" i="4"/>
  <c r="AM1619" i="4"/>
  <c r="AM1620" i="4"/>
  <c r="AM1621" i="4"/>
  <c r="AM1622" i="4"/>
  <c r="AM1623" i="4"/>
  <c r="AM1624" i="4"/>
  <c r="AM1625" i="4"/>
  <c r="AM1626" i="4"/>
  <c r="AM1627" i="4"/>
  <c r="AM1628" i="4"/>
  <c r="AM1629" i="4"/>
  <c r="AM1630" i="4"/>
  <c r="AM1631" i="4"/>
  <c r="AM1632" i="4"/>
  <c r="AM1633" i="4"/>
  <c r="AM1634" i="4"/>
  <c r="AM1635" i="4"/>
  <c r="AM1636" i="4"/>
  <c r="AM1637" i="4"/>
  <c r="AM1638" i="4"/>
  <c r="AM1639" i="4"/>
  <c r="AM1640" i="4"/>
  <c r="AM1641" i="4"/>
  <c r="AM1642" i="4"/>
  <c r="AM1643" i="4"/>
  <c r="AM1644" i="4"/>
  <c r="AM1645" i="4"/>
  <c r="AM1646" i="4"/>
  <c r="AM1647" i="4"/>
  <c r="AM1648" i="4"/>
  <c r="AM1649" i="4"/>
  <c r="AM1650" i="4"/>
  <c r="AM1651" i="4"/>
  <c r="AM1652" i="4"/>
  <c r="AM1653" i="4"/>
  <c r="AM1654" i="4"/>
  <c r="AM1655" i="4"/>
  <c r="AM1656" i="4"/>
  <c r="AM1657" i="4"/>
  <c r="AM1658" i="4"/>
  <c r="AM1659" i="4"/>
  <c r="AM1660" i="4"/>
  <c r="AM1661" i="4"/>
  <c r="AM1662" i="4"/>
  <c r="AM1663" i="4"/>
  <c r="AM1664" i="4"/>
  <c r="AM1665" i="4"/>
  <c r="AM1666" i="4"/>
  <c r="AM1667" i="4"/>
  <c r="AM1668" i="4"/>
  <c r="AM1669" i="4"/>
  <c r="AM1670" i="4"/>
  <c r="AM1671" i="4"/>
  <c r="AM1672" i="4"/>
  <c r="AM1673" i="4"/>
  <c r="AM1674" i="4"/>
  <c r="AM1675" i="4"/>
  <c r="AM1676" i="4"/>
  <c r="AM1677" i="4"/>
  <c r="AM1678" i="4"/>
  <c r="AM1679" i="4"/>
  <c r="AM1680" i="4"/>
  <c r="AM1681" i="4"/>
  <c r="AM1682" i="4"/>
  <c r="AM1683" i="4"/>
  <c r="AM1684" i="4"/>
  <c r="AM1685" i="4"/>
  <c r="AM1686" i="4"/>
  <c r="AM1687" i="4"/>
  <c r="AM1688" i="4"/>
  <c r="AM1689" i="4"/>
  <c r="AM1690" i="4"/>
  <c r="AM1691" i="4"/>
  <c r="AM1692" i="4"/>
  <c r="AM1693" i="4"/>
  <c r="AM1694" i="4"/>
  <c r="AM1695" i="4"/>
  <c r="AM1696" i="4"/>
  <c r="AM1697" i="4"/>
  <c r="AM1698" i="4"/>
  <c r="AM1699" i="4"/>
  <c r="AM1700" i="4"/>
  <c r="AM1701" i="4"/>
  <c r="AM1702" i="4"/>
  <c r="AM1703" i="4"/>
  <c r="AM1704" i="4"/>
  <c r="AM1705" i="4"/>
  <c r="AM1706" i="4"/>
  <c r="AM1707" i="4"/>
  <c r="AM1708" i="4"/>
  <c r="AM1709" i="4"/>
  <c r="AM1710" i="4"/>
  <c r="AM1711" i="4"/>
  <c r="AM1712" i="4"/>
  <c r="AM1713" i="4"/>
  <c r="AM1714" i="4"/>
  <c r="AM1715" i="4"/>
  <c r="AM1716" i="4"/>
  <c r="AM1717" i="4"/>
  <c r="AM1718" i="4"/>
  <c r="AM1719" i="4"/>
  <c r="AM1720" i="4"/>
  <c r="AM1721" i="4"/>
  <c r="AM1722" i="4"/>
  <c r="AM1723" i="4"/>
  <c r="AM1724" i="4"/>
  <c r="AM1725" i="4"/>
  <c r="AM1726" i="4"/>
  <c r="AM1727" i="4"/>
  <c r="AM1728" i="4"/>
  <c r="AM1729" i="4"/>
  <c r="AM1730" i="4"/>
  <c r="AM1731" i="4"/>
  <c r="AM1732" i="4"/>
  <c r="AM1733" i="4"/>
  <c r="AM1734" i="4"/>
  <c r="AM1735" i="4"/>
  <c r="AM1736" i="4"/>
  <c r="AM1737" i="4"/>
  <c r="AM1738" i="4"/>
  <c r="AM1739" i="4"/>
  <c r="AM1740" i="4"/>
  <c r="AM1741" i="4"/>
  <c r="AM1742" i="4"/>
  <c r="AM1743" i="4"/>
  <c r="AM1744" i="4"/>
  <c r="AM1745" i="4"/>
  <c r="AM1746" i="4"/>
  <c r="AM1747" i="4"/>
  <c r="AM1748" i="4"/>
  <c r="AM1749" i="4"/>
  <c r="AM1750" i="4"/>
  <c r="AM1751" i="4"/>
  <c r="AM1752" i="4"/>
  <c r="AM1753" i="4"/>
  <c r="AM1754" i="4"/>
  <c r="AM1755" i="4"/>
  <c r="AM1756" i="4"/>
  <c r="AM1757" i="4"/>
  <c r="AM1758" i="4"/>
  <c r="AM1759" i="4"/>
  <c r="AM1760" i="4"/>
  <c r="AM1761" i="4"/>
  <c r="AM1762" i="4"/>
  <c r="AM1763" i="4"/>
  <c r="AM1764" i="4"/>
  <c r="AM1765" i="4"/>
  <c r="AM1766" i="4"/>
  <c r="AM1767" i="4"/>
  <c r="AM1768" i="4"/>
  <c r="AM1769" i="4"/>
  <c r="AM1770" i="4"/>
  <c r="AM1771" i="4"/>
  <c r="AM1772" i="4"/>
  <c r="AM1773" i="4"/>
  <c r="AM1774" i="4"/>
  <c r="AM1775" i="4"/>
  <c r="AM1776" i="4"/>
  <c r="AM1777" i="4"/>
  <c r="AM1778" i="4"/>
  <c r="AM1779" i="4"/>
  <c r="AM1780" i="4"/>
  <c r="AM1781" i="4"/>
  <c r="AM1782" i="4"/>
  <c r="AM1783" i="4"/>
  <c r="AM1784" i="4"/>
  <c r="AM1785" i="4"/>
  <c r="AM1786" i="4"/>
  <c r="AM1787" i="4"/>
  <c r="AM1788" i="4"/>
  <c r="AM1789" i="4"/>
  <c r="AM1790" i="4"/>
  <c r="AM1791" i="4"/>
  <c r="AM1792" i="4"/>
  <c r="AM1793" i="4"/>
  <c r="AM1794" i="4"/>
  <c r="AM1795" i="4"/>
  <c r="AM1796" i="4"/>
  <c r="AM1797" i="4"/>
  <c r="AM1798" i="4"/>
  <c r="AM1799" i="4"/>
  <c r="AM1800" i="4"/>
  <c r="AM1801" i="4"/>
  <c r="AM1802" i="4"/>
  <c r="AM1803" i="4"/>
  <c r="AM1804" i="4"/>
  <c r="AM1805" i="4"/>
  <c r="AM1806" i="4"/>
  <c r="AM1807" i="4"/>
  <c r="AM1808" i="4"/>
  <c r="AM1809" i="4"/>
  <c r="AM1810" i="4"/>
  <c r="AM1811" i="4"/>
  <c r="AM1812" i="4"/>
  <c r="AM1813" i="4"/>
  <c r="AM1814" i="4"/>
  <c r="AM1815" i="4"/>
  <c r="AM1816" i="4"/>
  <c r="AM1817" i="4"/>
  <c r="AM1818" i="4"/>
  <c r="AM1819" i="4"/>
  <c r="AM1820" i="4"/>
  <c r="AM1821" i="4"/>
  <c r="AM1822" i="4"/>
  <c r="AM1823" i="4"/>
  <c r="AM1824" i="4"/>
  <c r="AM1825" i="4"/>
  <c r="AM1826" i="4"/>
  <c r="AM1827" i="4"/>
  <c r="AM1828" i="4"/>
  <c r="AM1829" i="4"/>
  <c r="AM1830" i="4"/>
  <c r="AM1831" i="4"/>
  <c r="AM1832" i="4"/>
  <c r="AM1833" i="4"/>
  <c r="AM1834" i="4"/>
  <c r="AM1835" i="4"/>
  <c r="AM1836" i="4"/>
  <c r="AM1837" i="4"/>
  <c r="AM1838" i="4"/>
  <c r="AM1839" i="4"/>
  <c r="AM1840" i="4"/>
  <c r="AM1841" i="4"/>
  <c r="AM1842" i="4"/>
  <c r="AM1843" i="4"/>
  <c r="AM1844" i="4"/>
  <c r="AM1845" i="4"/>
  <c r="AM1846" i="4"/>
  <c r="AM1847" i="4"/>
  <c r="AM1848" i="4"/>
  <c r="AM1849" i="4"/>
  <c r="AM1850" i="4"/>
  <c r="AM1851" i="4"/>
  <c r="AM1852" i="4"/>
  <c r="AM1853" i="4"/>
  <c r="AM1854" i="4"/>
  <c r="AM1855" i="4"/>
  <c r="AM1856" i="4"/>
  <c r="AM1857" i="4"/>
  <c r="AM1858" i="4"/>
  <c r="AM1859" i="4"/>
  <c r="AM1860" i="4"/>
  <c r="AM1861" i="4"/>
  <c r="AM1862" i="4"/>
  <c r="AM1863" i="4"/>
  <c r="AM1864" i="4"/>
  <c r="AM1865" i="4"/>
  <c r="AM1866" i="4"/>
  <c r="AM1867" i="4"/>
  <c r="AM1868" i="4"/>
  <c r="AM1869" i="4"/>
  <c r="AM1870" i="4"/>
  <c r="AM1871" i="4"/>
  <c r="AM1872" i="4"/>
  <c r="AM1873" i="4"/>
  <c r="AM1874" i="4"/>
  <c r="AM1875" i="4"/>
  <c r="AM1876" i="4"/>
  <c r="AM1877" i="4"/>
  <c r="AM1878" i="4"/>
  <c r="AM1879" i="4"/>
  <c r="AM1880" i="4"/>
  <c r="AM1881" i="4"/>
  <c r="AM1882" i="4"/>
  <c r="AM1883" i="4"/>
  <c r="AM1884" i="4"/>
  <c r="AM1885" i="4"/>
  <c r="AM1886" i="4"/>
  <c r="AM1887" i="4"/>
  <c r="AM1888" i="4"/>
  <c r="AM1889" i="4"/>
  <c r="AM1890" i="4"/>
  <c r="AM1891" i="4"/>
  <c r="AM1892" i="4"/>
  <c r="AM1893" i="4"/>
  <c r="AM1894" i="4"/>
  <c r="AM1895" i="4"/>
  <c r="AM1896" i="4"/>
  <c r="AM1897" i="4"/>
  <c r="AM1898" i="4"/>
  <c r="AM1899" i="4"/>
  <c r="AM1900" i="4"/>
  <c r="AM2" i="4"/>
  <c r="AL3" i="4"/>
  <c r="AL4" i="4"/>
  <c r="AL5" i="4"/>
  <c r="AL6" i="4"/>
  <c r="AL7" i="4"/>
  <c r="AL8" i="4"/>
  <c r="AL9" i="4"/>
  <c r="AL10" i="4"/>
  <c r="AL11" i="4"/>
  <c r="AL12" i="4"/>
  <c r="AL13" i="4"/>
  <c r="AL14" i="4"/>
  <c r="AL15" i="4"/>
  <c r="AL16" i="4"/>
  <c r="AL17" i="4"/>
  <c r="AL18" i="4"/>
  <c r="AL19" i="4"/>
  <c r="AL20" i="4"/>
  <c r="AL21" i="4"/>
  <c r="AL22" i="4"/>
  <c r="AL23" i="4"/>
  <c r="AL24" i="4"/>
  <c r="AL25" i="4"/>
  <c r="AL26" i="4"/>
  <c r="AL27" i="4"/>
  <c r="AL28" i="4"/>
  <c r="AL29" i="4"/>
  <c r="AL30" i="4"/>
  <c r="AL31" i="4"/>
  <c r="AL32" i="4"/>
  <c r="AL33" i="4"/>
  <c r="AL34" i="4"/>
  <c r="AL35" i="4"/>
  <c r="AL36" i="4"/>
  <c r="AL37" i="4"/>
  <c r="AL38" i="4"/>
  <c r="AL39" i="4"/>
  <c r="AL40" i="4"/>
  <c r="AL41" i="4"/>
  <c r="AL42" i="4"/>
  <c r="AL43" i="4"/>
  <c r="AL44" i="4"/>
  <c r="AL45" i="4"/>
  <c r="AL46" i="4"/>
  <c r="AL47" i="4"/>
  <c r="AL48" i="4"/>
  <c r="AL49" i="4"/>
  <c r="AL50" i="4"/>
  <c r="AL51" i="4"/>
  <c r="AL52" i="4"/>
  <c r="AL53" i="4"/>
  <c r="AL54" i="4"/>
  <c r="AL55" i="4"/>
  <c r="AL56" i="4"/>
  <c r="AL57" i="4"/>
  <c r="AL58" i="4"/>
  <c r="AL59" i="4"/>
  <c r="AL60" i="4"/>
  <c r="AL61" i="4"/>
  <c r="AL62" i="4"/>
  <c r="AL63" i="4"/>
  <c r="AL64" i="4"/>
  <c r="AL65" i="4"/>
  <c r="AL66" i="4"/>
  <c r="AL67" i="4"/>
  <c r="AL68" i="4"/>
  <c r="AL69" i="4"/>
  <c r="AL70" i="4"/>
  <c r="AL71" i="4"/>
  <c r="AL72" i="4"/>
  <c r="AL73" i="4"/>
  <c r="AL74" i="4"/>
  <c r="AL75" i="4"/>
  <c r="AL76" i="4"/>
  <c r="AL77" i="4"/>
  <c r="AL78" i="4"/>
  <c r="AL79" i="4"/>
  <c r="AL80" i="4"/>
  <c r="AL81" i="4"/>
  <c r="AL82" i="4"/>
  <c r="AL83" i="4"/>
  <c r="AL84" i="4"/>
  <c r="AL85" i="4"/>
  <c r="AL86" i="4"/>
  <c r="AL87" i="4"/>
  <c r="AL88" i="4"/>
  <c r="AL89" i="4"/>
  <c r="AL90" i="4"/>
  <c r="AL91" i="4"/>
  <c r="AL92" i="4"/>
  <c r="AL93" i="4"/>
  <c r="AL94" i="4"/>
  <c r="AL95" i="4"/>
  <c r="AL96" i="4"/>
  <c r="AL97" i="4"/>
  <c r="AL98" i="4"/>
  <c r="AL99" i="4"/>
  <c r="AL100" i="4"/>
  <c r="AL101" i="4"/>
  <c r="AL102" i="4"/>
  <c r="AL103" i="4"/>
  <c r="AL104" i="4"/>
  <c r="AL105" i="4"/>
  <c r="AL106" i="4"/>
  <c r="AL107" i="4"/>
  <c r="AL108" i="4"/>
  <c r="AL109" i="4"/>
  <c r="AL110" i="4"/>
  <c r="AL111" i="4"/>
  <c r="AL112" i="4"/>
  <c r="AL113" i="4"/>
  <c r="AL114" i="4"/>
  <c r="AL115" i="4"/>
  <c r="AL116" i="4"/>
  <c r="AL117" i="4"/>
  <c r="AL118" i="4"/>
  <c r="AL119" i="4"/>
  <c r="AL120" i="4"/>
  <c r="AL121" i="4"/>
  <c r="AL122" i="4"/>
  <c r="AL123" i="4"/>
  <c r="AL124" i="4"/>
  <c r="AL125" i="4"/>
  <c r="AL126" i="4"/>
  <c r="AL127" i="4"/>
  <c r="AL128" i="4"/>
  <c r="AL129" i="4"/>
  <c r="AL130" i="4"/>
  <c r="AL131" i="4"/>
  <c r="AL132" i="4"/>
  <c r="AL133" i="4"/>
  <c r="AL134" i="4"/>
  <c r="AL135" i="4"/>
  <c r="AL136" i="4"/>
  <c r="AL137" i="4"/>
  <c r="AL138" i="4"/>
  <c r="AL139" i="4"/>
  <c r="AL140" i="4"/>
  <c r="AL141" i="4"/>
  <c r="AL142" i="4"/>
  <c r="AL143" i="4"/>
  <c r="AL144" i="4"/>
  <c r="AL145" i="4"/>
  <c r="AL146" i="4"/>
  <c r="AL147" i="4"/>
  <c r="AL148" i="4"/>
  <c r="AL149" i="4"/>
  <c r="AL150" i="4"/>
  <c r="AL151" i="4"/>
  <c r="AL152" i="4"/>
  <c r="AL153" i="4"/>
  <c r="AL154" i="4"/>
  <c r="AL155" i="4"/>
  <c r="AL156" i="4"/>
  <c r="AL157" i="4"/>
  <c r="AL158" i="4"/>
  <c r="AL159" i="4"/>
  <c r="AL160" i="4"/>
  <c r="AL161" i="4"/>
  <c r="AL162" i="4"/>
  <c r="AL163" i="4"/>
  <c r="AL164" i="4"/>
  <c r="AL165" i="4"/>
  <c r="AL166" i="4"/>
  <c r="AL167" i="4"/>
  <c r="AL168" i="4"/>
  <c r="AL169" i="4"/>
  <c r="AL170" i="4"/>
  <c r="AL171" i="4"/>
  <c r="AL172" i="4"/>
  <c r="AL173" i="4"/>
  <c r="AL174" i="4"/>
  <c r="AL175" i="4"/>
  <c r="AL176" i="4"/>
  <c r="AL177" i="4"/>
  <c r="AL178" i="4"/>
  <c r="AL179" i="4"/>
  <c r="AL180" i="4"/>
  <c r="AL181" i="4"/>
  <c r="AL182" i="4"/>
  <c r="AL183" i="4"/>
  <c r="AL184" i="4"/>
  <c r="AL185" i="4"/>
  <c r="AL186" i="4"/>
  <c r="AL187" i="4"/>
  <c r="AL188" i="4"/>
  <c r="AL189" i="4"/>
  <c r="AL190" i="4"/>
  <c r="AL191" i="4"/>
  <c r="AL192" i="4"/>
  <c r="AL193" i="4"/>
  <c r="AL194" i="4"/>
  <c r="AL195" i="4"/>
  <c r="AL196" i="4"/>
  <c r="AL197" i="4"/>
  <c r="AL198" i="4"/>
  <c r="AL199" i="4"/>
  <c r="AL200" i="4"/>
  <c r="AL201" i="4"/>
  <c r="AL202" i="4"/>
  <c r="AL203" i="4"/>
  <c r="AL204" i="4"/>
  <c r="AL205" i="4"/>
  <c r="AL206" i="4"/>
  <c r="AL207" i="4"/>
  <c r="AL208" i="4"/>
  <c r="AL209" i="4"/>
  <c r="AL210" i="4"/>
  <c r="AL211" i="4"/>
  <c r="AL212" i="4"/>
  <c r="AL213" i="4"/>
  <c r="AL214" i="4"/>
  <c r="AL215" i="4"/>
  <c r="AL216" i="4"/>
  <c r="AL217" i="4"/>
  <c r="AL218" i="4"/>
  <c r="AL219" i="4"/>
  <c r="AL220" i="4"/>
  <c r="AL221" i="4"/>
  <c r="AL222" i="4"/>
  <c r="AL223" i="4"/>
  <c r="AL224" i="4"/>
  <c r="AL225" i="4"/>
  <c r="AL226" i="4"/>
  <c r="AL227" i="4"/>
  <c r="AL228" i="4"/>
  <c r="AL229" i="4"/>
  <c r="AL230" i="4"/>
  <c r="AL231" i="4"/>
  <c r="AL232" i="4"/>
  <c r="AL233" i="4"/>
  <c r="AL234" i="4"/>
  <c r="AL235" i="4"/>
  <c r="AL236" i="4"/>
  <c r="AL237" i="4"/>
  <c r="AL238" i="4"/>
  <c r="AL239" i="4"/>
  <c r="AL240" i="4"/>
  <c r="AL241" i="4"/>
  <c r="AL242" i="4"/>
  <c r="AL243" i="4"/>
  <c r="AL244" i="4"/>
  <c r="AL245" i="4"/>
  <c r="AL246" i="4"/>
  <c r="AL247" i="4"/>
  <c r="AL248" i="4"/>
  <c r="AL249" i="4"/>
  <c r="AL250" i="4"/>
  <c r="AL251" i="4"/>
  <c r="AL252" i="4"/>
  <c r="AL253" i="4"/>
  <c r="AL254" i="4"/>
  <c r="AL255" i="4"/>
  <c r="AL256" i="4"/>
  <c r="AL257" i="4"/>
  <c r="AL258" i="4"/>
  <c r="AL259" i="4"/>
  <c r="AL260" i="4"/>
  <c r="AL261" i="4"/>
  <c r="AL262" i="4"/>
  <c r="AL263" i="4"/>
  <c r="AL264" i="4"/>
  <c r="AL265" i="4"/>
  <c r="AL266" i="4"/>
  <c r="AL267" i="4"/>
  <c r="AL268" i="4"/>
  <c r="AL269" i="4"/>
  <c r="AL270" i="4"/>
  <c r="AL271" i="4"/>
  <c r="AL272" i="4"/>
  <c r="AL273" i="4"/>
  <c r="AL274" i="4"/>
  <c r="AL275" i="4"/>
  <c r="AL276" i="4"/>
  <c r="AL277" i="4"/>
  <c r="AL278" i="4"/>
  <c r="AL279" i="4"/>
  <c r="AL280" i="4"/>
  <c r="AL281" i="4"/>
  <c r="AL282" i="4"/>
  <c r="AL283" i="4"/>
  <c r="AL284" i="4"/>
  <c r="AL285" i="4"/>
  <c r="AL286" i="4"/>
  <c r="AL287" i="4"/>
  <c r="AL288" i="4"/>
  <c r="AL289" i="4"/>
  <c r="AL290" i="4"/>
  <c r="AL291" i="4"/>
  <c r="AL292" i="4"/>
  <c r="AL293" i="4"/>
  <c r="AL294" i="4"/>
  <c r="AL295" i="4"/>
  <c r="AL296" i="4"/>
  <c r="AL297" i="4"/>
  <c r="AL298" i="4"/>
  <c r="AL299" i="4"/>
  <c r="AL300" i="4"/>
  <c r="AL301" i="4"/>
  <c r="AL302" i="4"/>
  <c r="AL303" i="4"/>
  <c r="AL304" i="4"/>
  <c r="AL305" i="4"/>
  <c r="AL306" i="4"/>
  <c r="AL307" i="4"/>
  <c r="AL308" i="4"/>
  <c r="AL309" i="4"/>
  <c r="AL310" i="4"/>
  <c r="AL311" i="4"/>
  <c r="AL312" i="4"/>
  <c r="AL313" i="4"/>
  <c r="AL314" i="4"/>
  <c r="AL315" i="4"/>
  <c r="AL316" i="4"/>
  <c r="AL317" i="4"/>
  <c r="AL318" i="4"/>
  <c r="AL319" i="4"/>
  <c r="AL320" i="4"/>
  <c r="AL321" i="4"/>
  <c r="AL322" i="4"/>
  <c r="AL323" i="4"/>
  <c r="AL324" i="4"/>
  <c r="AL325" i="4"/>
  <c r="AL326" i="4"/>
  <c r="AL327" i="4"/>
  <c r="AL328" i="4"/>
  <c r="AL329" i="4"/>
  <c r="AL330" i="4"/>
  <c r="AL331" i="4"/>
  <c r="AL332" i="4"/>
  <c r="AL333" i="4"/>
  <c r="AL334" i="4"/>
  <c r="AL335" i="4"/>
  <c r="AL336" i="4"/>
  <c r="AL337" i="4"/>
  <c r="AL338" i="4"/>
  <c r="AL339" i="4"/>
  <c r="AL340" i="4"/>
  <c r="AL341" i="4"/>
  <c r="AL342" i="4"/>
  <c r="AL343" i="4"/>
  <c r="AL344" i="4"/>
  <c r="AL345" i="4"/>
  <c r="AL346" i="4"/>
  <c r="AL347" i="4"/>
  <c r="AL348" i="4"/>
  <c r="AL349" i="4"/>
  <c r="AL350" i="4"/>
  <c r="AL351" i="4"/>
  <c r="AL352" i="4"/>
  <c r="AL353" i="4"/>
  <c r="AL354" i="4"/>
  <c r="AL355" i="4"/>
  <c r="AL356" i="4"/>
  <c r="AL357" i="4"/>
  <c r="AL358" i="4"/>
  <c r="AL359" i="4"/>
  <c r="AL360" i="4"/>
  <c r="AL361" i="4"/>
  <c r="AL362" i="4"/>
  <c r="AL363" i="4"/>
  <c r="AL364" i="4"/>
  <c r="AL365" i="4"/>
  <c r="AL366" i="4"/>
  <c r="AL367" i="4"/>
  <c r="AL368" i="4"/>
  <c r="AL369" i="4"/>
  <c r="AL370" i="4"/>
  <c r="AL371" i="4"/>
  <c r="AL372" i="4"/>
  <c r="AL373" i="4"/>
  <c r="AL374" i="4"/>
  <c r="AL375" i="4"/>
  <c r="AL376" i="4"/>
  <c r="AL377" i="4"/>
  <c r="AL378" i="4"/>
  <c r="AL379" i="4"/>
  <c r="AL380" i="4"/>
  <c r="AL381" i="4"/>
  <c r="AL382" i="4"/>
  <c r="AL383" i="4"/>
  <c r="AL384" i="4"/>
  <c r="AL385" i="4"/>
  <c r="AL386" i="4"/>
  <c r="AL387" i="4"/>
  <c r="AL388" i="4"/>
  <c r="AL389" i="4"/>
  <c r="AL390" i="4"/>
  <c r="AL391" i="4"/>
  <c r="AL392" i="4"/>
  <c r="AL393" i="4"/>
  <c r="AL394" i="4"/>
  <c r="AL395" i="4"/>
  <c r="AL396" i="4"/>
  <c r="AL397" i="4"/>
  <c r="AL398" i="4"/>
  <c r="AL399" i="4"/>
  <c r="AL400" i="4"/>
  <c r="AL401" i="4"/>
  <c r="AL402" i="4"/>
  <c r="AL403" i="4"/>
  <c r="AL404" i="4"/>
  <c r="AL405" i="4"/>
  <c r="AL406" i="4"/>
  <c r="AL407" i="4"/>
  <c r="AL408" i="4"/>
  <c r="AL409" i="4"/>
  <c r="AL410" i="4"/>
  <c r="AL411" i="4"/>
  <c r="AL412" i="4"/>
  <c r="AL413" i="4"/>
  <c r="AL414" i="4"/>
  <c r="AL415" i="4"/>
  <c r="AL416" i="4"/>
  <c r="AL417" i="4"/>
  <c r="AL418" i="4"/>
  <c r="AL419" i="4"/>
  <c r="AL420" i="4"/>
  <c r="AL421" i="4"/>
  <c r="AL422" i="4"/>
  <c r="AL423" i="4"/>
  <c r="AL424" i="4"/>
  <c r="AL425" i="4"/>
  <c r="AL426" i="4"/>
  <c r="AL427" i="4"/>
  <c r="AL428" i="4"/>
  <c r="AL429" i="4"/>
  <c r="AL430" i="4"/>
  <c r="AL431" i="4"/>
  <c r="AL432" i="4"/>
  <c r="AL433" i="4"/>
  <c r="AL434" i="4"/>
  <c r="AL435" i="4"/>
  <c r="AL436" i="4"/>
  <c r="AL437" i="4"/>
  <c r="AL438" i="4"/>
  <c r="AL439" i="4"/>
  <c r="AL440" i="4"/>
  <c r="AL441" i="4"/>
  <c r="AL442" i="4"/>
  <c r="AL443" i="4"/>
  <c r="AL444" i="4"/>
  <c r="AL445" i="4"/>
  <c r="AL446" i="4"/>
  <c r="AL447" i="4"/>
  <c r="AL448" i="4"/>
  <c r="AL449" i="4"/>
  <c r="AL450" i="4"/>
  <c r="AL451" i="4"/>
  <c r="AL452" i="4"/>
  <c r="AL453" i="4"/>
  <c r="AL454" i="4"/>
  <c r="AL455" i="4"/>
  <c r="AL456" i="4"/>
  <c r="AL457" i="4"/>
  <c r="AL458" i="4"/>
  <c r="AL459" i="4"/>
  <c r="AL460" i="4"/>
  <c r="AL461" i="4"/>
  <c r="AL462" i="4"/>
  <c r="AL463" i="4"/>
  <c r="AL464" i="4"/>
  <c r="AL465" i="4"/>
  <c r="AL466" i="4"/>
  <c r="AL467" i="4"/>
  <c r="AL468" i="4"/>
  <c r="AL469" i="4"/>
  <c r="AL470" i="4"/>
  <c r="AL471" i="4"/>
  <c r="AL472" i="4"/>
  <c r="AL473" i="4"/>
  <c r="AL474" i="4"/>
  <c r="AL475" i="4"/>
  <c r="AL476" i="4"/>
  <c r="AL477" i="4"/>
  <c r="AL478" i="4"/>
  <c r="AL479" i="4"/>
  <c r="AL480" i="4"/>
  <c r="AL481" i="4"/>
  <c r="AL482" i="4"/>
  <c r="AL483" i="4"/>
  <c r="AL484" i="4"/>
  <c r="AL485" i="4"/>
  <c r="AL486" i="4"/>
  <c r="AL487" i="4"/>
  <c r="AL488" i="4"/>
  <c r="AL489" i="4"/>
  <c r="AL490" i="4"/>
  <c r="AL491" i="4"/>
  <c r="AL492" i="4"/>
  <c r="AL493" i="4"/>
  <c r="AL494" i="4"/>
  <c r="AL495" i="4"/>
  <c r="AL496" i="4"/>
  <c r="AL497" i="4"/>
  <c r="AL498" i="4"/>
  <c r="AL499" i="4"/>
  <c r="AL500" i="4"/>
  <c r="AL501" i="4"/>
  <c r="AL502" i="4"/>
  <c r="AL503" i="4"/>
  <c r="AL504" i="4"/>
  <c r="AL505" i="4"/>
  <c r="AL506" i="4"/>
  <c r="AL507" i="4"/>
  <c r="AL508" i="4"/>
  <c r="AL509" i="4"/>
  <c r="AL510" i="4"/>
  <c r="AL511" i="4"/>
  <c r="AL512" i="4"/>
  <c r="AL513" i="4"/>
  <c r="AL514" i="4"/>
  <c r="AL515" i="4"/>
  <c r="AL516" i="4"/>
  <c r="AL517" i="4"/>
  <c r="AL518" i="4"/>
  <c r="AL519" i="4"/>
  <c r="AL520" i="4"/>
  <c r="AL521" i="4"/>
  <c r="AL522" i="4"/>
  <c r="AL523" i="4"/>
  <c r="AL524" i="4"/>
  <c r="AL525" i="4"/>
  <c r="AL526" i="4"/>
  <c r="AL527" i="4"/>
  <c r="AL528" i="4"/>
  <c r="AL529" i="4"/>
  <c r="AL530" i="4"/>
  <c r="AL531" i="4"/>
  <c r="AL532" i="4"/>
  <c r="AL533" i="4"/>
  <c r="AL534" i="4"/>
  <c r="AL535" i="4"/>
  <c r="AL536" i="4"/>
  <c r="AL537" i="4"/>
  <c r="AL538" i="4"/>
  <c r="AL539" i="4"/>
  <c r="AL540" i="4"/>
  <c r="AL541" i="4"/>
  <c r="AL542" i="4"/>
  <c r="AL543" i="4"/>
  <c r="AL544" i="4"/>
  <c r="AL545" i="4"/>
  <c r="AL546" i="4"/>
  <c r="AL547" i="4"/>
  <c r="AL548" i="4"/>
  <c r="AL549" i="4"/>
  <c r="AL550" i="4"/>
  <c r="AL551" i="4"/>
  <c r="AL552" i="4"/>
  <c r="AL553" i="4"/>
  <c r="AL554" i="4"/>
  <c r="AL555" i="4"/>
  <c r="AL556" i="4"/>
  <c r="AL557" i="4"/>
  <c r="AL558" i="4"/>
  <c r="AL559" i="4"/>
  <c r="AL560" i="4"/>
  <c r="AL561" i="4"/>
  <c r="AL562" i="4"/>
  <c r="AL563" i="4"/>
  <c r="AL564" i="4"/>
  <c r="AL565" i="4"/>
  <c r="AL566" i="4"/>
  <c r="AL567" i="4"/>
  <c r="AL568" i="4"/>
  <c r="AL569" i="4"/>
  <c r="AL570" i="4"/>
  <c r="AL571" i="4"/>
  <c r="AL572" i="4"/>
  <c r="AL573" i="4"/>
  <c r="AL574" i="4"/>
  <c r="AL575" i="4"/>
  <c r="AL576" i="4"/>
  <c r="AL577" i="4"/>
  <c r="AL578" i="4"/>
  <c r="AL579" i="4"/>
  <c r="AL580" i="4"/>
  <c r="AL581" i="4"/>
  <c r="AL582" i="4"/>
  <c r="AL583" i="4"/>
  <c r="AL584" i="4"/>
  <c r="AL585" i="4"/>
  <c r="AL586" i="4"/>
  <c r="AL587" i="4"/>
  <c r="AL588" i="4"/>
  <c r="AL589" i="4"/>
  <c r="AL590" i="4"/>
  <c r="AL591" i="4"/>
  <c r="AL592" i="4"/>
  <c r="AL593" i="4"/>
  <c r="AL594" i="4"/>
  <c r="AL595" i="4"/>
  <c r="AL596" i="4"/>
  <c r="AL597" i="4"/>
  <c r="AL598" i="4"/>
  <c r="AL599" i="4"/>
  <c r="AL600" i="4"/>
  <c r="AL601" i="4"/>
  <c r="AL602" i="4"/>
  <c r="AL603" i="4"/>
  <c r="AL604" i="4"/>
  <c r="AL605" i="4"/>
  <c r="AL606" i="4"/>
  <c r="AL607" i="4"/>
  <c r="AL608" i="4"/>
  <c r="AL609" i="4"/>
  <c r="AL610" i="4"/>
  <c r="AL611" i="4"/>
  <c r="AL612" i="4"/>
  <c r="AL613" i="4"/>
  <c r="AL614" i="4"/>
  <c r="AL615" i="4"/>
  <c r="AL616" i="4"/>
  <c r="AL617" i="4"/>
  <c r="AL618" i="4"/>
  <c r="AL619" i="4"/>
  <c r="AL620" i="4"/>
  <c r="AL621" i="4"/>
  <c r="AL622" i="4"/>
  <c r="AL623" i="4"/>
  <c r="AL624" i="4"/>
  <c r="AL625" i="4"/>
  <c r="AL626" i="4"/>
  <c r="AL627" i="4"/>
  <c r="AL628" i="4"/>
  <c r="AL629" i="4"/>
  <c r="AL630" i="4"/>
  <c r="AL631" i="4"/>
  <c r="AL632" i="4"/>
  <c r="AL633" i="4"/>
  <c r="AL634" i="4"/>
  <c r="AL635" i="4"/>
  <c r="AL636" i="4"/>
  <c r="AL637" i="4"/>
  <c r="AL638" i="4"/>
  <c r="AL639" i="4"/>
  <c r="AL640" i="4"/>
  <c r="AL641" i="4"/>
  <c r="AL642" i="4"/>
  <c r="AL643" i="4"/>
  <c r="AL644" i="4"/>
  <c r="AL645" i="4"/>
  <c r="AL646" i="4"/>
  <c r="AL647" i="4"/>
  <c r="AL648" i="4"/>
  <c r="AL649" i="4"/>
  <c r="AL650" i="4"/>
  <c r="AL651" i="4"/>
  <c r="AL652" i="4"/>
  <c r="AL653" i="4"/>
  <c r="AL654" i="4"/>
  <c r="AL655" i="4"/>
  <c r="AL656" i="4"/>
  <c r="AL657" i="4"/>
  <c r="AL658" i="4"/>
  <c r="AL659" i="4"/>
  <c r="AL660" i="4"/>
  <c r="AL661" i="4"/>
  <c r="AL662" i="4"/>
  <c r="AL663" i="4"/>
  <c r="AL664" i="4"/>
  <c r="AL665" i="4"/>
  <c r="AL666" i="4"/>
  <c r="AL667" i="4"/>
  <c r="AL668" i="4"/>
  <c r="AL669" i="4"/>
  <c r="AL670" i="4"/>
  <c r="AL671" i="4"/>
  <c r="AL672" i="4"/>
  <c r="AL673" i="4"/>
  <c r="AL674" i="4"/>
  <c r="AL675" i="4"/>
  <c r="AL676" i="4"/>
  <c r="AL677" i="4"/>
  <c r="AL678" i="4"/>
  <c r="AL679" i="4"/>
  <c r="AL680" i="4"/>
  <c r="AL681" i="4"/>
  <c r="AL682" i="4"/>
  <c r="AL683" i="4"/>
  <c r="AL684" i="4"/>
  <c r="AL685" i="4"/>
  <c r="AL686" i="4"/>
  <c r="AL687" i="4"/>
  <c r="AL688" i="4"/>
  <c r="AL689" i="4"/>
  <c r="AL690" i="4"/>
  <c r="AL691" i="4"/>
  <c r="AL692" i="4"/>
  <c r="AL693" i="4"/>
  <c r="AL694" i="4"/>
  <c r="AL695" i="4"/>
  <c r="AL696" i="4"/>
  <c r="AL697" i="4"/>
  <c r="AL698" i="4"/>
  <c r="AL699" i="4"/>
  <c r="AL700" i="4"/>
  <c r="AL701" i="4"/>
  <c r="AL702" i="4"/>
  <c r="AL703" i="4"/>
  <c r="AL704" i="4"/>
  <c r="AL705" i="4"/>
  <c r="AL706" i="4"/>
  <c r="AL707" i="4"/>
  <c r="AL708" i="4"/>
  <c r="AL709" i="4"/>
  <c r="AL710" i="4"/>
  <c r="AL711" i="4"/>
  <c r="AL712" i="4"/>
  <c r="AL713" i="4"/>
  <c r="AL714" i="4"/>
  <c r="AL715" i="4"/>
  <c r="AL716" i="4"/>
  <c r="AL717" i="4"/>
  <c r="AL718" i="4"/>
  <c r="AL719" i="4"/>
  <c r="AL720" i="4"/>
  <c r="AL721" i="4"/>
  <c r="AL722" i="4"/>
  <c r="AL723" i="4"/>
  <c r="AL724" i="4"/>
  <c r="AL725" i="4"/>
  <c r="AL726" i="4"/>
  <c r="AL727" i="4"/>
  <c r="AL728" i="4"/>
  <c r="AL729" i="4"/>
  <c r="AL730" i="4"/>
  <c r="AL731" i="4"/>
  <c r="AL732" i="4"/>
  <c r="AL733" i="4"/>
  <c r="AL734" i="4"/>
  <c r="AL735" i="4"/>
  <c r="AL736" i="4"/>
  <c r="AL737" i="4"/>
  <c r="AL738" i="4"/>
  <c r="AL739" i="4"/>
  <c r="AL740" i="4"/>
  <c r="AL741" i="4"/>
  <c r="AL742" i="4"/>
  <c r="AL743" i="4"/>
  <c r="AL744" i="4"/>
  <c r="AL745" i="4"/>
  <c r="AL746" i="4"/>
  <c r="AL747" i="4"/>
  <c r="AL748" i="4"/>
  <c r="AL749" i="4"/>
  <c r="AL750" i="4"/>
  <c r="AL751" i="4"/>
  <c r="AL752" i="4"/>
  <c r="AL753" i="4"/>
  <c r="AL754" i="4"/>
  <c r="AL755" i="4"/>
  <c r="AL756" i="4"/>
  <c r="AL757" i="4"/>
  <c r="AL758" i="4"/>
  <c r="AL759" i="4"/>
  <c r="AL760" i="4"/>
  <c r="AL761" i="4"/>
  <c r="AL762" i="4"/>
  <c r="AL763" i="4"/>
  <c r="AL764" i="4"/>
  <c r="AL765" i="4"/>
  <c r="AL766" i="4"/>
  <c r="AL767" i="4"/>
  <c r="AL768" i="4"/>
  <c r="AL769" i="4"/>
  <c r="AL770" i="4"/>
  <c r="AL771" i="4"/>
  <c r="AL772" i="4"/>
  <c r="AL773" i="4"/>
  <c r="AL774" i="4"/>
  <c r="AL775" i="4"/>
  <c r="AL776" i="4"/>
  <c r="AL777" i="4"/>
  <c r="AL778" i="4"/>
  <c r="AL779" i="4"/>
  <c r="AL780" i="4"/>
  <c r="AL781" i="4"/>
  <c r="AL782" i="4"/>
  <c r="AL783" i="4"/>
  <c r="AL784" i="4"/>
  <c r="AL785" i="4"/>
  <c r="AL786" i="4"/>
  <c r="AL787" i="4"/>
  <c r="AL788" i="4"/>
  <c r="AL789" i="4"/>
  <c r="AL790" i="4"/>
  <c r="AL791" i="4"/>
  <c r="AL792" i="4"/>
  <c r="AL793" i="4"/>
  <c r="AL794" i="4"/>
  <c r="AL795" i="4"/>
  <c r="AL796" i="4"/>
  <c r="AL797" i="4"/>
  <c r="AL798" i="4"/>
  <c r="AL799" i="4"/>
  <c r="AL800" i="4"/>
  <c r="AL801" i="4"/>
  <c r="AL802" i="4"/>
  <c r="AL803" i="4"/>
  <c r="AL804" i="4"/>
  <c r="AL805" i="4"/>
  <c r="AL806" i="4"/>
  <c r="AL807" i="4"/>
  <c r="AL808" i="4"/>
  <c r="AL809" i="4"/>
  <c r="AL810" i="4"/>
  <c r="AL811" i="4"/>
  <c r="AL812" i="4"/>
  <c r="AL813" i="4"/>
  <c r="AL814" i="4"/>
  <c r="AL815" i="4"/>
  <c r="AL816" i="4"/>
  <c r="AL817" i="4"/>
  <c r="AL818" i="4"/>
  <c r="AL819" i="4"/>
  <c r="AL820" i="4"/>
  <c r="AL821" i="4"/>
  <c r="AL822" i="4"/>
  <c r="AL823" i="4"/>
  <c r="AL824" i="4"/>
  <c r="AL825" i="4"/>
  <c r="AL826" i="4"/>
  <c r="AL827" i="4"/>
  <c r="AL828" i="4"/>
  <c r="AL829" i="4"/>
  <c r="AL830" i="4"/>
  <c r="AL831" i="4"/>
  <c r="AL832" i="4"/>
  <c r="AL833" i="4"/>
  <c r="AL834" i="4"/>
  <c r="AL835" i="4"/>
  <c r="AL836" i="4"/>
  <c r="AL837" i="4"/>
  <c r="AL838" i="4"/>
  <c r="AL839" i="4"/>
  <c r="AL840" i="4"/>
  <c r="AL841" i="4"/>
  <c r="AL842" i="4"/>
  <c r="AL843" i="4"/>
  <c r="AL844" i="4"/>
  <c r="AL845" i="4"/>
  <c r="AL846" i="4"/>
  <c r="AL847" i="4"/>
  <c r="AL848" i="4"/>
  <c r="AL849" i="4"/>
  <c r="AL850" i="4"/>
  <c r="AL851" i="4"/>
  <c r="AL852" i="4"/>
  <c r="AL853" i="4"/>
  <c r="AL854" i="4"/>
  <c r="AL855" i="4"/>
  <c r="AL856" i="4"/>
  <c r="AL857" i="4"/>
  <c r="AL858" i="4"/>
  <c r="AL859" i="4"/>
  <c r="AL860" i="4"/>
  <c r="AL861" i="4"/>
  <c r="AL862" i="4"/>
  <c r="AL863" i="4"/>
  <c r="AL864" i="4"/>
  <c r="AL865" i="4"/>
  <c r="AL866" i="4"/>
  <c r="AL867" i="4"/>
  <c r="AL868" i="4"/>
  <c r="AL869" i="4"/>
  <c r="AL870" i="4"/>
  <c r="AL871" i="4"/>
  <c r="AL872" i="4"/>
  <c r="AL873" i="4"/>
  <c r="AL874" i="4"/>
  <c r="AL875" i="4"/>
  <c r="AL876" i="4"/>
  <c r="AL877" i="4"/>
  <c r="AL878" i="4"/>
  <c r="AL879" i="4"/>
  <c r="AL880" i="4"/>
  <c r="AL881" i="4"/>
  <c r="AL882" i="4"/>
  <c r="AL883" i="4"/>
  <c r="AL884" i="4"/>
  <c r="AL885" i="4"/>
  <c r="AL886" i="4"/>
  <c r="AL887" i="4"/>
  <c r="AL888" i="4"/>
  <c r="AL889" i="4"/>
  <c r="AL890" i="4"/>
  <c r="AL891" i="4"/>
  <c r="AL892" i="4"/>
  <c r="AL893" i="4"/>
  <c r="AL894" i="4"/>
  <c r="AL895" i="4"/>
  <c r="AL896" i="4"/>
  <c r="AL897" i="4"/>
  <c r="AL898" i="4"/>
  <c r="AL899" i="4"/>
  <c r="AL900" i="4"/>
  <c r="AL901" i="4"/>
  <c r="AL902" i="4"/>
  <c r="AL903" i="4"/>
  <c r="AL904" i="4"/>
  <c r="AL905" i="4"/>
  <c r="AL906" i="4"/>
  <c r="AL907" i="4"/>
  <c r="AL908" i="4"/>
  <c r="AL909" i="4"/>
  <c r="AL910" i="4"/>
  <c r="AL911" i="4"/>
  <c r="AL912" i="4"/>
  <c r="AL913" i="4"/>
  <c r="AL914" i="4"/>
  <c r="AL915" i="4"/>
  <c r="AL916" i="4"/>
  <c r="AL917" i="4"/>
  <c r="AL918" i="4"/>
  <c r="AL919" i="4"/>
  <c r="AL920" i="4"/>
  <c r="AL921" i="4"/>
  <c r="AL922" i="4"/>
  <c r="AL923" i="4"/>
  <c r="AL924" i="4"/>
  <c r="AL925" i="4"/>
  <c r="AL926" i="4"/>
  <c r="AL927" i="4"/>
  <c r="AL928" i="4"/>
  <c r="AL929" i="4"/>
  <c r="AL930" i="4"/>
  <c r="AL931" i="4"/>
  <c r="AL932" i="4"/>
  <c r="AL933" i="4"/>
  <c r="AL934" i="4"/>
  <c r="AL935" i="4"/>
  <c r="AL936" i="4"/>
  <c r="AL937" i="4"/>
  <c r="AL938" i="4"/>
  <c r="AL939" i="4"/>
  <c r="AL940" i="4"/>
  <c r="AL941" i="4"/>
  <c r="AL942" i="4"/>
  <c r="AL943" i="4"/>
  <c r="AL944" i="4"/>
  <c r="AL945" i="4"/>
  <c r="AL946" i="4"/>
  <c r="AL947" i="4"/>
  <c r="AL948" i="4"/>
  <c r="AL949" i="4"/>
  <c r="AL950" i="4"/>
  <c r="AL951" i="4"/>
  <c r="AL952" i="4"/>
  <c r="AL953" i="4"/>
  <c r="AL954" i="4"/>
  <c r="AL955" i="4"/>
  <c r="AL956" i="4"/>
  <c r="AL957" i="4"/>
  <c r="AL958" i="4"/>
  <c r="AL959" i="4"/>
  <c r="AL960" i="4"/>
  <c r="AL961" i="4"/>
  <c r="AL962" i="4"/>
  <c r="AL963" i="4"/>
  <c r="AL964" i="4"/>
  <c r="AL965" i="4"/>
  <c r="AL966" i="4"/>
  <c r="AL967" i="4"/>
  <c r="AL968" i="4"/>
  <c r="AL969" i="4"/>
  <c r="AL970" i="4"/>
  <c r="AL971" i="4"/>
  <c r="AL972" i="4"/>
  <c r="AL973" i="4"/>
  <c r="AL974" i="4"/>
  <c r="AL975" i="4"/>
  <c r="AL976" i="4"/>
  <c r="AL977" i="4"/>
  <c r="AL978" i="4"/>
  <c r="AL979" i="4"/>
  <c r="AL980" i="4"/>
  <c r="AL981" i="4"/>
  <c r="AL982" i="4"/>
  <c r="AL983" i="4"/>
  <c r="AL984" i="4"/>
  <c r="AL985" i="4"/>
  <c r="AL986" i="4"/>
  <c r="AL987" i="4"/>
  <c r="AL988" i="4"/>
  <c r="AL989" i="4"/>
  <c r="AL990" i="4"/>
  <c r="AL991" i="4"/>
  <c r="AL992" i="4"/>
  <c r="AL993" i="4"/>
  <c r="AL994" i="4"/>
  <c r="AL995" i="4"/>
  <c r="AL996" i="4"/>
  <c r="AL997" i="4"/>
  <c r="AL998" i="4"/>
  <c r="AL999" i="4"/>
  <c r="AL1000" i="4"/>
  <c r="AL1001" i="4"/>
  <c r="AL1002" i="4"/>
  <c r="AL1003" i="4"/>
  <c r="AL1004" i="4"/>
  <c r="AL1005" i="4"/>
  <c r="AL1006" i="4"/>
  <c r="AL1007" i="4"/>
  <c r="AL1008" i="4"/>
  <c r="AL1009" i="4"/>
  <c r="AL1010" i="4"/>
  <c r="AL1011" i="4"/>
  <c r="AL1012" i="4"/>
  <c r="AL1013" i="4"/>
  <c r="AL1014" i="4"/>
  <c r="AL1015" i="4"/>
  <c r="AL1016" i="4"/>
  <c r="AL1017" i="4"/>
  <c r="AL1018" i="4"/>
  <c r="AL1019" i="4"/>
  <c r="AL1020" i="4"/>
  <c r="AL1021" i="4"/>
  <c r="AL1022" i="4"/>
  <c r="AL1023" i="4"/>
  <c r="AL1024" i="4"/>
  <c r="AL1025" i="4"/>
  <c r="AL1026" i="4"/>
  <c r="AL1027" i="4"/>
  <c r="AL1028" i="4"/>
  <c r="AL1029" i="4"/>
  <c r="AL1030" i="4"/>
  <c r="AL1031" i="4"/>
  <c r="AL1032" i="4"/>
  <c r="AL1033" i="4"/>
  <c r="AL1034" i="4"/>
  <c r="AL1035" i="4"/>
  <c r="AL1036" i="4"/>
  <c r="AL1037" i="4"/>
  <c r="AL1038" i="4"/>
  <c r="AL1039" i="4"/>
  <c r="AL1040" i="4"/>
  <c r="AL1041" i="4"/>
  <c r="AL1042" i="4"/>
  <c r="AL1043" i="4"/>
  <c r="AL1044" i="4"/>
  <c r="AL1045" i="4"/>
  <c r="AL1046" i="4"/>
  <c r="AL1047" i="4"/>
  <c r="AL1048" i="4"/>
  <c r="AL1049" i="4"/>
  <c r="AL1050" i="4"/>
  <c r="AL1051" i="4"/>
  <c r="AL1052" i="4"/>
  <c r="AL1053" i="4"/>
  <c r="AL1054" i="4"/>
  <c r="AL1055" i="4"/>
  <c r="AL1056" i="4"/>
  <c r="AL1057" i="4"/>
  <c r="AL1058" i="4"/>
  <c r="AL1059" i="4"/>
  <c r="AL1060" i="4"/>
  <c r="AL1061" i="4"/>
  <c r="AL1062" i="4"/>
  <c r="AL1063" i="4"/>
  <c r="AL1064" i="4"/>
  <c r="AL1065" i="4"/>
  <c r="AL1066" i="4"/>
  <c r="AL1067" i="4"/>
  <c r="AL1068" i="4"/>
  <c r="AL1069" i="4"/>
  <c r="AL1070" i="4"/>
  <c r="AL1071" i="4"/>
  <c r="AL1072" i="4"/>
  <c r="AL1073" i="4"/>
  <c r="AL1074" i="4"/>
  <c r="AL1075" i="4"/>
  <c r="AL1076" i="4"/>
  <c r="AL1077" i="4"/>
  <c r="AL1078" i="4"/>
  <c r="AL1079" i="4"/>
  <c r="AL1080" i="4"/>
  <c r="AL1081" i="4"/>
  <c r="AL1082" i="4"/>
  <c r="AL1083" i="4"/>
  <c r="AL1084" i="4"/>
  <c r="AL1085" i="4"/>
  <c r="AL1086" i="4"/>
  <c r="AL1087" i="4"/>
  <c r="AL1088" i="4"/>
  <c r="AL1089" i="4"/>
  <c r="AL1090" i="4"/>
  <c r="AL1091" i="4"/>
  <c r="AL1092" i="4"/>
  <c r="AL1093" i="4"/>
  <c r="AL1094" i="4"/>
  <c r="AL1095" i="4"/>
  <c r="AL1096" i="4"/>
  <c r="AL1097" i="4"/>
  <c r="AL1098" i="4"/>
  <c r="AL1099" i="4"/>
  <c r="AL1100" i="4"/>
  <c r="AL1101" i="4"/>
  <c r="AL1102" i="4"/>
  <c r="AL1103" i="4"/>
  <c r="AL1104" i="4"/>
  <c r="AL1105" i="4"/>
  <c r="AL1106" i="4"/>
  <c r="AL1107" i="4"/>
  <c r="AL1108" i="4"/>
  <c r="AL1109" i="4"/>
  <c r="AL1110" i="4"/>
  <c r="AL1111" i="4"/>
  <c r="AL1112" i="4"/>
  <c r="AL1113" i="4"/>
  <c r="AL1114" i="4"/>
  <c r="AL1115" i="4"/>
  <c r="AL1116" i="4"/>
  <c r="AL1117" i="4"/>
  <c r="AL1118" i="4"/>
  <c r="AL1119" i="4"/>
  <c r="AL1120" i="4"/>
  <c r="AL1121" i="4"/>
  <c r="AL1122" i="4"/>
  <c r="AL1123" i="4"/>
  <c r="AL1124" i="4"/>
  <c r="AL1125" i="4"/>
  <c r="AL1126" i="4"/>
  <c r="AL1127" i="4"/>
  <c r="AL1128" i="4"/>
  <c r="AL1129" i="4"/>
  <c r="AL1130" i="4"/>
  <c r="AL1131" i="4"/>
  <c r="AL1132" i="4"/>
  <c r="AL1133" i="4"/>
  <c r="AL1134" i="4"/>
  <c r="AL1135" i="4"/>
  <c r="AL1136" i="4"/>
  <c r="AL1137" i="4"/>
  <c r="AL1138" i="4"/>
  <c r="AL1139" i="4"/>
  <c r="AL1140" i="4"/>
  <c r="AL1141" i="4"/>
  <c r="AL1142" i="4"/>
  <c r="AL1143" i="4"/>
  <c r="AL1144" i="4"/>
  <c r="AL1145" i="4"/>
  <c r="AL1146" i="4"/>
  <c r="AL1147" i="4"/>
  <c r="AL1148" i="4"/>
  <c r="AL1149" i="4"/>
  <c r="AL1150" i="4"/>
  <c r="AL1151" i="4"/>
  <c r="AL1152" i="4"/>
  <c r="AL1153" i="4"/>
  <c r="AL1154" i="4"/>
  <c r="AL1155" i="4"/>
  <c r="AL1156" i="4"/>
  <c r="AL1157" i="4"/>
  <c r="AL1158" i="4"/>
  <c r="AL1159" i="4"/>
  <c r="AL1160" i="4"/>
  <c r="AL1161" i="4"/>
  <c r="AL1162" i="4"/>
  <c r="AL1163" i="4"/>
  <c r="AL1164" i="4"/>
  <c r="AL1165" i="4"/>
  <c r="AL1166" i="4"/>
  <c r="AL1167" i="4"/>
  <c r="AL1168" i="4"/>
  <c r="AL1169" i="4"/>
  <c r="AL1170" i="4"/>
  <c r="AL1171" i="4"/>
  <c r="AL1172" i="4"/>
  <c r="AL1173" i="4"/>
  <c r="AL1174" i="4"/>
  <c r="AL1175" i="4"/>
  <c r="AL1176" i="4"/>
  <c r="AL1177" i="4"/>
  <c r="AL1178" i="4"/>
  <c r="AL1179" i="4"/>
  <c r="AL1180" i="4"/>
  <c r="AL1181" i="4"/>
  <c r="AL1182" i="4"/>
  <c r="AL1183" i="4"/>
  <c r="AL1184" i="4"/>
  <c r="AL1185" i="4"/>
  <c r="AL1186" i="4"/>
  <c r="AL1187" i="4"/>
  <c r="AL1188" i="4"/>
  <c r="AL1189" i="4"/>
  <c r="AL1190" i="4"/>
  <c r="AL1191" i="4"/>
  <c r="AL1192" i="4"/>
  <c r="AL1193" i="4"/>
  <c r="AL1194" i="4"/>
  <c r="AL1195" i="4"/>
  <c r="AL1196" i="4"/>
  <c r="AL1197" i="4"/>
  <c r="AL1198" i="4"/>
  <c r="AL1199" i="4"/>
  <c r="AL1200" i="4"/>
  <c r="AL1201" i="4"/>
  <c r="AL1202" i="4"/>
  <c r="AL1203" i="4"/>
  <c r="AL1204" i="4"/>
  <c r="AL1205" i="4"/>
  <c r="AL1206" i="4"/>
  <c r="AL1207" i="4"/>
  <c r="AL1208" i="4"/>
  <c r="AL1209" i="4"/>
  <c r="AL1210" i="4"/>
  <c r="AL1211" i="4"/>
  <c r="AL1212" i="4"/>
  <c r="AL1213" i="4"/>
  <c r="AL1214" i="4"/>
  <c r="AL1215" i="4"/>
  <c r="AL1216" i="4"/>
  <c r="AL1217" i="4"/>
  <c r="AL1218" i="4"/>
  <c r="AL1219" i="4"/>
  <c r="AL1220" i="4"/>
  <c r="AL1221" i="4"/>
  <c r="AL1222" i="4"/>
  <c r="AL1223" i="4"/>
  <c r="AL1224" i="4"/>
  <c r="AL1225" i="4"/>
  <c r="AL1226" i="4"/>
  <c r="AL1227" i="4"/>
  <c r="AL1228" i="4"/>
  <c r="AL1229" i="4"/>
  <c r="AL1230" i="4"/>
  <c r="AL1231" i="4"/>
  <c r="AL1232" i="4"/>
  <c r="AL1233" i="4"/>
  <c r="AL1234" i="4"/>
  <c r="AL1235" i="4"/>
  <c r="AL1236" i="4"/>
  <c r="AL1237" i="4"/>
  <c r="AL1238" i="4"/>
  <c r="AL1239" i="4"/>
  <c r="AL1240" i="4"/>
  <c r="AL1241" i="4"/>
  <c r="AL1242" i="4"/>
  <c r="AL1243" i="4"/>
  <c r="AL1244" i="4"/>
  <c r="AL1245" i="4"/>
  <c r="AL1246" i="4"/>
  <c r="AL1247" i="4"/>
  <c r="AL1248" i="4"/>
  <c r="AL1249" i="4"/>
  <c r="AL1250" i="4"/>
  <c r="AL1251" i="4"/>
  <c r="AL1252" i="4"/>
  <c r="AL1253" i="4"/>
  <c r="AL1254" i="4"/>
  <c r="AL1255" i="4"/>
  <c r="AL1256" i="4"/>
  <c r="AL1257" i="4"/>
  <c r="AL1258" i="4"/>
  <c r="AL1259" i="4"/>
  <c r="AL1260" i="4"/>
  <c r="AL1261" i="4"/>
  <c r="AL1262" i="4"/>
  <c r="AL1263" i="4"/>
  <c r="AL1264" i="4"/>
  <c r="AL1265" i="4"/>
  <c r="AL1266" i="4"/>
  <c r="AL1267" i="4"/>
  <c r="AL1268" i="4"/>
  <c r="AL1269" i="4"/>
  <c r="AL1270" i="4"/>
  <c r="AL1271" i="4"/>
  <c r="AL1272" i="4"/>
  <c r="AL1273" i="4"/>
  <c r="AL1274" i="4"/>
  <c r="AL1275" i="4"/>
  <c r="AL1276" i="4"/>
  <c r="AL1277" i="4"/>
  <c r="AL1278" i="4"/>
  <c r="AL1279" i="4"/>
  <c r="AL1280" i="4"/>
  <c r="AL1281" i="4"/>
  <c r="AL1282" i="4"/>
  <c r="AL1283" i="4"/>
  <c r="AL1284" i="4"/>
  <c r="AL1285" i="4"/>
  <c r="AL1286" i="4"/>
  <c r="AL1287" i="4"/>
  <c r="AL1288" i="4"/>
  <c r="AL1289" i="4"/>
  <c r="AL1290" i="4"/>
  <c r="AL1291" i="4"/>
  <c r="AL1292" i="4"/>
  <c r="AL1293" i="4"/>
  <c r="AL1294" i="4"/>
  <c r="AL1295" i="4"/>
  <c r="AL1296" i="4"/>
  <c r="AL1297" i="4"/>
  <c r="AL1298" i="4"/>
  <c r="AL1299" i="4"/>
  <c r="AL1300" i="4"/>
  <c r="AL1301" i="4"/>
  <c r="AL1302" i="4"/>
  <c r="AL1303" i="4"/>
  <c r="AL1304" i="4"/>
  <c r="AL1305" i="4"/>
  <c r="AL1306" i="4"/>
  <c r="AL1307" i="4"/>
  <c r="AL1308" i="4"/>
  <c r="AL1309" i="4"/>
  <c r="AL1310" i="4"/>
  <c r="AL1311" i="4"/>
  <c r="AL1312" i="4"/>
  <c r="AL1313" i="4"/>
  <c r="AL1314" i="4"/>
  <c r="AL1315" i="4"/>
  <c r="AL1316" i="4"/>
  <c r="AL1317" i="4"/>
  <c r="AL1318" i="4"/>
  <c r="AL1319" i="4"/>
  <c r="AL1320" i="4"/>
  <c r="AL1321" i="4"/>
  <c r="AL1322" i="4"/>
  <c r="AL1323" i="4"/>
  <c r="AL1324" i="4"/>
  <c r="AL1325" i="4"/>
  <c r="AL1326" i="4"/>
  <c r="AL1327" i="4"/>
  <c r="AL1328" i="4"/>
  <c r="AL1329" i="4"/>
  <c r="AL1330" i="4"/>
  <c r="AL1331" i="4"/>
  <c r="AL1332" i="4"/>
  <c r="AL1333" i="4"/>
  <c r="AL1334" i="4"/>
  <c r="AL1335" i="4"/>
  <c r="AL1336" i="4"/>
  <c r="AL1337" i="4"/>
  <c r="AL1338" i="4"/>
  <c r="AL1339" i="4"/>
  <c r="AL1340" i="4"/>
  <c r="AL1341" i="4"/>
  <c r="AL1342" i="4"/>
  <c r="AL1343" i="4"/>
  <c r="AL1344" i="4"/>
  <c r="AL1345" i="4"/>
  <c r="AL1346" i="4"/>
  <c r="AL1347" i="4"/>
  <c r="AL1348" i="4"/>
  <c r="AL1349" i="4"/>
  <c r="AL1350" i="4"/>
  <c r="AL1351" i="4"/>
  <c r="AL1352" i="4"/>
  <c r="AL1353" i="4"/>
  <c r="AL1354" i="4"/>
  <c r="AL1355" i="4"/>
  <c r="AL1356" i="4"/>
  <c r="AL1357" i="4"/>
  <c r="AL1358" i="4"/>
  <c r="AL1359" i="4"/>
  <c r="AL1360" i="4"/>
  <c r="AL1361" i="4"/>
  <c r="AL1362" i="4"/>
  <c r="AL1363" i="4"/>
  <c r="AL1364" i="4"/>
  <c r="AL1365" i="4"/>
  <c r="AL1366" i="4"/>
  <c r="AL1367" i="4"/>
  <c r="AL1368" i="4"/>
  <c r="AL1369" i="4"/>
  <c r="AL1370" i="4"/>
  <c r="AL1371" i="4"/>
  <c r="AL1372" i="4"/>
  <c r="AL1373" i="4"/>
  <c r="AL1374" i="4"/>
  <c r="AL1375" i="4"/>
  <c r="AL1376" i="4"/>
  <c r="AL1377" i="4"/>
  <c r="AL1378" i="4"/>
  <c r="AL1379" i="4"/>
  <c r="AL1380" i="4"/>
  <c r="AL1381" i="4"/>
  <c r="AL1382" i="4"/>
  <c r="AL1383" i="4"/>
  <c r="AL1384" i="4"/>
  <c r="AL1385" i="4"/>
  <c r="AL1386" i="4"/>
  <c r="AL1387" i="4"/>
  <c r="AL1388" i="4"/>
  <c r="AL1389" i="4"/>
  <c r="AL1390" i="4"/>
  <c r="AL1391" i="4"/>
  <c r="AL1392" i="4"/>
  <c r="AL1393" i="4"/>
  <c r="AL1394" i="4"/>
  <c r="AL1395" i="4"/>
  <c r="AL1396" i="4"/>
  <c r="AL1397" i="4"/>
  <c r="AL1398" i="4"/>
  <c r="AL1399" i="4"/>
  <c r="AL1400" i="4"/>
  <c r="AL1401" i="4"/>
  <c r="AL1402" i="4"/>
  <c r="AL1403" i="4"/>
  <c r="AL1404" i="4"/>
  <c r="AL1405" i="4"/>
  <c r="AL1406" i="4"/>
  <c r="AL1407" i="4"/>
  <c r="AL1408" i="4"/>
  <c r="AL1409" i="4"/>
  <c r="AL1410" i="4"/>
  <c r="AL1411" i="4"/>
  <c r="AL1412" i="4"/>
  <c r="AL1413" i="4"/>
  <c r="AL1414" i="4"/>
  <c r="AL1415" i="4"/>
  <c r="AL1416" i="4"/>
  <c r="AL1417" i="4"/>
  <c r="AL1418" i="4"/>
  <c r="AL1419" i="4"/>
  <c r="AL1420" i="4"/>
  <c r="AL1421" i="4"/>
  <c r="AL1422" i="4"/>
  <c r="AL1423" i="4"/>
  <c r="AL1424" i="4"/>
  <c r="AL1425" i="4"/>
  <c r="AL1426" i="4"/>
  <c r="AL1427" i="4"/>
  <c r="AL1428" i="4"/>
  <c r="AL1429" i="4"/>
  <c r="AL1430" i="4"/>
  <c r="AL1431" i="4"/>
  <c r="AL1432" i="4"/>
  <c r="AL1433" i="4"/>
  <c r="AL1434" i="4"/>
  <c r="AL1435" i="4"/>
  <c r="AL1436" i="4"/>
  <c r="AL1437" i="4"/>
  <c r="AL1438" i="4"/>
  <c r="AL1439" i="4"/>
  <c r="AL1440" i="4"/>
  <c r="AL1441" i="4"/>
  <c r="AL1442" i="4"/>
  <c r="AL1443" i="4"/>
  <c r="AL1444" i="4"/>
  <c r="AL1445" i="4"/>
  <c r="AL1446" i="4"/>
  <c r="AL1447" i="4"/>
  <c r="AL1448" i="4"/>
  <c r="AL1449" i="4"/>
  <c r="AL1450" i="4"/>
  <c r="AL1451" i="4"/>
  <c r="AL1452" i="4"/>
  <c r="AL1453" i="4"/>
  <c r="AL1454" i="4"/>
  <c r="AL1455" i="4"/>
  <c r="AL1456" i="4"/>
  <c r="AL1457" i="4"/>
  <c r="AL1458" i="4"/>
  <c r="AL1459" i="4"/>
  <c r="AL1460" i="4"/>
  <c r="AL1461" i="4"/>
  <c r="AL1462" i="4"/>
  <c r="AL1463" i="4"/>
  <c r="AL1464" i="4"/>
  <c r="AL1465" i="4"/>
  <c r="AL1466" i="4"/>
  <c r="AL1467" i="4"/>
  <c r="AL1468" i="4"/>
  <c r="AL1469" i="4"/>
  <c r="AL1470" i="4"/>
  <c r="AL1471" i="4"/>
  <c r="AL1472" i="4"/>
  <c r="AL1473" i="4"/>
  <c r="AL1474" i="4"/>
  <c r="AL1475" i="4"/>
  <c r="AL1476" i="4"/>
  <c r="AL1477" i="4"/>
  <c r="AL1478" i="4"/>
  <c r="AL1479" i="4"/>
  <c r="AL1480" i="4"/>
  <c r="AL1481" i="4"/>
  <c r="AL1482" i="4"/>
  <c r="AL1483" i="4"/>
  <c r="AL1484" i="4"/>
  <c r="AL1485" i="4"/>
  <c r="AL1486" i="4"/>
  <c r="AL1487" i="4"/>
  <c r="AL1488" i="4"/>
  <c r="AL1489" i="4"/>
  <c r="AL1490" i="4"/>
  <c r="AL1491" i="4"/>
  <c r="AL1492" i="4"/>
  <c r="AL1493" i="4"/>
  <c r="AL1494" i="4"/>
  <c r="AL1495" i="4"/>
  <c r="AL1496" i="4"/>
  <c r="AL1497" i="4"/>
  <c r="AL1498" i="4"/>
  <c r="AL1499" i="4"/>
  <c r="AL1500" i="4"/>
  <c r="AL1501" i="4"/>
  <c r="AL1502" i="4"/>
  <c r="AL1503" i="4"/>
  <c r="AL1504" i="4"/>
  <c r="AL1505" i="4"/>
  <c r="AL1506" i="4"/>
  <c r="AL1507" i="4"/>
  <c r="AL1508" i="4"/>
  <c r="AL1509" i="4"/>
  <c r="AL1510" i="4"/>
  <c r="AL1511" i="4"/>
  <c r="AL1512" i="4"/>
  <c r="AL1513" i="4"/>
  <c r="AL1514" i="4"/>
  <c r="AL1515" i="4"/>
  <c r="AL1516" i="4"/>
  <c r="AL1517" i="4"/>
  <c r="AL1518" i="4"/>
  <c r="AL1519" i="4"/>
  <c r="AL1520" i="4"/>
  <c r="AL1521" i="4"/>
  <c r="AL1522" i="4"/>
  <c r="AL1523" i="4"/>
  <c r="AL1524" i="4"/>
  <c r="AL1525" i="4"/>
  <c r="AL1526" i="4"/>
  <c r="AL1527" i="4"/>
  <c r="AL1528" i="4"/>
  <c r="AL1529" i="4"/>
  <c r="AL1530" i="4"/>
  <c r="AL1531" i="4"/>
  <c r="AL1532" i="4"/>
  <c r="AL1533" i="4"/>
  <c r="AL1534" i="4"/>
  <c r="AL1535" i="4"/>
  <c r="AL1536" i="4"/>
  <c r="AL1537" i="4"/>
  <c r="AL1538" i="4"/>
  <c r="AL1539" i="4"/>
  <c r="AL1540" i="4"/>
  <c r="AL1541" i="4"/>
  <c r="AL1542" i="4"/>
  <c r="AL1543" i="4"/>
  <c r="AL1544" i="4"/>
  <c r="AL1545" i="4"/>
  <c r="AL1546" i="4"/>
  <c r="AL1547" i="4"/>
  <c r="AL1548" i="4"/>
  <c r="AL1549" i="4"/>
  <c r="AL1550" i="4"/>
  <c r="AL1551" i="4"/>
  <c r="AL1552" i="4"/>
  <c r="AL1553" i="4"/>
  <c r="AL1554" i="4"/>
  <c r="AL1555" i="4"/>
  <c r="AL1556" i="4"/>
  <c r="AL1557" i="4"/>
  <c r="AL1558" i="4"/>
  <c r="AL1559" i="4"/>
  <c r="AL1560" i="4"/>
  <c r="AL1561" i="4"/>
  <c r="AL1562" i="4"/>
  <c r="AL1563" i="4"/>
  <c r="AL1564" i="4"/>
  <c r="AL1565" i="4"/>
  <c r="AL1566" i="4"/>
  <c r="AL1567" i="4"/>
  <c r="AL1568" i="4"/>
  <c r="AL1569" i="4"/>
  <c r="AL1570" i="4"/>
  <c r="AL1571" i="4"/>
  <c r="AL1572" i="4"/>
  <c r="AL1573" i="4"/>
  <c r="AL1574" i="4"/>
  <c r="AL1575" i="4"/>
  <c r="AL1576" i="4"/>
  <c r="AL1577" i="4"/>
  <c r="AL1578" i="4"/>
  <c r="AL1579" i="4"/>
  <c r="AL1580" i="4"/>
  <c r="AL1581" i="4"/>
  <c r="AL1582" i="4"/>
  <c r="AL1583" i="4"/>
  <c r="AL1584" i="4"/>
  <c r="AL1585" i="4"/>
  <c r="AL1586" i="4"/>
  <c r="AL1587" i="4"/>
  <c r="AL1588" i="4"/>
  <c r="AL1589" i="4"/>
  <c r="AL1590" i="4"/>
  <c r="AL1591" i="4"/>
  <c r="AL1592" i="4"/>
  <c r="AL1593" i="4"/>
  <c r="AL1594" i="4"/>
  <c r="AL1595" i="4"/>
  <c r="AL1596" i="4"/>
  <c r="AL1597" i="4"/>
  <c r="AL1598" i="4"/>
  <c r="AL1599" i="4"/>
  <c r="AL1600" i="4"/>
  <c r="AL1601" i="4"/>
  <c r="AL1602" i="4"/>
  <c r="AL1603" i="4"/>
  <c r="AL1604" i="4"/>
  <c r="AL1605" i="4"/>
  <c r="AL1606" i="4"/>
  <c r="AL1607" i="4"/>
  <c r="AL1608" i="4"/>
  <c r="AL1609" i="4"/>
  <c r="AL1610" i="4"/>
  <c r="AL1611" i="4"/>
  <c r="AL1612" i="4"/>
  <c r="AL1613" i="4"/>
  <c r="AL1614" i="4"/>
  <c r="AL1615" i="4"/>
  <c r="AL1616" i="4"/>
  <c r="AL1617" i="4"/>
  <c r="AL1618" i="4"/>
  <c r="AL1619" i="4"/>
  <c r="AL1620" i="4"/>
  <c r="AL1621" i="4"/>
  <c r="AL1622" i="4"/>
  <c r="AL1623" i="4"/>
  <c r="AL1624" i="4"/>
  <c r="AL1625" i="4"/>
  <c r="AL1626" i="4"/>
  <c r="AL1627" i="4"/>
  <c r="AL1628" i="4"/>
  <c r="AL1629" i="4"/>
  <c r="AL1630" i="4"/>
  <c r="AL1631" i="4"/>
  <c r="AL1632" i="4"/>
  <c r="AL1633" i="4"/>
  <c r="AL1634" i="4"/>
  <c r="AL1635" i="4"/>
  <c r="AL1636" i="4"/>
  <c r="AL1637" i="4"/>
  <c r="AL1638" i="4"/>
  <c r="AL1639" i="4"/>
  <c r="AL1640" i="4"/>
  <c r="AL1641" i="4"/>
  <c r="AL1642" i="4"/>
  <c r="AL1643" i="4"/>
  <c r="AL1644" i="4"/>
  <c r="AL1645" i="4"/>
  <c r="AL1646" i="4"/>
  <c r="AL1647" i="4"/>
  <c r="AL1648" i="4"/>
  <c r="AL1649" i="4"/>
  <c r="AL1650" i="4"/>
  <c r="AL1651" i="4"/>
  <c r="AL1652" i="4"/>
  <c r="AL1653" i="4"/>
  <c r="AL1654" i="4"/>
  <c r="AL1655" i="4"/>
  <c r="AL1656" i="4"/>
  <c r="AL1657" i="4"/>
  <c r="AL1658" i="4"/>
  <c r="AL1659" i="4"/>
  <c r="AL1660" i="4"/>
  <c r="AL1661" i="4"/>
  <c r="AL1662" i="4"/>
  <c r="AL1663" i="4"/>
  <c r="AL1664" i="4"/>
  <c r="AL1665" i="4"/>
  <c r="AL1666" i="4"/>
  <c r="AL1667" i="4"/>
  <c r="AL1668" i="4"/>
  <c r="AL1669" i="4"/>
  <c r="AL1670" i="4"/>
  <c r="AL1671" i="4"/>
  <c r="AL1672" i="4"/>
  <c r="AL1673" i="4"/>
  <c r="AL1674" i="4"/>
  <c r="AL1675" i="4"/>
  <c r="AL1676" i="4"/>
  <c r="AL1677" i="4"/>
  <c r="AL1678" i="4"/>
  <c r="AL1679" i="4"/>
  <c r="AL1680" i="4"/>
  <c r="AL1681" i="4"/>
  <c r="AL1682" i="4"/>
  <c r="AL1683" i="4"/>
  <c r="AL1684" i="4"/>
  <c r="AL1685" i="4"/>
  <c r="AL1686" i="4"/>
  <c r="AL1687" i="4"/>
  <c r="AL1688" i="4"/>
  <c r="AL1689" i="4"/>
  <c r="AL1690" i="4"/>
  <c r="AL1691" i="4"/>
  <c r="AL1692" i="4"/>
  <c r="AL1693" i="4"/>
  <c r="AL1694" i="4"/>
  <c r="AL1695" i="4"/>
  <c r="AL1696" i="4"/>
  <c r="AL1697" i="4"/>
  <c r="AL1698" i="4"/>
  <c r="AL1699" i="4"/>
  <c r="AL1700" i="4"/>
  <c r="AL1701" i="4"/>
  <c r="AL1702" i="4"/>
  <c r="AL1703" i="4"/>
  <c r="AL1704" i="4"/>
  <c r="AL1705" i="4"/>
  <c r="AL1706" i="4"/>
  <c r="AL1707" i="4"/>
  <c r="AL1708" i="4"/>
  <c r="AL1709" i="4"/>
  <c r="AL1710" i="4"/>
  <c r="AL1711" i="4"/>
  <c r="AL1712" i="4"/>
  <c r="AL1713" i="4"/>
  <c r="AL1714" i="4"/>
  <c r="AL1715" i="4"/>
  <c r="AL1716" i="4"/>
  <c r="AL1717" i="4"/>
  <c r="AL1718" i="4"/>
  <c r="AL1719" i="4"/>
  <c r="AL1720" i="4"/>
  <c r="AL1721" i="4"/>
  <c r="AL1722" i="4"/>
  <c r="AL1723" i="4"/>
  <c r="AL1724" i="4"/>
  <c r="AL1725" i="4"/>
  <c r="AL1726" i="4"/>
  <c r="AL1727" i="4"/>
  <c r="AL1728" i="4"/>
  <c r="AL1729" i="4"/>
  <c r="AL1730" i="4"/>
  <c r="AL1731" i="4"/>
  <c r="AL1732" i="4"/>
  <c r="AL1733" i="4"/>
  <c r="AL1734" i="4"/>
  <c r="AL1735" i="4"/>
  <c r="AL1736" i="4"/>
  <c r="AL1737" i="4"/>
  <c r="AL1738" i="4"/>
  <c r="AL1739" i="4"/>
  <c r="AL1740" i="4"/>
  <c r="AL1741" i="4"/>
  <c r="AL1742" i="4"/>
  <c r="AL1743" i="4"/>
  <c r="AL1744" i="4"/>
  <c r="AL1745" i="4"/>
  <c r="AL1746" i="4"/>
  <c r="AL1747" i="4"/>
  <c r="AL1748" i="4"/>
  <c r="AL1749" i="4"/>
  <c r="AL1750" i="4"/>
  <c r="AL1751" i="4"/>
  <c r="AL1752" i="4"/>
  <c r="AL1753" i="4"/>
  <c r="AL1754" i="4"/>
  <c r="AL1755" i="4"/>
  <c r="AL1756" i="4"/>
  <c r="AL1757" i="4"/>
  <c r="AL1758" i="4"/>
  <c r="AL1759" i="4"/>
  <c r="AL1760" i="4"/>
  <c r="AL1761" i="4"/>
  <c r="AL1762" i="4"/>
  <c r="AL1763" i="4"/>
  <c r="AL1764" i="4"/>
  <c r="AL1765" i="4"/>
  <c r="AL1766" i="4"/>
  <c r="AL1767" i="4"/>
  <c r="AL1768" i="4"/>
  <c r="AL1769" i="4"/>
  <c r="AL1770" i="4"/>
  <c r="AL1771" i="4"/>
  <c r="AL1772" i="4"/>
  <c r="AL1773" i="4"/>
  <c r="AL1774" i="4"/>
  <c r="AL1775" i="4"/>
  <c r="AL1776" i="4"/>
  <c r="AL1777" i="4"/>
  <c r="AL1778" i="4"/>
  <c r="AL1779" i="4"/>
  <c r="AL1780" i="4"/>
  <c r="AL1781" i="4"/>
  <c r="AL1782" i="4"/>
  <c r="AL1783" i="4"/>
  <c r="AL1784" i="4"/>
  <c r="AL1785" i="4"/>
  <c r="AL1786" i="4"/>
  <c r="AL1787" i="4"/>
  <c r="AL1788" i="4"/>
  <c r="AL1789" i="4"/>
  <c r="AL1790" i="4"/>
  <c r="AL1791" i="4"/>
  <c r="AL1792" i="4"/>
  <c r="AL1793" i="4"/>
  <c r="AL1794" i="4"/>
  <c r="AL1795" i="4"/>
  <c r="AL1796" i="4"/>
  <c r="AL1797" i="4"/>
  <c r="AL1798" i="4"/>
  <c r="AL1799" i="4"/>
  <c r="AL1800" i="4"/>
  <c r="AL1801" i="4"/>
  <c r="AL1802" i="4"/>
  <c r="AL1803" i="4"/>
  <c r="AL1804" i="4"/>
  <c r="AL1805" i="4"/>
  <c r="AL1806" i="4"/>
  <c r="AL1807" i="4"/>
  <c r="AL1808" i="4"/>
  <c r="AL1809" i="4"/>
  <c r="AL1810" i="4"/>
  <c r="AL1811" i="4"/>
  <c r="AL1812" i="4"/>
  <c r="AL1813" i="4"/>
  <c r="AL1814" i="4"/>
  <c r="AL1815" i="4"/>
  <c r="AL1816" i="4"/>
  <c r="AL1817" i="4"/>
  <c r="AL1818" i="4"/>
  <c r="AL1819" i="4"/>
  <c r="AL1820" i="4"/>
  <c r="AL1821" i="4"/>
  <c r="AL1822" i="4"/>
  <c r="AL1823" i="4"/>
  <c r="AL1824" i="4"/>
  <c r="AL1825" i="4"/>
  <c r="AL1826" i="4"/>
  <c r="AL1827" i="4"/>
  <c r="AL1828" i="4"/>
  <c r="AL1829" i="4"/>
  <c r="AL1830" i="4"/>
  <c r="AL1831" i="4"/>
  <c r="AL1832" i="4"/>
  <c r="AL1833" i="4"/>
  <c r="AL1834" i="4"/>
  <c r="AL1835" i="4"/>
  <c r="AL1836" i="4"/>
  <c r="AL1837" i="4"/>
  <c r="AL1838" i="4"/>
  <c r="AL1839" i="4"/>
  <c r="AL1840" i="4"/>
  <c r="AL1841" i="4"/>
  <c r="AL1842" i="4"/>
  <c r="AL1843" i="4"/>
  <c r="AL1844" i="4"/>
  <c r="AL1845" i="4"/>
  <c r="AL1846" i="4"/>
  <c r="AL1847" i="4"/>
  <c r="AL1848" i="4"/>
  <c r="AL1849" i="4"/>
  <c r="AL1850" i="4"/>
  <c r="AL1851" i="4"/>
  <c r="AL1852" i="4"/>
  <c r="AL1853" i="4"/>
  <c r="AL1854" i="4"/>
  <c r="AL1855" i="4"/>
  <c r="AL1856" i="4"/>
  <c r="AL1857" i="4"/>
  <c r="AL1858" i="4"/>
  <c r="AL1859" i="4"/>
  <c r="AL1860" i="4"/>
  <c r="AL1861" i="4"/>
  <c r="AL1862" i="4"/>
  <c r="AL1863" i="4"/>
  <c r="AL1864" i="4"/>
  <c r="AL1865" i="4"/>
  <c r="AL1866" i="4"/>
  <c r="AL1867" i="4"/>
  <c r="AL1868" i="4"/>
  <c r="AL1869" i="4"/>
  <c r="AL1870" i="4"/>
  <c r="AL1871" i="4"/>
  <c r="AL1872" i="4"/>
  <c r="AL1873" i="4"/>
  <c r="AL1874" i="4"/>
  <c r="AL1875" i="4"/>
  <c r="AL1876" i="4"/>
  <c r="AL1877" i="4"/>
  <c r="AL1878" i="4"/>
  <c r="AL1879" i="4"/>
  <c r="AL1880" i="4"/>
  <c r="AL1881" i="4"/>
  <c r="AL1882" i="4"/>
  <c r="AL1883" i="4"/>
  <c r="AL1884" i="4"/>
  <c r="AL1885" i="4"/>
  <c r="AL1886" i="4"/>
  <c r="AL1887" i="4"/>
  <c r="AL1888" i="4"/>
  <c r="AL1889" i="4"/>
  <c r="AL1890" i="4"/>
  <c r="AL1891" i="4"/>
  <c r="AL1892" i="4"/>
  <c r="AL1893" i="4"/>
  <c r="AL1894" i="4"/>
  <c r="AL1895" i="4"/>
  <c r="AL1896" i="4"/>
  <c r="AL1897" i="4"/>
  <c r="AL1898" i="4"/>
  <c r="AL1899" i="4"/>
  <c r="AL1900" i="4"/>
  <c r="AL2" i="4"/>
  <c r="AK3" i="4"/>
  <c r="AK4" i="4"/>
  <c r="AK5" i="4"/>
  <c r="AK6" i="4"/>
  <c r="AK7" i="4"/>
  <c r="AK8" i="4"/>
  <c r="AK9" i="4"/>
  <c r="AK10" i="4"/>
  <c r="AK11" i="4"/>
  <c r="AK12" i="4"/>
  <c r="AK13" i="4"/>
  <c r="AK14" i="4"/>
  <c r="AK15" i="4"/>
  <c r="AK16" i="4"/>
  <c r="AK17" i="4"/>
  <c r="AK18" i="4"/>
  <c r="AK19" i="4"/>
  <c r="AK20" i="4"/>
  <c r="AK21" i="4"/>
  <c r="AK22" i="4"/>
  <c r="AK23" i="4"/>
  <c r="AK24" i="4"/>
  <c r="AK25" i="4"/>
  <c r="AK26" i="4"/>
  <c r="AK27" i="4"/>
  <c r="AK28" i="4"/>
  <c r="AK29" i="4"/>
  <c r="AK30" i="4"/>
  <c r="AK31" i="4"/>
  <c r="AK32" i="4"/>
  <c r="AK33" i="4"/>
  <c r="AK34" i="4"/>
  <c r="AK35" i="4"/>
  <c r="AK36" i="4"/>
  <c r="AK37" i="4"/>
  <c r="AK38" i="4"/>
  <c r="AK39" i="4"/>
  <c r="AK40" i="4"/>
  <c r="AK41" i="4"/>
  <c r="AK42" i="4"/>
  <c r="AK43" i="4"/>
  <c r="AK44" i="4"/>
  <c r="AK45" i="4"/>
  <c r="AK46" i="4"/>
  <c r="AK47" i="4"/>
  <c r="AK48" i="4"/>
  <c r="AK49" i="4"/>
  <c r="AK50" i="4"/>
  <c r="AK51" i="4"/>
  <c r="AK52" i="4"/>
  <c r="AK53" i="4"/>
  <c r="AK54" i="4"/>
  <c r="AK55" i="4"/>
  <c r="AK56" i="4"/>
  <c r="AK57" i="4"/>
  <c r="AK58" i="4"/>
  <c r="AK59" i="4"/>
  <c r="AK60" i="4"/>
  <c r="AK61" i="4"/>
  <c r="AK62" i="4"/>
  <c r="AK63" i="4"/>
  <c r="AK64" i="4"/>
  <c r="AK65" i="4"/>
  <c r="AK66" i="4"/>
  <c r="AK67" i="4"/>
  <c r="AK68" i="4"/>
  <c r="AK69" i="4"/>
  <c r="AK70" i="4"/>
  <c r="AK71" i="4"/>
  <c r="AK72" i="4"/>
  <c r="AK73" i="4"/>
  <c r="AK74" i="4"/>
  <c r="AK75" i="4"/>
  <c r="AK76" i="4"/>
  <c r="AK77" i="4"/>
  <c r="AK78" i="4"/>
  <c r="AK79" i="4"/>
  <c r="AK80" i="4"/>
  <c r="AK81" i="4"/>
  <c r="AK82" i="4"/>
  <c r="AK83" i="4"/>
  <c r="AK84" i="4"/>
  <c r="AK85" i="4"/>
  <c r="AK86" i="4"/>
  <c r="AK87" i="4"/>
  <c r="AK88" i="4"/>
  <c r="AK89" i="4"/>
  <c r="AK90" i="4"/>
  <c r="AK91" i="4"/>
  <c r="AK92" i="4"/>
  <c r="AK93" i="4"/>
  <c r="AK94" i="4"/>
  <c r="AK95" i="4"/>
  <c r="AK96" i="4"/>
  <c r="AK97" i="4"/>
  <c r="AK98" i="4"/>
  <c r="AK99" i="4"/>
  <c r="AK100" i="4"/>
  <c r="AK101" i="4"/>
  <c r="AK102" i="4"/>
  <c r="AK103" i="4"/>
  <c r="AK104" i="4"/>
  <c r="AK105" i="4"/>
  <c r="AK106" i="4"/>
  <c r="AK107" i="4"/>
  <c r="AK108" i="4"/>
  <c r="AK109" i="4"/>
  <c r="AK110" i="4"/>
  <c r="AK111" i="4"/>
  <c r="AK112" i="4"/>
  <c r="AK113" i="4"/>
  <c r="AK114" i="4"/>
  <c r="AK115" i="4"/>
  <c r="AK116" i="4"/>
  <c r="AK117" i="4"/>
  <c r="AK118" i="4"/>
  <c r="AK119" i="4"/>
  <c r="AK120" i="4"/>
  <c r="AK121" i="4"/>
  <c r="AK122" i="4"/>
  <c r="AK123" i="4"/>
  <c r="AK124" i="4"/>
  <c r="AK125" i="4"/>
  <c r="AK126" i="4"/>
  <c r="AK127" i="4"/>
  <c r="AK128" i="4"/>
  <c r="AK129" i="4"/>
  <c r="AK130" i="4"/>
  <c r="AK131" i="4"/>
  <c r="AK132" i="4"/>
  <c r="AK133" i="4"/>
  <c r="AK134" i="4"/>
  <c r="AK135" i="4"/>
  <c r="AK136" i="4"/>
  <c r="AK137" i="4"/>
  <c r="AK138" i="4"/>
  <c r="AK139" i="4"/>
  <c r="AK140" i="4"/>
  <c r="AK141" i="4"/>
  <c r="AK142" i="4"/>
  <c r="AK143" i="4"/>
  <c r="AK144" i="4"/>
  <c r="AK145" i="4"/>
  <c r="AK146" i="4"/>
  <c r="AK147" i="4"/>
  <c r="AK148" i="4"/>
  <c r="AK149" i="4"/>
  <c r="AK150" i="4"/>
  <c r="AK151" i="4"/>
  <c r="AK152" i="4"/>
  <c r="AK153" i="4"/>
  <c r="AK154" i="4"/>
  <c r="AK155" i="4"/>
  <c r="AK156" i="4"/>
  <c r="AK157" i="4"/>
  <c r="AK158" i="4"/>
  <c r="AK159" i="4"/>
  <c r="AK160" i="4"/>
  <c r="AK161" i="4"/>
  <c r="AK162" i="4"/>
  <c r="AK163" i="4"/>
  <c r="AK164" i="4"/>
  <c r="AK165" i="4"/>
  <c r="AK166" i="4"/>
  <c r="AK167" i="4"/>
  <c r="AK168" i="4"/>
  <c r="AK169" i="4"/>
  <c r="AK170" i="4"/>
  <c r="AK171" i="4"/>
  <c r="AK172" i="4"/>
  <c r="AK173" i="4"/>
  <c r="AK174" i="4"/>
  <c r="AK175" i="4"/>
  <c r="AK176" i="4"/>
  <c r="AK177" i="4"/>
  <c r="AK178" i="4"/>
  <c r="AK179" i="4"/>
  <c r="AK180" i="4"/>
  <c r="AK181" i="4"/>
  <c r="AK182" i="4"/>
  <c r="AK183" i="4"/>
  <c r="AK184" i="4"/>
  <c r="AK185" i="4"/>
  <c r="AK186" i="4"/>
  <c r="AK187" i="4"/>
  <c r="AK188" i="4"/>
  <c r="AK189" i="4"/>
  <c r="AK190" i="4"/>
  <c r="AK191" i="4"/>
  <c r="AK192" i="4"/>
  <c r="AK193" i="4"/>
  <c r="AK194" i="4"/>
  <c r="AK195" i="4"/>
  <c r="AK196" i="4"/>
  <c r="AK197" i="4"/>
  <c r="AK198" i="4"/>
  <c r="AK199" i="4"/>
  <c r="AK200" i="4"/>
  <c r="AK201" i="4"/>
  <c r="AK202" i="4"/>
  <c r="AK203" i="4"/>
  <c r="AK204" i="4"/>
  <c r="AK205" i="4"/>
  <c r="AK206" i="4"/>
  <c r="AK207" i="4"/>
  <c r="AK208" i="4"/>
  <c r="AK209" i="4"/>
  <c r="AK210" i="4"/>
  <c r="AK211" i="4"/>
  <c r="AK212" i="4"/>
  <c r="AK213" i="4"/>
  <c r="AK214" i="4"/>
  <c r="AK215" i="4"/>
  <c r="AK216" i="4"/>
  <c r="AK217" i="4"/>
  <c r="AK218" i="4"/>
  <c r="AK219" i="4"/>
  <c r="AK220" i="4"/>
  <c r="AK221" i="4"/>
  <c r="AK222" i="4"/>
  <c r="AK223" i="4"/>
  <c r="AK224" i="4"/>
  <c r="AK225" i="4"/>
  <c r="AK226" i="4"/>
  <c r="AK227" i="4"/>
  <c r="AK228" i="4"/>
  <c r="AK229" i="4"/>
  <c r="AK230" i="4"/>
  <c r="AK231" i="4"/>
  <c r="AK232" i="4"/>
  <c r="AK233" i="4"/>
  <c r="AK234" i="4"/>
  <c r="AK235" i="4"/>
  <c r="AK236" i="4"/>
  <c r="AK237" i="4"/>
  <c r="AK238" i="4"/>
  <c r="AK239" i="4"/>
  <c r="AK240" i="4"/>
  <c r="AK241" i="4"/>
  <c r="AK242" i="4"/>
  <c r="AK243" i="4"/>
  <c r="AK244" i="4"/>
  <c r="AK245" i="4"/>
  <c r="AK246" i="4"/>
  <c r="AK247" i="4"/>
  <c r="AK248" i="4"/>
  <c r="AK249" i="4"/>
  <c r="AK250" i="4"/>
  <c r="AK251" i="4"/>
  <c r="AK252" i="4"/>
  <c r="AK253" i="4"/>
  <c r="AK254" i="4"/>
  <c r="AK255" i="4"/>
  <c r="AK256" i="4"/>
  <c r="AK257" i="4"/>
  <c r="AK258" i="4"/>
  <c r="AK259" i="4"/>
  <c r="AK260" i="4"/>
  <c r="AK261" i="4"/>
  <c r="AK262" i="4"/>
  <c r="AK263" i="4"/>
  <c r="AK264" i="4"/>
  <c r="AK265" i="4"/>
  <c r="AK266" i="4"/>
  <c r="AK267" i="4"/>
  <c r="AK268" i="4"/>
  <c r="AK269" i="4"/>
  <c r="AK270" i="4"/>
  <c r="AK271" i="4"/>
  <c r="AK272" i="4"/>
  <c r="AK273" i="4"/>
  <c r="AK274" i="4"/>
  <c r="AK275" i="4"/>
  <c r="AK276" i="4"/>
  <c r="AK277" i="4"/>
  <c r="AK278" i="4"/>
  <c r="AK279" i="4"/>
  <c r="AK280" i="4"/>
  <c r="AK281" i="4"/>
  <c r="AK282" i="4"/>
  <c r="AK283" i="4"/>
  <c r="AK284" i="4"/>
  <c r="AK285" i="4"/>
  <c r="AK286" i="4"/>
  <c r="AK287" i="4"/>
  <c r="AK288" i="4"/>
  <c r="AK289" i="4"/>
  <c r="AK290" i="4"/>
  <c r="AK291" i="4"/>
  <c r="AK292" i="4"/>
  <c r="AK293" i="4"/>
  <c r="AK294" i="4"/>
  <c r="AK295" i="4"/>
  <c r="AK296" i="4"/>
  <c r="AK297" i="4"/>
  <c r="AK298" i="4"/>
  <c r="AK299" i="4"/>
  <c r="AK300" i="4"/>
  <c r="AK301" i="4"/>
  <c r="AK302" i="4"/>
  <c r="AK303" i="4"/>
  <c r="AK304" i="4"/>
  <c r="AK305" i="4"/>
  <c r="AK306" i="4"/>
  <c r="AK307" i="4"/>
  <c r="AK308" i="4"/>
  <c r="AK309" i="4"/>
  <c r="AK310" i="4"/>
  <c r="AK311" i="4"/>
  <c r="AK312" i="4"/>
  <c r="AK313" i="4"/>
  <c r="AK314" i="4"/>
  <c r="AK315" i="4"/>
  <c r="AK316" i="4"/>
  <c r="AK317" i="4"/>
  <c r="AK318" i="4"/>
  <c r="AK319" i="4"/>
  <c r="AK320" i="4"/>
  <c r="AK321" i="4"/>
  <c r="AK322" i="4"/>
  <c r="AK323" i="4"/>
  <c r="AK324" i="4"/>
  <c r="AK325" i="4"/>
  <c r="AK326" i="4"/>
  <c r="AK327" i="4"/>
  <c r="AK328" i="4"/>
  <c r="AK329" i="4"/>
  <c r="AK330" i="4"/>
  <c r="AK331" i="4"/>
  <c r="AK332" i="4"/>
  <c r="AK333" i="4"/>
  <c r="AK334" i="4"/>
  <c r="AK335" i="4"/>
  <c r="AK336" i="4"/>
  <c r="AK337" i="4"/>
  <c r="AK338" i="4"/>
  <c r="AK339" i="4"/>
  <c r="AK340" i="4"/>
  <c r="AK341" i="4"/>
  <c r="AK342" i="4"/>
  <c r="AK343" i="4"/>
  <c r="AK344" i="4"/>
  <c r="AK345" i="4"/>
  <c r="AK346" i="4"/>
  <c r="AK347" i="4"/>
  <c r="AK348" i="4"/>
  <c r="AK349" i="4"/>
  <c r="AK350" i="4"/>
  <c r="AK351" i="4"/>
  <c r="AK352" i="4"/>
  <c r="AK353" i="4"/>
  <c r="AK354" i="4"/>
  <c r="AK355" i="4"/>
  <c r="AK356" i="4"/>
  <c r="AK357" i="4"/>
  <c r="AK358" i="4"/>
  <c r="AK359" i="4"/>
  <c r="AK360" i="4"/>
  <c r="AK361" i="4"/>
  <c r="AK362" i="4"/>
  <c r="AK363" i="4"/>
  <c r="AK364" i="4"/>
  <c r="AK365" i="4"/>
  <c r="AK366" i="4"/>
  <c r="AK367" i="4"/>
  <c r="AK368" i="4"/>
  <c r="AK369" i="4"/>
  <c r="AK370" i="4"/>
  <c r="AK371" i="4"/>
  <c r="AK372" i="4"/>
  <c r="AK373" i="4"/>
  <c r="AK374" i="4"/>
  <c r="AK375" i="4"/>
  <c r="AK376" i="4"/>
  <c r="AK377" i="4"/>
  <c r="AK378" i="4"/>
  <c r="AK379" i="4"/>
  <c r="AK380" i="4"/>
  <c r="AK381" i="4"/>
  <c r="AK382" i="4"/>
  <c r="AK383" i="4"/>
  <c r="AK384" i="4"/>
  <c r="AK385" i="4"/>
  <c r="AK386" i="4"/>
  <c r="AK387" i="4"/>
  <c r="AK388" i="4"/>
  <c r="AK389" i="4"/>
  <c r="AK390" i="4"/>
  <c r="AK391" i="4"/>
  <c r="AK392" i="4"/>
  <c r="AK393" i="4"/>
  <c r="AK394" i="4"/>
  <c r="AK395" i="4"/>
  <c r="AK396" i="4"/>
  <c r="AK397" i="4"/>
  <c r="AK398" i="4"/>
  <c r="AK399" i="4"/>
  <c r="AK400" i="4"/>
  <c r="AK401" i="4"/>
  <c r="AK402" i="4"/>
  <c r="AK403" i="4"/>
  <c r="AK404" i="4"/>
  <c r="AK405" i="4"/>
  <c r="AK406" i="4"/>
  <c r="AK407" i="4"/>
  <c r="AK408" i="4"/>
  <c r="AK409" i="4"/>
  <c r="AK410" i="4"/>
  <c r="AK411" i="4"/>
  <c r="AK412" i="4"/>
  <c r="AK413" i="4"/>
  <c r="AK414" i="4"/>
  <c r="AK415" i="4"/>
  <c r="AK416" i="4"/>
  <c r="AK417" i="4"/>
  <c r="AK418" i="4"/>
  <c r="AK419" i="4"/>
  <c r="AK420" i="4"/>
  <c r="AK421" i="4"/>
  <c r="AK422" i="4"/>
  <c r="AK423" i="4"/>
  <c r="AK424" i="4"/>
  <c r="AK425" i="4"/>
  <c r="AK426" i="4"/>
  <c r="AK427" i="4"/>
  <c r="AK428" i="4"/>
  <c r="AK429" i="4"/>
  <c r="AK430" i="4"/>
  <c r="AK431" i="4"/>
  <c r="AK432" i="4"/>
  <c r="AK433" i="4"/>
  <c r="AK434" i="4"/>
  <c r="AK435" i="4"/>
  <c r="AK436" i="4"/>
  <c r="AK437" i="4"/>
  <c r="AK438" i="4"/>
  <c r="AK439" i="4"/>
  <c r="AK440" i="4"/>
  <c r="AK441" i="4"/>
  <c r="AK442" i="4"/>
  <c r="AK443" i="4"/>
  <c r="AK444" i="4"/>
  <c r="AK445" i="4"/>
  <c r="AK446" i="4"/>
  <c r="AK447" i="4"/>
  <c r="AK448" i="4"/>
  <c r="AK449" i="4"/>
  <c r="AK450" i="4"/>
  <c r="AK451" i="4"/>
  <c r="AK452" i="4"/>
  <c r="AK453" i="4"/>
  <c r="AK454" i="4"/>
  <c r="AK455" i="4"/>
  <c r="AK456" i="4"/>
  <c r="AK457" i="4"/>
  <c r="AK458" i="4"/>
  <c r="AK459" i="4"/>
  <c r="AK460" i="4"/>
  <c r="AK461" i="4"/>
  <c r="AK462" i="4"/>
  <c r="AK463" i="4"/>
  <c r="AK464" i="4"/>
  <c r="AK465" i="4"/>
  <c r="AK466" i="4"/>
  <c r="AK467" i="4"/>
  <c r="AK468" i="4"/>
  <c r="AK469" i="4"/>
  <c r="AK470" i="4"/>
  <c r="AK471" i="4"/>
  <c r="AK472" i="4"/>
  <c r="AK473" i="4"/>
  <c r="AK474" i="4"/>
  <c r="AK475" i="4"/>
  <c r="AK476" i="4"/>
  <c r="AK477" i="4"/>
  <c r="AK478" i="4"/>
  <c r="AK479" i="4"/>
  <c r="AK480" i="4"/>
  <c r="AK481" i="4"/>
  <c r="AK482" i="4"/>
  <c r="AK483" i="4"/>
  <c r="AK484" i="4"/>
  <c r="AK485" i="4"/>
  <c r="AK486" i="4"/>
  <c r="AK487" i="4"/>
  <c r="AK488" i="4"/>
  <c r="AK489" i="4"/>
  <c r="AK490" i="4"/>
  <c r="AK491" i="4"/>
  <c r="AK492" i="4"/>
  <c r="AK493" i="4"/>
  <c r="AK494" i="4"/>
  <c r="AK495" i="4"/>
  <c r="AK496" i="4"/>
  <c r="AK497" i="4"/>
  <c r="AK498" i="4"/>
  <c r="AK499" i="4"/>
  <c r="AK500" i="4"/>
  <c r="AK501" i="4"/>
  <c r="AK502" i="4"/>
  <c r="AK503" i="4"/>
  <c r="AK504" i="4"/>
  <c r="AK505" i="4"/>
  <c r="AK506" i="4"/>
  <c r="AK507" i="4"/>
  <c r="AK508" i="4"/>
  <c r="AK509" i="4"/>
  <c r="AK510" i="4"/>
  <c r="AK511" i="4"/>
  <c r="AK512" i="4"/>
  <c r="AK513" i="4"/>
  <c r="AK514" i="4"/>
  <c r="AK515" i="4"/>
  <c r="AK516" i="4"/>
  <c r="AK517" i="4"/>
  <c r="AK518" i="4"/>
  <c r="AK519" i="4"/>
  <c r="AK520" i="4"/>
  <c r="AK521" i="4"/>
  <c r="AK522" i="4"/>
  <c r="AK523" i="4"/>
  <c r="AK524" i="4"/>
  <c r="AK525" i="4"/>
  <c r="AK526" i="4"/>
  <c r="AK527" i="4"/>
  <c r="AK528" i="4"/>
  <c r="AK529" i="4"/>
  <c r="AK530" i="4"/>
  <c r="AK531" i="4"/>
  <c r="AK532" i="4"/>
  <c r="AK533" i="4"/>
  <c r="AK534" i="4"/>
  <c r="AK535" i="4"/>
  <c r="AK536" i="4"/>
  <c r="AK537" i="4"/>
  <c r="AK538" i="4"/>
  <c r="AK539" i="4"/>
  <c r="AK540" i="4"/>
  <c r="AK541" i="4"/>
  <c r="AK542" i="4"/>
  <c r="AK543" i="4"/>
  <c r="AK544" i="4"/>
  <c r="AK545" i="4"/>
  <c r="AK546" i="4"/>
  <c r="AK547" i="4"/>
  <c r="AK548" i="4"/>
  <c r="AK549" i="4"/>
  <c r="AK550" i="4"/>
  <c r="AK551" i="4"/>
  <c r="AK552" i="4"/>
  <c r="AK553" i="4"/>
  <c r="AK554" i="4"/>
  <c r="AK555" i="4"/>
  <c r="AK556" i="4"/>
  <c r="AK557" i="4"/>
  <c r="AK558" i="4"/>
  <c r="AK559" i="4"/>
  <c r="AK560" i="4"/>
  <c r="AK561" i="4"/>
  <c r="AK562" i="4"/>
  <c r="AK563" i="4"/>
  <c r="AK564" i="4"/>
  <c r="AK565" i="4"/>
  <c r="AK566" i="4"/>
  <c r="AK567" i="4"/>
  <c r="AK568" i="4"/>
  <c r="AK569" i="4"/>
  <c r="AK570" i="4"/>
  <c r="AK571" i="4"/>
  <c r="AK572" i="4"/>
  <c r="AK573" i="4"/>
  <c r="AK574" i="4"/>
  <c r="AK575" i="4"/>
  <c r="AK576" i="4"/>
  <c r="AK577" i="4"/>
  <c r="AK578" i="4"/>
  <c r="AK579" i="4"/>
  <c r="AK580" i="4"/>
  <c r="AK581" i="4"/>
  <c r="AK582" i="4"/>
  <c r="AK583" i="4"/>
  <c r="AK584" i="4"/>
  <c r="AK585" i="4"/>
  <c r="AK586" i="4"/>
  <c r="AK587" i="4"/>
  <c r="AK588" i="4"/>
  <c r="AK589" i="4"/>
  <c r="AK590" i="4"/>
  <c r="AK591" i="4"/>
  <c r="AK592" i="4"/>
  <c r="AK593" i="4"/>
  <c r="AK594" i="4"/>
  <c r="AK595" i="4"/>
  <c r="AK596" i="4"/>
  <c r="AK597" i="4"/>
  <c r="AK598" i="4"/>
  <c r="AK599" i="4"/>
  <c r="AK600" i="4"/>
  <c r="AK601" i="4"/>
  <c r="AK602" i="4"/>
  <c r="AK603" i="4"/>
  <c r="AK604" i="4"/>
  <c r="AK605" i="4"/>
  <c r="AK606" i="4"/>
  <c r="AK607" i="4"/>
  <c r="AK608" i="4"/>
  <c r="AK609" i="4"/>
  <c r="AK610" i="4"/>
  <c r="AK611" i="4"/>
  <c r="AK612" i="4"/>
  <c r="AK613" i="4"/>
  <c r="AK614" i="4"/>
  <c r="AK615" i="4"/>
  <c r="AK616" i="4"/>
  <c r="AK617" i="4"/>
  <c r="AK618" i="4"/>
  <c r="AK619" i="4"/>
  <c r="AK620" i="4"/>
  <c r="AK621" i="4"/>
  <c r="AK622" i="4"/>
  <c r="AK623" i="4"/>
  <c r="AK624" i="4"/>
  <c r="AK625" i="4"/>
  <c r="AK626" i="4"/>
  <c r="AK627" i="4"/>
  <c r="AK628" i="4"/>
  <c r="AK629" i="4"/>
  <c r="AK630" i="4"/>
  <c r="AK631" i="4"/>
  <c r="AK632" i="4"/>
  <c r="AK633" i="4"/>
  <c r="AK634" i="4"/>
  <c r="AK635" i="4"/>
  <c r="AK636" i="4"/>
  <c r="AK637" i="4"/>
  <c r="AK638" i="4"/>
  <c r="AK639" i="4"/>
  <c r="AK640" i="4"/>
  <c r="AK641" i="4"/>
  <c r="AK642" i="4"/>
  <c r="AK643" i="4"/>
  <c r="AK644" i="4"/>
  <c r="AK645" i="4"/>
  <c r="AK646" i="4"/>
  <c r="AK647" i="4"/>
  <c r="AK648" i="4"/>
  <c r="AK649" i="4"/>
  <c r="AK650" i="4"/>
  <c r="AK651" i="4"/>
  <c r="AK652" i="4"/>
  <c r="AK653" i="4"/>
  <c r="AK654" i="4"/>
  <c r="AK655" i="4"/>
  <c r="AK656" i="4"/>
  <c r="AK657" i="4"/>
  <c r="AK658" i="4"/>
  <c r="AK659" i="4"/>
  <c r="AK660" i="4"/>
  <c r="AK661" i="4"/>
  <c r="AK662" i="4"/>
  <c r="AK663" i="4"/>
  <c r="AK664" i="4"/>
  <c r="AK665" i="4"/>
  <c r="AK666" i="4"/>
  <c r="AK667" i="4"/>
  <c r="AK668" i="4"/>
  <c r="AK669" i="4"/>
  <c r="AK670" i="4"/>
  <c r="AK671" i="4"/>
  <c r="AK672" i="4"/>
  <c r="AK673" i="4"/>
  <c r="AK674" i="4"/>
  <c r="AK675" i="4"/>
  <c r="AK676" i="4"/>
  <c r="AK677" i="4"/>
  <c r="AK678" i="4"/>
  <c r="AK679" i="4"/>
  <c r="AK680" i="4"/>
  <c r="AK681" i="4"/>
  <c r="AK682" i="4"/>
  <c r="AK683" i="4"/>
  <c r="AK684" i="4"/>
  <c r="AK685" i="4"/>
  <c r="AK686" i="4"/>
  <c r="AK687" i="4"/>
  <c r="AK688" i="4"/>
  <c r="AK689" i="4"/>
  <c r="AK690" i="4"/>
  <c r="AK691" i="4"/>
  <c r="AK692" i="4"/>
  <c r="AK693" i="4"/>
  <c r="AK694" i="4"/>
  <c r="AK695" i="4"/>
  <c r="AK696" i="4"/>
  <c r="AK697" i="4"/>
  <c r="AK698" i="4"/>
  <c r="AK699" i="4"/>
  <c r="AK700" i="4"/>
  <c r="AK701" i="4"/>
  <c r="AK702" i="4"/>
  <c r="AK703" i="4"/>
  <c r="AK704" i="4"/>
  <c r="AK705" i="4"/>
  <c r="AK706" i="4"/>
  <c r="AK707" i="4"/>
  <c r="AK708" i="4"/>
  <c r="AK709" i="4"/>
  <c r="AK710" i="4"/>
  <c r="AK711" i="4"/>
  <c r="AK712" i="4"/>
  <c r="AK713" i="4"/>
  <c r="AK714" i="4"/>
  <c r="AK715" i="4"/>
  <c r="AK716" i="4"/>
  <c r="AK717" i="4"/>
  <c r="AK718" i="4"/>
  <c r="AK719" i="4"/>
  <c r="AK720" i="4"/>
  <c r="AK721" i="4"/>
  <c r="AK722" i="4"/>
  <c r="AK723" i="4"/>
  <c r="AK724" i="4"/>
  <c r="AK725" i="4"/>
  <c r="AK726" i="4"/>
  <c r="AK727" i="4"/>
  <c r="AK728" i="4"/>
  <c r="AK729" i="4"/>
  <c r="AK730" i="4"/>
  <c r="AK731" i="4"/>
  <c r="AK732" i="4"/>
  <c r="AK733" i="4"/>
  <c r="AK734" i="4"/>
  <c r="AK735" i="4"/>
  <c r="AK736" i="4"/>
  <c r="AK737" i="4"/>
  <c r="AK738" i="4"/>
  <c r="AK739" i="4"/>
  <c r="AK740" i="4"/>
  <c r="AK741" i="4"/>
  <c r="AK742" i="4"/>
  <c r="AK743" i="4"/>
  <c r="AK744" i="4"/>
  <c r="AK745" i="4"/>
  <c r="AK746" i="4"/>
  <c r="AK747" i="4"/>
  <c r="AK748" i="4"/>
  <c r="AK749" i="4"/>
  <c r="AK750" i="4"/>
  <c r="AK751" i="4"/>
  <c r="AK752" i="4"/>
  <c r="AK753" i="4"/>
  <c r="AK754" i="4"/>
  <c r="AK755" i="4"/>
  <c r="AK756" i="4"/>
  <c r="AK757" i="4"/>
  <c r="AK758" i="4"/>
  <c r="AK759" i="4"/>
  <c r="AK760" i="4"/>
  <c r="AK761" i="4"/>
  <c r="AK762" i="4"/>
  <c r="AK763" i="4"/>
  <c r="AK764" i="4"/>
  <c r="AK765" i="4"/>
  <c r="AK766" i="4"/>
  <c r="AK767" i="4"/>
  <c r="AK768" i="4"/>
  <c r="AK769" i="4"/>
  <c r="AK770" i="4"/>
  <c r="AK771" i="4"/>
  <c r="AK772" i="4"/>
  <c r="AK773" i="4"/>
  <c r="AK774" i="4"/>
  <c r="AK775" i="4"/>
  <c r="AK776" i="4"/>
  <c r="AK777" i="4"/>
  <c r="AK778" i="4"/>
  <c r="AK779" i="4"/>
  <c r="AK780" i="4"/>
  <c r="AK781" i="4"/>
  <c r="AK782" i="4"/>
  <c r="AK783" i="4"/>
  <c r="AK784" i="4"/>
  <c r="AK785" i="4"/>
  <c r="AK786" i="4"/>
  <c r="AK787" i="4"/>
  <c r="AK788" i="4"/>
  <c r="AK789" i="4"/>
  <c r="AK790" i="4"/>
  <c r="AK791" i="4"/>
  <c r="AK792" i="4"/>
  <c r="AK793" i="4"/>
  <c r="AK794" i="4"/>
  <c r="AK795" i="4"/>
  <c r="AK796" i="4"/>
  <c r="AK797" i="4"/>
  <c r="AK798" i="4"/>
  <c r="AK799" i="4"/>
  <c r="AK800" i="4"/>
  <c r="AK801" i="4"/>
  <c r="AK802" i="4"/>
  <c r="AK803" i="4"/>
  <c r="AK804" i="4"/>
  <c r="AK805" i="4"/>
  <c r="AK806" i="4"/>
  <c r="AK807" i="4"/>
  <c r="AK808" i="4"/>
  <c r="AK809" i="4"/>
  <c r="AK810" i="4"/>
  <c r="AK811" i="4"/>
  <c r="AK812" i="4"/>
  <c r="AK813" i="4"/>
  <c r="AK814" i="4"/>
  <c r="AK815" i="4"/>
  <c r="AK816" i="4"/>
  <c r="AK817" i="4"/>
  <c r="AK818" i="4"/>
  <c r="AK819" i="4"/>
  <c r="AK820" i="4"/>
  <c r="AK821" i="4"/>
  <c r="AK822" i="4"/>
  <c r="AK823" i="4"/>
  <c r="AK824" i="4"/>
  <c r="AK825" i="4"/>
  <c r="AK826" i="4"/>
  <c r="AK827" i="4"/>
  <c r="AK828" i="4"/>
  <c r="AK829" i="4"/>
  <c r="AK830" i="4"/>
  <c r="AK831" i="4"/>
  <c r="AK832" i="4"/>
  <c r="AK833" i="4"/>
  <c r="AK834" i="4"/>
  <c r="AK835" i="4"/>
  <c r="AK836" i="4"/>
  <c r="AK837" i="4"/>
  <c r="AK838" i="4"/>
  <c r="AK839" i="4"/>
  <c r="AK840" i="4"/>
  <c r="AK841" i="4"/>
  <c r="AK842" i="4"/>
  <c r="AK843" i="4"/>
  <c r="AK844" i="4"/>
  <c r="AK845" i="4"/>
  <c r="AK846" i="4"/>
  <c r="AK847" i="4"/>
  <c r="AK848" i="4"/>
  <c r="AK849" i="4"/>
  <c r="AK850" i="4"/>
  <c r="AK851" i="4"/>
  <c r="AK852" i="4"/>
  <c r="AK853" i="4"/>
  <c r="AK854" i="4"/>
  <c r="AK855" i="4"/>
  <c r="AK856" i="4"/>
  <c r="AK857" i="4"/>
  <c r="AK858" i="4"/>
  <c r="AK859" i="4"/>
  <c r="AK860" i="4"/>
  <c r="AK861" i="4"/>
  <c r="AK862" i="4"/>
  <c r="AK863" i="4"/>
  <c r="AK864" i="4"/>
  <c r="AK865" i="4"/>
  <c r="AK866" i="4"/>
  <c r="AK867" i="4"/>
  <c r="AK868" i="4"/>
  <c r="AK869" i="4"/>
  <c r="AK870" i="4"/>
  <c r="AK871" i="4"/>
  <c r="AK872" i="4"/>
  <c r="AK873" i="4"/>
  <c r="AK874" i="4"/>
  <c r="AK875" i="4"/>
  <c r="AK876" i="4"/>
  <c r="AK877" i="4"/>
  <c r="AK878" i="4"/>
  <c r="AK879" i="4"/>
  <c r="AK880" i="4"/>
  <c r="AK881" i="4"/>
  <c r="AK882" i="4"/>
  <c r="AK883" i="4"/>
  <c r="AK884" i="4"/>
  <c r="AK885" i="4"/>
  <c r="AK886" i="4"/>
  <c r="AK887" i="4"/>
  <c r="AK888" i="4"/>
  <c r="AK889" i="4"/>
  <c r="AK890" i="4"/>
  <c r="AK891" i="4"/>
  <c r="AK892" i="4"/>
  <c r="AK893" i="4"/>
  <c r="AK894" i="4"/>
  <c r="AK895" i="4"/>
  <c r="AK896" i="4"/>
  <c r="AK897" i="4"/>
  <c r="AK898" i="4"/>
  <c r="AK899" i="4"/>
  <c r="AK900" i="4"/>
  <c r="AK901" i="4"/>
  <c r="AK902" i="4"/>
  <c r="AK903" i="4"/>
  <c r="AK904" i="4"/>
  <c r="AK905" i="4"/>
  <c r="AK906" i="4"/>
  <c r="AK907" i="4"/>
  <c r="AK908" i="4"/>
  <c r="AK909" i="4"/>
  <c r="AK910" i="4"/>
  <c r="AK911" i="4"/>
  <c r="AK912" i="4"/>
  <c r="AK913" i="4"/>
  <c r="AK914" i="4"/>
  <c r="AK915" i="4"/>
  <c r="AK916" i="4"/>
  <c r="AK917" i="4"/>
  <c r="AK918" i="4"/>
  <c r="AK919" i="4"/>
  <c r="AK920" i="4"/>
  <c r="AK921" i="4"/>
  <c r="AK922" i="4"/>
  <c r="AK923" i="4"/>
  <c r="AK924" i="4"/>
  <c r="AK925" i="4"/>
  <c r="AK926" i="4"/>
  <c r="AK927" i="4"/>
  <c r="AK928" i="4"/>
  <c r="AK929" i="4"/>
  <c r="AK930" i="4"/>
  <c r="AK931" i="4"/>
  <c r="AK932" i="4"/>
  <c r="AK933" i="4"/>
  <c r="AK934" i="4"/>
  <c r="AK935" i="4"/>
  <c r="AK936" i="4"/>
  <c r="AK937" i="4"/>
  <c r="AK938" i="4"/>
  <c r="AK939" i="4"/>
  <c r="AK940" i="4"/>
  <c r="AK941" i="4"/>
  <c r="AK942" i="4"/>
  <c r="AK943" i="4"/>
  <c r="AK944" i="4"/>
  <c r="AK945" i="4"/>
  <c r="AK946" i="4"/>
  <c r="AK947" i="4"/>
  <c r="AK948" i="4"/>
  <c r="AK949" i="4"/>
  <c r="AK950" i="4"/>
  <c r="AK951" i="4"/>
  <c r="AK952" i="4"/>
  <c r="AK953" i="4"/>
  <c r="AK954" i="4"/>
  <c r="AK955" i="4"/>
  <c r="AK956" i="4"/>
  <c r="AK957" i="4"/>
  <c r="AK958" i="4"/>
  <c r="AK959" i="4"/>
  <c r="AK960" i="4"/>
  <c r="AK961" i="4"/>
  <c r="AK962" i="4"/>
  <c r="AK963" i="4"/>
  <c r="AK964" i="4"/>
  <c r="AK965" i="4"/>
  <c r="AK966" i="4"/>
  <c r="AK967" i="4"/>
  <c r="AK968" i="4"/>
  <c r="AK969" i="4"/>
  <c r="AK970" i="4"/>
  <c r="AK971" i="4"/>
  <c r="AK972" i="4"/>
  <c r="AK973" i="4"/>
  <c r="AK974" i="4"/>
  <c r="AK975" i="4"/>
  <c r="AK976" i="4"/>
  <c r="AK977" i="4"/>
  <c r="AK978" i="4"/>
  <c r="AK979" i="4"/>
  <c r="AK980" i="4"/>
  <c r="AK981" i="4"/>
  <c r="AK982" i="4"/>
  <c r="AK983" i="4"/>
  <c r="AK984" i="4"/>
  <c r="AK985" i="4"/>
  <c r="AK986" i="4"/>
  <c r="AK987" i="4"/>
  <c r="AK988" i="4"/>
  <c r="AK989" i="4"/>
  <c r="AK990" i="4"/>
  <c r="AK991" i="4"/>
  <c r="AK992" i="4"/>
  <c r="AK993" i="4"/>
  <c r="AK994" i="4"/>
  <c r="AK995" i="4"/>
  <c r="AK996" i="4"/>
  <c r="AK997" i="4"/>
  <c r="AK998" i="4"/>
  <c r="AK999" i="4"/>
  <c r="AK1000" i="4"/>
  <c r="AK1001" i="4"/>
  <c r="AK1002" i="4"/>
  <c r="AK1003" i="4"/>
  <c r="AK1004" i="4"/>
  <c r="AK1005" i="4"/>
  <c r="AK1006" i="4"/>
  <c r="AK1007" i="4"/>
  <c r="AK1008" i="4"/>
  <c r="AK1009" i="4"/>
  <c r="AK1010" i="4"/>
  <c r="AK1011" i="4"/>
  <c r="AK1012" i="4"/>
  <c r="AK1013" i="4"/>
  <c r="AK1014" i="4"/>
  <c r="AK1015" i="4"/>
  <c r="AK1016" i="4"/>
  <c r="AK1017" i="4"/>
  <c r="AK1018" i="4"/>
  <c r="AK1019" i="4"/>
  <c r="AK1020" i="4"/>
  <c r="AK1021" i="4"/>
  <c r="AK1022" i="4"/>
  <c r="AK1023" i="4"/>
  <c r="AK1024" i="4"/>
  <c r="AK1025" i="4"/>
  <c r="AK1026" i="4"/>
  <c r="AK1027" i="4"/>
  <c r="AK1028" i="4"/>
  <c r="AK1029" i="4"/>
  <c r="AK1030" i="4"/>
  <c r="AK1031" i="4"/>
  <c r="AK1032" i="4"/>
  <c r="AK1033" i="4"/>
  <c r="AK1034" i="4"/>
  <c r="AK1035" i="4"/>
  <c r="AK1036" i="4"/>
  <c r="AK1037" i="4"/>
  <c r="AK1038" i="4"/>
  <c r="AK1039" i="4"/>
  <c r="AK1040" i="4"/>
  <c r="AK1041" i="4"/>
  <c r="AK1042" i="4"/>
  <c r="AK1043" i="4"/>
  <c r="AK1044" i="4"/>
  <c r="AK1045" i="4"/>
  <c r="AK1046" i="4"/>
  <c r="AK1047" i="4"/>
  <c r="AK1048" i="4"/>
  <c r="AK1049" i="4"/>
  <c r="AK1050" i="4"/>
  <c r="AK1051" i="4"/>
  <c r="AK1052" i="4"/>
  <c r="AK1053" i="4"/>
  <c r="AK1054" i="4"/>
  <c r="AK1055" i="4"/>
  <c r="AK1056" i="4"/>
  <c r="AK1057" i="4"/>
  <c r="AK1058" i="4"/>
  <c r="AK1059" i="4"/>
  <c r="AK1060" i="4"/>
  <c r="AK1061" i="4"/>
  <c r="AK1062" i="4"/>
  <c r="AK1063" i="4"/>
  <c r="AK1064" i="4"/>
  <c r="AK1065" i="4"/>
  <c r="AK1066" i="4"/>
  <c r="AK1067" i="4"/>
  <c r="AK1068" i="4"/>
  <c r="AK1069" i="4"/>
  <c r="AK1070" i="4"/>
  <c r="AK1071" i="4"/>
  <c r="AK1072" i="4"/>
  <c r="AK1073" i="4"/>
  <c r="AK1074" i="4"/>
  <c r="AK1075" i="4"/>
  <c r="AK1076" i="4"/>
  <c r="AK1077" i="4"/>
  <c r="AK1078" i="4"/>
  <c r="AK1079" i="4"/>
  <c r="AK1080" i="4"/>
  <c r="AK1081" i="4"/>
  <c r="AK1082" i="4"/>
  <c r="AK1083" i="4"/>
  <c r="AK1084" i="4"/>
  <c r="AK1085" i="4"/>
  <c r="AK1086" i="4"/>
  <c r="AK1087" i="4"/>
  <c r="AK1088" i="4"/>
  <c r="AK1089" i="4"/>
  <c r="AK1090" i="4"/>
  <c r="AK1091" i="4"/>
  <c r="AK1092" i="4"/>
  <c r="AK1093" i="4"/>
  <c r="AK1094" i="4"/>
  <c r="AK1095" i="4"/>
  <c r="AK1096" i="4"/>
  <c r="AK1097" i="4"/>
  <c r="AK1098" i="4"/>
  <c r="AK1099" i="4"/>
  <c r="AK1100" i="4"/>
  <c r="AK1101" i="4"/>
  <c r="AK1102" i="4"/>
  <c r="AK1103" i="4"/>
  <c r="AK1104" i="4"/>
  <c r="AK1105" i="4"/>
  <c r="AK1106" i="4"/>
  <c r="AK1107" i="4"/>
  <c r="AK1108" i="4"/>
  <c r="AK1109" i="4"/>
  <c r="AK1110" i="4"/>
  <c r="AK1111" i="4"/>
  <c r="AK1112" i="4"/>
  <c r="AK1113" i="4"/>
  <c r="AK1114" i="4"/>
  <c r="AK1115" i="4"/>
  <c r="AK1116" i="4"/>
  <c r="AK1117" i="4"/>
  <c r="AK1118" i="4"/>
  <c r="AK1119" i="4"/>
  <c r="AK1120" i="4"/>
  <c r="AK1121" i="4"/>
  <c r="AK1122" i="4"/>
  <c r="AK1123" i="4"/>
  <c r="AK1124" i="4"/>
  <c r="AK1125" i="4"/>
  <c r="AK1126" i="4"/>
  <c r="AK1127" i="4"/>
  <c r="AK1128" i="4"/>
  <c r="AK1129" i="4"/>
  <c r="AK1130" i="4"/>
  <c r="AK1131" i="4"/>
  <c r="AK1132" i="4"/>
  <c r="AK1133" i="4"/>
  <c r="AK1134" i="4"/>
  <c r="AK1135" i="4"/>
  <c r="AK1136" i="4"/>
  <c r="AK1137" i="4"/>
  <c r="AK1138" i="4"/>
  <c r="AK1139" i="4"/>
  <c r="AK1140" i="4"/>
  <c r="AK1141" i="4"/>
  <c r="AK1142" i="4"/>
  <c r="AK1143" i="4"/>
  <c r="AK1144" i="4"/>
  <c r="AK1145" i="4"/>
  <c r="AK1146" i="4"/>
  <c r="AK1147" i="4"/>
  <c r="AK1148" i="4"/>
  <c r="AK1149" i="4"/>
  <c r="AK1150" i="4"/>
  <c r="AK1151" i="4"/>
  <c r="AK1152" i="4"/>
  <c r="AK1153" i="4"/>
  <c r="AK1154" i="4"/>
  <c r="AK1155" i="4"/>
  <c r="AK1156" i="4"/>
  <c r="AK1157" i="4"/>
  <c r="AK1158" i="4"/>
  <c r="AK1159" i="4"/>
  <c r="AK1160" i="4"/>
  <c r="AK1161" i="4"/>
  <c r="AK1162" i="4"/>
  <c r="AK1163" i="4"/>
  <c r="AK1164" i="4"/>
  <c r="AK1165" i="4"/>
  <c r="AK1166" i="4"/>
  <c r="AK1167" i="4"/>
  <c r="AK1168" i="4"/>
  <c r="AK1169" i="4"/>
  <c r="AK1170" i="4"/>
  <c r="AK1171" i="4"/>
  <c r="AK1172" i="4"/>
  <c r="AK1173" i="4"/>
  <c r="AK1174" i="4"/>
  <c r="AK1175" i="4"/>
  <c r="AK1176" i="4"/>
  <c r="AK1177" i="4"/>
  <c r="AK1178" i="4"/>
  <c r="AK1179" i="4"/>
  <c r="AK1180" i="4"/>
  <c r="AK1181" i="4"/>
  <c r="AK1182" i="4"/>
  <c r="AK1183" i="4"/>
  <c r="AK1184" i="4"/>
  <c r="AK1185" i="4"/>
  <c r="AK1186" i="4"/>
  <c r="AK1187" i="4"/>
  <c r="AK1188" i="4"/>
  <c r="AK1189" i="4"/>
  <c r="AK1190" i="4"/>
  <c r="AK1191" i="4"/>
  <c r="AK1192" i="4"/>
  <c r="AK1193" i="4"/>
  <c r="AK1194" i="4"/>
  <c r="AK1195" i="4"/>
  <c r="AK1196" i="4"/>
  <c r="AK1197" i="4"/>
  <c r="AK1198" i="4"/>
  <c r="AK1199" i="4"/>
  <c r="AK1200" i="4"/>
  <c r="AK1201" i="4"/>
  <c r="AK1202" i="4"/>
  <c r="AK1203" i="4"/>
  <c r="AK1204" i="4"/>
  <c r="AK1205" i="4"/>
  <c r="AK1206" i="4"/>
  <c r="AK1207" i="4"/>
  <c r="AK1208" i="4"/>
  <c r="AK1209" i="4"/>
  <c r="AK1210" i="4"/>
  <c r="AK1211" i="4"/>
  <c r="AK1212" i="4"/>
  <c r="AK1213" i="4"/>
  <c r="AK1214" i="4"/>
  <c r="AK1215" i="4"/>
  <c r="AK1216" i="4"/>
  <c r="AK1217" i="4"/>
  <c r="AK1218" i="4"/>
  <c r="AK1219" i="4"/>
  <c r="AK1220" i="4"/>
  <c r="AK1221" i="4"/>
  <c r="AK1222" i="4"/>
  <c r="AK1223" i="4"/>
  <c r="AK1224" i="4"/>
  <c r="AK1225" i="4"/>
  <c r="AK1226" i="4"/>
  <c r="AK1227" i="4"/>
  <c r="AK1228" i="4"/>
  <c r="AK1229" i="4"/>
  <c r="AK1230" i="4"/>
  <c r="AK1231" i="4"/>
  <c r="AK1232" i="4"/>
  <c r="AK1233" i="4"/>
  <c r="AK1234" i="4"/>
  <c r="AK1235" i="4"/>
  <c r="AK1236" i="4"/>
  <c r="AK1237" i="4"/>
  <c r="AK1238" i="4"/>
  <c r="AK1239" i="4"/>
  <c r="AK1240" i="4"/>
  <c r="AK1241" i="4"/>
  <c r="AK1242" i="4"/>
  <c r="AK1243" i="4"/>
  <c r="AK1244" i="4"/>
  <c r="AK1245" i="4"/>
  <c r="AK1246" i="4"/>
  <c r="AK1247" i="4"/>
  <c r="AK1248" i="4"/>
  <c r="AK1249" i="4"/>
  <c r="AK1250" i="4"/>
  <c r="AK1251" i="4"/>
  <c r="AK1252" i="4"/>
  <c r="AK1253" i="4"/>
  <c r="AK1254" i="4"/>
  <c r="AK1255" i="4"/>
  <c r="AK1256" i="4"/>
  <c r="AK1257" i="4"/>
  <c r="AK1258" i="4"/>
  <c r="AK1259" i="4"/>
  <c r="AK1260" i="4"/>
  <c r="AK1261" i="4"/>
  <c r="AK1262" i="4"/>
  <c r="AK1263" i="4"/>
  <c r="AK1264" i="4"/>
  <c r="AK1265" i="4"/>
  <c r="AK1266" i="4"/>
  <c r="AK1267" i="4"/>
  <c r="AK1268" i="4"/>
  <c r="AK1269" i="4"/>
  <c r="AK1270" i="4"/>
  <c r="AK1271" i="4"/>
  <c r="AK1272" i="4"/>
  <c r="AK1273" i="4"/>
  <c r="AK1274" i="4"/>
  <c r="AK1275" i="4"/>
  <c r="AK1276" i="4"/>
  <c r="AK1277" i="4"/>
  <c r="AK1278" i="4"/>
  <c r="AK1279" i="4"/>
  <c r="AK1280" i="4"/>
  <c r="AK1281" i="4"/>
  <c r="AK1282" i="4"/>
  <c r="AK1283" i="4"/>
  <c r="AK1284" i="4"/>
  <c r="AK1285" i="4"/>
  <c r="AK1286" i="4"/>
  <c r="AK1287" i="4"/>
  <c r="AK1288" i="4"/>
  <c r="AK1289" i="4"/>
  <c r="AK1290" i="4"/>
  <c r="AK1291" i="4"/>
  <c r="AK1292" i="4"/>
  <c r="AK1293" i="4"/>
  <c r="AK1294" i="4"/>
  <c r="AK1295" i="4"/>
  <c r="AK1296" i="4"/>
  <c r="AK1297" i="4"/>
  <c r="AK1298" i="4"/>
  <c r="AK1299" i="4"/>
  <c r="AK1300" i="4"/>
  <c r="AK1301" i="4"/>
  <c r="AK1302" i="4"/>
  <c r="AK1303" i="4"/>
  <c r="AK1304" i="4"/>
  <c r="AK1305" i="4"/>
  <c r="AK1306" i="4"/>
  <c r="AK1307" i="4"/>
  <c r="AK1308" i="4"/>
  <c r="AK1309" i="4"/>
  <c r="AK1310" i="4"/>
  <c r="AK1311" i="4"/>
  <c r="AK1312" i="4"/>
  <c r="AK1313" i="4"/>
  <c r="AK1314" i="4"/>
  <c r="AK1315" i="4"/>
  <c r="AK1316" i="4"/>
  <c r="AK1317" i="4"/>
  <c r="AK1318" i="4"/>
  <c r="AK1319" i="4"/>
  <c r="AK1320" i="4"/>
  <c r="AK1321" i="4"/>
  <c r="AK1322" i="4"/>
  <c r="AK1323" i="4"/>
  <c r="AK1324" i="4"/>
  <c r="AK1325" i="4"/>
  <c r="AK1326" i="4"/>
  <c r="AK1327" i="4"/>
  <c r="AK1328" i="4"/>
  <c r="AK1329" i="4"/>
  <c r="AK1330" i="4"/>
  <c r="AK1331" i="4"/>
  <c r="AK1332" i="4"/>
  <c r="AK1333" i="4"/>
  <c r="AK1334" i="4"/>
  <c r="AK1335" i="4"/>
  <c r="AK1336" i="4"/>
  <c r="AK1337" i="4"/>
  <c r="AK1338" i="4"/>
  <c r="AK1339" i="4"/>
  <c r="AK1340" i="4"/>
  <c r="AK1341" i="4"/>
  <c r="AK1342" i="4"/>
  <c r="AK1343" i="4"/>
  <c r="AK1344" i="4"/>
  <c r="AK1345" i="4"/>
  <c r="AK1346" i="4"/>
  <c r="AK1347" i="4"/>
  <c r="AK1348" i="4"/>
  <c r="AK1349" i="4"/>
  <c r="AK1350" i="4"/>
  <c r="AK1351" i="4"/>
  <c r="AK1352" i="4"/>
  <c r="AK1353" i="4"/>
  <c r="AK1354" i="4"/>
  <c r="AK1355" i="4"/>
  <c r="AK1356" i="4"/>
  <c r="AK1357" i="4"/>
  <c r="AK1358" i="4"/>
  <c r="AK1359" i="4"/>
  <c r="AK1360" i="4"/>
  <c r="AK1361" i="4"/>
  <c r="AK1362" i="4"/>
  <c r="AK1363" i="4"/>
  <c r="AK1364" i="4"/>
  <c r="AK1365" i="4"/>
  <c r="AK1366" i="4"/>
  <c r="AK1367" i="4"/>
  <c r="AK1368" i="4"/>
  <c r="AK1369" i="4"/>
  <c r="AK1370" i="4"/>
  <c r="AK1371" i="4"/>
  <c r="AK1372" i="4"/>
  <c r="AK1373" i="4"/>
  <c r="AK1374" i="4"/>
  <c r="AK1375" i="4"/>
  <c r="AK1376" i="4"/>
  <c r="AK1377" i="4"/>
  <c r="AK1378" i="4"/>
  <c r="AK1379" i="4"/>
  <c r="AK1380" i="4"/>
  <c r="AK1381" i="4"/>
  <c r="AK1382" i="4"/>
  <c r="AK1383" i="4"/>
  <c r="AK1384" i="4"/>
  <c r="AK1385" i="4"/>
  <c r="AK1386" i="4"/>
  <c r="AK1387" i="4"/>
  <c r="AK1388" i="4"/>
  <c r="AK1389" i="4"/>
  <c r="AK1390" i="4"/>
  <c r="AK1391" i="4"/>
  <c r="AK1392" i="4"/>
  <c r="AK1393" i="4"/>
  <c r="AK1394" i="4"/>
  <c r="AK1395" i="4"/>
  <c r="AK1396" i="4"/>
  <c r="AK1397" i="4"/>
  <c r="AK1398" i="4"/>
  <c r="AK1399" i="4"/>
  <c r="AK1400" i="4"/>
  <c r="AK1401" i="4"/>
  <c r="AK1402" i="4"/>
  <c r="AK1403" i="4"/>
  <c r="AK1404" i="4"/>
  <c r="AK1405" i="4"/>
  <c r="AK1406" i="4"/>
  <c r="AK1407" i="4"/>
  <c r="AK1408" i="4"/>
  <c r="AK1409" i="4"/>
  <c r="AK1410" i="4"/>
  <c r="AK1411" i="4"/>
  <c r="AK1412" i="4"/>
  <c r="AK1413" i="4"/>
  <c r="AK1414" i="4"/>
  <c r="AK1415" i="4"/>
  <c r="AK1416" i="4"/>
  <c r="AK1417" i="4"/>
  <c r="AK1418" i="4"/>
  <c r="AK1419" i="4"/>
  <c r="AK1420" i="4"/>
  <c r="AK1421" i="4"/>
  <c r="AK1422" i="4"/>
  <c r="AK1423" i="4"/>
  <c r="AK1424" i="4"/>
  <c r="AK1425" i="4"/>
  <c r="AK1426" i="4"/>
  <c r="AK1427" i="4"/>
  <c r="AK1428" i="4"/>
  <c r="AK1429" i="4"/>
  <c r="AK1430" i="4"/>
  <c r="AK1431" i="4"/>
  <c r="AK1432" i="4"/>
  <c r="AK1433" i="4"/>
  <c r="AK1434" i="4"/>
  <c r="AK1435" i="4"/>
  <c r="AK1436" i="4"/>
  <c r="AK1437" i="4"/>
  <c r="AK1438" i="4"/>
  <c r="AK1439" i="4"/>
  <c r="AK1440" i="4"/>
  <c r="AK1441" i="4"/>
  <c r="AK1442" i="4"/>
  <c r="AK1443" i="4"/>
  <c r="AK1444" i="4"/>
  <c r="AK1445" i="4"/>
  <c r="AK1446" i="4"/>
  <c r="AK1447" i="4"/>
  <c r="AK1448" i="4"/>
  <c r="AK1449" i="4"/>
  <c r="AK1450" i="4"/>
  <c r="AK1451" i="4"/>
  <c r="AK1452" i="4"/>
  <c r="AK1453" i="4"/>
  <c r="AK1454" i="4"/>
  <c r="AK1455" i="4"/>
  <c r="AK1456" i="4"/>
  <c r="AK1457" i="4"/>
  <c r="AK1458" i="4"/>
  <c r="AK1459" i="4"/>
  <c r="AK1460" i="4"/>
  <c r="AK1461" i="4"/>
  <c r="AK1462" i="4"/>
  <c r="AK1463" i="4"/>
  <c r="AK1464" i="4"/>
  <c r="AK1465" i="4"/>
  <c r="AK1466" i="4"/>
  <c r="AK1467" i="4"/>
  <c r="AK1468" i="4"/>
  <c r="AK1469" i="4"/>
  <c r="AK1470" i="4"/>
  <c r="AK1471" i="4"/>
  <c r="AK1472" i="4"/>
  <c r="AK1473" i="4"/>
  <c r="AK1474" i="4"/>
  <c r="AK1475" i="4"/>
  <c r="AK1476" i="4"/>
  <c r="AK1477" i="4"/>
  <c r="AK1478" i="4"/>
  <c r="AK1479" i="4"/>
  <c r="AK1480" i="4"/>
  <c r="AK1481" i="4"/>
  <c r="AK1482" i="4"/>
  <c r="AK1483" i="4"/>
  <c r="AK1484" i="4"/>
  <c r="AK1485" i="4"/>
  <c r="AK1486" i="4"/>
  <c r="AK1487" i="4"/>
  <c r="AK1488" i="4"/>
  <c r="AK1489" i="4"/>
  <c r="AK1490" i="4"/>
  <c r="AK1491" i="4"/>
  <c r="AK1492" i="4"/>
  <c r="AK1493" i="4"/>
  <c r="AK1494" i="4"/>
  <c r="AK1495" i="4"/>
  <c r="AK1496" i="4"/>
  <c r="AK1497" i="4"/>
  <c r="AK1498" i="4"/>
  <c r="AK1499" i="4"/>
  <c r="AK1500" i="4"/>
  <c r="AK1501" i="4"/>
  <c r="AK1502" i="4"/>
  <c r="AK1503" i="4"/>
  <c r="AK1504" i="4"/>
  <c r="AK1505" i="4"/>
  <c r="AK1506" i="4"/>
  <c r="AK1507" i="4"/>
  <c r="AK1508" i="4"/>
  <c r="AK1509" i="4"/>
  <c r="AK1510" i="4"/>
  <c r="AK1511" i="4"/>
  <c r="AK1512" i="4"/>
  <c r="AK1513" i="4"/>
  <c r="AK1514" i="4"/>
  <c r="AK1515" i="4"/>
  <c r="AK1516" i="4"/>
  <c r="AK1517" i="4"/>
  <c r="AK1518" i="4"/>
  <c r="AK1519" i="4"/>
  <c r="AK1520" i="4"/>
  <c r="AK1521" i="4"/>
  <c r="AK1522" i="4"/>
  <c r="AK1523" i="4"/>
  <c r="AK1524" i="4"/>
  <c r="AK1525" i="4"/>
  <c r="AK1526" i="4"/>
  <c r="AK1527" i="4"/>
  <c r="AK1528" i="4"/>
  <c r="AK1529" i="4"/>
  <c r="AK1530" i="4"/>
  <c r="AK1531" i="4"/>
  <c r="AK1532" i="4"/>
  <c r="AK1533" i="4"/>
  <c r="AK1534" i="4"/>
  <c r="AK1535" i="4"/>
  <c r="AK1536" i="4"/>
  <c r="AK1537" i="4"/>
  <c r="AK1538" i="4"/>
  <c r="AK1539" i="4"/>
  <c r="AK1540" i="4"/>
  <c r="AK1541" i="4"/>
  <c r="AK1542" i="4"/>
  <c r="AK1543" i="4"/>
  <c r="AK1544" i="4"/>
  <c r="AK1545" i="4"/>
  <c r="AK1546" i="4"/>
  <c r="AK1547" i="4"/>
  <c r="AK1548" i="4"/>
  <c r="AK1549" i="4"/>
  <c r="AK1550" i="4"/>
  <c r="AK1551" i="4"/>
  <c r="AK1552" i="4"/>
  <c r="AK1553" i="4"/>
  <c r="AK1554" i="4"/>
  <c r="AK1555" i="4"/>
  <c r="AK1556" i="4"/>
  <c r="AK1557" i="4"/>
  <c r="AK1558" i="4"/>
  <c r="AK1559" i="4"/>
  <c r="AK1560" i="4"/>
  <c r="AK1561" i="4"/>
  <c r="AK1562" i="4"/>
  <c r="AK1563" i="4"/>
  <c r="AK1564" i="4"/>
  <c r="AK1565" i="4"/>
  <c r="AK1566" i="4"/>
  <c r="AK1567" i="4"/>
  <c r="AK1568" i="4"/>
  <c r="AK1569" i="4"/>
  <c r="AK1570" i="4"/>
  <c r="AK1571" i="4"/>
  <c r="AK1572" i="4"/>
  <c r="AK1573" i="4"/>
  <c r="AK1574" i="4"/>
  <c r="AK1575" i="4"/>
  <c r="AK1576" i="4"/>
  <c r="AK1577" i="4"/>
  <c r="AK1578" i="4"/>
  <c r="AK1579" i="4"/>
  <c r="AK1580" i="4"/>
  <c r="AK1581" i="4"/>
  <c r="AK1582" i="4"/>
  <c r="AK1583" i="4"/>
  <c r="AK1584" i="4"/>
  <c r="AK1585" i="4"/>
  <c r="AK1586" i="4"/>
  <c r="AK1587" i="4"/>
  <c r="AK1588" i="4"/>
  <c r="AK1589" i="4"/>
  <c r="AK1590" i="4"/>
  <c r="AK1591" i="4"/>
  <c r="AK1592" i="4"/>
  <c r="AK1593" i="4"/>
  <c r="AK1594" i="4"/>
  <c r="AK1595" i="4"/>
  <c r="AK1596" i="4"/>
  <c r="AK1597" i="4"/>
  <c r="AK1598" i="4"/>
  <c r="AK1599" i="4"/>
  <c r="AK1600" i="4"/>
  <c r="AK1601" i="4"/>
  <c r="AK1602" i="4"/>
  <c r="AK1603" i="4"/>
  <c r="AK1604" i="4"/>
  <c r="AK1605" i="4"/>
  <c r="AK1606" i="4"/>
  <c r="AK1607" i="4"/>
  <c r="AK1608" i="4"/>
  <c r="AK1609" i="4"/>
  <c r="AK1610" i="4"/>
  <c r="AK1611" i="4"/>
  <c r="AK1612" i="4"/>
  <c r="AK1613" i="4"/>
  <c r="AK1614" i="4"/>
  <c r="AK1615" i="4"/>
  <c r="AK1616" i="4"/>
  <c r="AK1617" i="4"/>
  <c r="AK1618" i="4"/>
  <c r="AK1619" i="4"/>
  <c r="AK1620" i="4"/>
  <c r="AK1621" i="4"/>
  <c r="AK1622" i="4"/>
  <c r="AK1623" i="4"/>
  <c r="AK1624" i="4"/>
  <c r="AK1625" i="4"/>
  <c r="AK1626" i="4"/>
  <c r="AK1627" i="4"/>
  <c r="AK1628" i="4"/>
  <c r="AK1629" i="4"/>
  <c r="AK1630" i="4"/>
  <c r="AK1631" i="4"/>
  <c r="AK1632" i="4"/>
  <c r="AK1633" i="4"/>
  <c r="AK1634" i="4"/>
  <c r="AK1635" i="4"/>
  <c r="AK1636" i="4"/>
  <c r="AK1637" i="4"/>
  <c r="AK1638" i="4"/>
  <c r="AK1639" i="4"/>
  <c r="AK1640" i="4"/>
  <c r="AK1641" i="4"/>
  <c r="AK1642" i="4"/>
  <c r="AK1643" i="4"/>
  <c r="AK1644" i="4"/>
  <c r="AK1645" i="4"/>
  <c r="AK1646" i="4"/>
  <c r="AK1647" i="4"/>
  <c r="AK1648" i="4"/>
  <c r="AK1649" i="4"/>
  <c r="AK1650" i="4"/>
  <c r="AK1651" i="4"/>
  <c r="AK1652" i="4"/>
  <c r="AK1653" i="4"/>
  <c r="AK1654" i="4"/>
  <c r="AK1655" i="4"/>
  <c r="AK1656" i="4"/>
  <c r="AK1657" i="4"/>
  <c r="AK1658" i="4"/>
  <c r="AK1659" i="4"/>
  <c r="AK1660" i="4"/>
  <c r="AK1661" i="4"/>
  <c r="AK1662" i="4"/>
  <c r="AK1663" i="4"/>
  <c r="AK1664" i="4"/>
  <c r="AK1665" i="4"/>
  <c r="AK1666" i="4"/>
  <c r="AK1667" i="4"/>
  <c r="AK1668" i="4"/>
  <c r="AK1669" i="4"/>
  <c r="AK1670" i="4"/>
  <c r="AK1671" i="4"/>
  <c r="AK1672" i="4"/>
  <c r="AK1673" i="4"/>
  <c r="AK1674" i="4"/>
  <c r="AK1675" i="4"/>
  <c r="AK1676" i="4"/>
  <c r="AK1677" i="4"/>
  <c r="AK1678" i="4"/>
  <c r="AK1679" i="4"/>
  <c r="AK1680" i="4"/>
  <c r="AK1681" i="4"/>
  <c r="AK1682" i="4"/>
  <c r="AK1683" i="4"/>
  <c r="AK1684" i="4"/>
  <c r="AK1685" i="4"/>
  <c r="AK1686" i="4"/>
  <c r="AK1687" i="4"/>
  <c r="AK1688" i="4"/>
  <c r="AK1689" i="4"/>
  <c r="AK1690" i="4"/>
  <c r="AK1691" i="4"/>
  <c r="AK1692" i="4"/>
  <c r="AK1693" i="4"/>
  <c r="AK1694" i="4"/>
  <c r="AK1695" i="4"/>
  <c r="AK1696" i="4"/>
  <c r="AK1697" i="4"/>
  <c r="AK1698" i="4"/>
  <c r="AK1699" i="4"/>
  <c r="AK1700" i="4"/>
  <c r="AK1701" i="4"/>
  <c r="AK1702" i="4"/>
  <c r="AK1703" i="4"/>
  <c r="AK1704" i="4"/>
  <c r="AK1705" i="4"/>
  <c r="AK1706" i="4"/>
  <c r="AK1707" i="4"/>
  <c r="AK1708" i="4"/>
  <c r="AK1709" i="4"/>
  <c r="AK1710" i="4"/>
  <c r="AK1711" i="4"/>
  <c r="AK1712" i="4"/>
  <c r="AK1713" i="4"/>
  <c r="AK1714" i="4"/>
  <c r="AK1715" i="4"/>
  <c r="AK1716" i="4"/>
  <c r="AK1717" i="4"/>
  <c r="AK1718" i="4"/>
  <c r="AK1719" i="4"/>
  <c r="AK1720" i="4"/>
  <c r="AK1721" i="4"/>
  <c r="AK1722" i="4"/>
  <c r="AK1723" i="4"/>
  <c r="AK1724" i="4"/>
  <c r="AK1725" i="4"/>
  <c r="AK1726" i="4"/>
  <c r="AK1727" i="4"/>
  <c r="AK1728" i="4"/>
  <c r="AK1729" i="4"/>
  <c r="AK1730" i="4"/>
  <c r="AK1731" i="4"/>
  <c r="AK1732" i="4"/>
  <c r="AK1733" i="4"/>
  <c r="AK1734" i="4"/>
  <c r="AK1735" i="4"/>
  <c r="AK1736" i="4"/>
  <c r="AK1737" i="4"/>
  <c r="AK1738" i="4"/>
  <c r="AK1739" i="4"/>
  <c r="AK1740" i="4"/>
  <c r="AK1741" i="4"/>
  <c r="AK1742" i="4"/>
  <c r="AK1743" i="4"/>
  <c r="AK1744" i="4"/>
  <c r="AK1745" i="4"/>
  <c r="AK1746" i="4"/>
  <c r="AK1747" i="4"/>
  <c r="AK1748" i="4"/>
  <c r="AK1749" i="4"/>
  <c r="AK1750" i="4"/>
  <c r="AK1751" i="4"/>
  <c r="AK1752" i="4"/>
  <c r="AK1753" i="4"/>
  <c r="AK1754" i="4"/>
  <c r="AK1755" i="4"/>
  <c r="AK1756" i="4"/>
  <c r="AK1757" i="4"/>
  <c r="AK1758" i="4"/>
  <c r="AK1759" i="4"/>
  <c r="AK1760" i="4"/>
  <c r="AK1761" i="4"/>
  <c r="AK1762" i="4"/>
  <c r="AK1763" i="4"/>
  <c r="AK1764" i="4"/>
  <c r="AK1765" i="4"/>
  <c r="AK1766" i="4"/>
  <c r="AK1767" i="4"/>
  <c r="AK1768" i="4"/>
  <c r="AK1769" i="4"/>
  <c r="AK1770" i="4"/>
  <c r="AK1771" i="4"/>
  <c r="AK1772" i="4"/>
  <c r="AK1773" i="4"/>
  <c r="AK1774" i="4"/>
  <c r="AK1775" i="4"/>
  <c r="AK1776" i="4"/>
  <c r="AK1777" i="4"/>
  <c r="AK1778" i="4"/>
  <c r="AK1779" i="4"/>
  <c r="AK1780" i="4"/>
  <c r="AK1781" i="4"/>
  <c r="AK1782" i="4"/>
  <c r="AK1783" i="4"/>
  <c r="AK1784" i="4"/>
  <c r="AK1785" i="4"/>
  <c r="AK1786" i="4"/>
  <c r="AK1787" i="4"/>
  <c r="AK1788" i="4"/>
  <c r="AK1789" i="4"/>
  <c r="AK1790" i="4"/>
  <c r="AK1791" i="4"/>
  <c r="AK1792" i="4"/>
  <c r="AK1793" i="4"/>
  <c r="AK1794" i="4"/>
  <c r="AK1795" i="4"/>
  <c r="AK1796" i="4"/>
  <c r="AK1797" i="4"/>
  <c r="AK1798" i="4"/>
  <c r="AK1799" i="4"/>
  <c r="AK1800" i="4"/>
  <c r="AK1801" i="4"/>
  <c r="AK1802" i="4"/>
  <c r="AK1803" i="4"/>
  <c r="AK1804" i="4"/>
  <c r="AK1805" i="4"/>
  <c r="AK1806" i="4"/>
  <c r="AK1807" i="4"/>
  <c r="AK1808" i="4"/>
  <c r="AK1809" i="4"/>
  <c r="AK1810" i="4"/>
  <c r="AK1811" i="4"/>
  <c r="AK1812" i="4"/>
  <c r="AK1813" i="4"/>
  <c r="AK1814" i="4"/>
  <c r="AK1815" i="4"/>
  <c r="AK1816" i="4"/>
  <c r="AK1817" i="4"/>
  <c r="AK1818" i="4"/>
  <c r="AK1819" i="4"/>
  <c r="AK1820" i="4"/>
  <c r="AK1821" i="4"/>
  <c r="AK1822" i="4"/>
  <c r="AK1823" i="4"/>
  <c r="AK1824" i="4"/>
  <c r="AK1825" i="4"/>
  <c r="AK1826" i="4"/>
  <c r="AK1827" i="4"/>
  <c r="AK1828" i="4"/>
  <c r="AK1829" i="4"/>
  <c r="AK1830" i="4"/>
  <c r="AK1831" i="4"/>
  <c r="AK1832" i="4"/>
  <c r="AK1833" i="4"/>
  <c r="AK1834" i="4"/>
  <c r="AK1835" i="4"/>
  <c r="AK1836" i="4"/>
  <c r="AK1837" i="4"/>
  <c r="AK1838" i="4"/>
  <c r="AK1839" i="4"/>
  <c r="AK1840" i="4"/>
  <c r="AK1841" i="4"/>
  <c r="AK1842" i="4"/>
  <c r="AK1843" i="4"/>
  <c r="AK1844" i="4"/>
  <c r="AK1845" i="4"/>
  <c r="AK1846" i="4"/>
  <c r="AK1847" i="4"/>
  <c r="AK1848" i="4"/>
  <c r="AK1849" i="4"/>
  <c r="AK1850" i="4"/>
  <c r="AK1851" i="4"/>
  <c r="AK1852" i="4"/>
  <c r="AK1853" i="4"/>
  <c r="AK1854" i="4"/>
  <c r="AK1855" i="4"/>
  <c r="AK1856" i="4"/>
  <c r="AK1857" i="4"/>
  <c r="AK1858" i="4"/>
  <c r="AK1859" i="4"/>
  <c r="AK1860" i="4"/>
  <c r="AK1861" i="4"/>
  <c r="AK1862" i="4"/>
  <c r="AK1863" i="4"/>
  <c r="AK1864" i="4"/>
  <c r="AK1865" i="4"/>
  <c r="AK1866" i="4"/>
  <c r="AK1867" i="4"/>
  <c r="AK1868" i="4"/>
  <c r="AK1869" i="4"/>
  <c r="AK1870" i="4"/>
  <c r="AK1871" i="4"/>
  <c r="AK1872" i="4"/>
  <c r="AK1873" i="4"/>
  <c r="AK1874" i="4"/>
  <c r="AK1875" i="4"/>
  <c r="AK1876" i="4"/>
  <c r="AK1877" i="4"/>
  <c r="AK1878" i="4"/>
  <c r="AK1879" i="4"/>
  <c r="AK1880" i="4"/>
  <c r="AK1881" i="4"/>
  <c r="AK1882" i="4"/>
  <c r="AK1883" i="4"/>
  <c r="AK1884" i="4"/>
  <c r="AK1885" i="4"/>
  <c r="AK1886" i="4"/>
  <c r="AK1887" i="4"/>
  <c r="AK1888" i="4"/>
  <c r="AK1889" i="4"/>
  <c r="AK1890" i="4"/>
  <c r="AK1891" i="4"/>
  <c r="AK1892" i="4"/>
  <c r="AK1893" i="4"/>
  <c r="AK1894" i="4"/>
  <c r="AK1895" i="4"/>
  <c r="AK1896" i="4"/>
  <c r="AK1897" i="4"/>
  <c r="AK1898" i="4"/>
  <c r="AK1899" i="4"/>
  <c r="AK1900" i="4"/>
  <c r="AK2" i="4"/>
  <c r="S10" i="14"/>
  <c r="T7" i="14" s="1"/>
  <c r="D15" i="13"/>
  <c r="E15" i="13"/>
  <c r="C15" i="13"/>
  <c r="D15" i="12"/>
  <c r="E15" i="12"/>
  <c r="F15" i="12"/>
  <c r="G15" i="12"/>
  <c r="C15" i="12"/>
  <c r="H15" i="12" s="1"/>
  <c r="D18" i="10"/>
  <c r="E18" i="10"/>
  <c r="F18" i="10"/>
  <c r="C18" i="10"/>
  <c r="C11" i="6"/>
  <c r="C6" i="6"/>
  <c r="S28" i="14"/>
  <c r="M25" i="14"/>
  <c r="D10" i="14"/>
  <c r="S27" i="14"/>
  <c r="F29" i="14"/>
  <c r="C10" i="14"/>
  <c r="S26" i="14"/>
  <c r="F28" i="14"/>
  <c r="S25" i="14"/>
  <c r="F27" i="14"/>
  <c r="M8" i="14"/>
  <c r="M7" i="14"/>
  <c r="M33" i="14"/>
  <c r="F26" i="14"/>
  <c r="M32" i="14"/>
  <c r="F25" i="14"/>
  <c r="M10" i="14"/>
  <c r="M28" i="14"/>
  <c r="M27" i="14"/>
  <c r="M31" i="14"/>
  <c r="M12" i="14"/>
  <c r="M9" i="14"/>
  <c r="M26" i="14"/>
  <c r="M30" i="14"/>
  <c r="M11" i="14"/>
  <c r="M29" i="14"/>
  <c r="T24" i="21"/>
  <c r="T25" i="21"/>
  <c r="T26" i="21"/>
  <c r="T27" i="21"/>
  <c r="T28" i="21"/>
  <c r="T29" i="21"/>
  <c r="T30" i="21"/>
  <c r="T23" i="21"/>
  <c r="M24" i="21"/>
  <c r="M25" i="21"/>
  <c r="M26" i="21"/>
  <c r="M27" i="21"/>
  <c r="M28" i="21"/>
  <c r="M29" i="21"/>
  <c r="M23" i="21"/>
  <c r="E26" i="21"/>
  <c r="E25" i="21"/>
  <c r="E24" i="21"/>
  <c r="T7" i="21"/>
  <c r="T8" i="21"/>
  <c r="T6" i="21"/>
  <c r="L11" i="21"/>
  <c r="L10" i="21"/>
  <c r="L9" i="21"/>
  <c r="L7" i="21"/>
  <c r="T24" i="25"/>
  <c r="T29" i="25"/>
  <c r="T28" i="25"/>
  <c r="T27" i="25"/>
  <c r="T26" i="25"/>
  <c r="T25" i="25"/>
  <c r="T23" i="25"/>
  <c r="N30" i="25"/>
  <c r="N29" i="25"/>
  <c r="N28" i="25"/>
  <c r="N27" i="25"/>
  <c r="N26" i="25"/>
  <c r="N25" i="25"/>
  <c r="N24" i="25"/>
  <c r="N23" i="25"/>
  <c r="M12" i="25"/>
  <c r="M7" i="25"/>
  <c r="T9" i="25"/>
  <c r="M10" i="25"/>
  <c r="M9" i="25"/>
  <c r="E8" i="25"/>
  <c r="E7" i="25"/>
  <c r="T8" i="25"/>
  <c r="T7" i="25"/>
  <c r="E26" i="25"/>
  <c r="E25" i="25"/>
  <c r="F16" i="24" l="1"/>
  <c r="F7" i="21"/>
  <c r="N56" i="14"/>
  <c r="N55" i="14"/>
  <c r="N54" i="14"/>
  <c r="N46" i="14"/>
  <c r="N53" i="14"/>
  <c r="N52" i="14"/>
  <c r="N51" i="14"/>
  <c r="N50" i="14"/>
  <c r="N48" i="14"/>
  <c r="N49" i="14"/>
  <c r="T8" i="14"/>
  <c r="T9" i="14"/>
  <c r="F48" i="14"/>
  <c r="F47" i="14"/>
  <c r="F56" i="14"/>
  <c r="F55" i="14"/>
  <c r="F54" i="14"/>
  <c r="F53" i="14"/>
  <c r="F52" i="14"/>
  <c r="F51" i="14"/>
  <c r="F50" i="14"/>
</calcChain>
</file>

<file path=xl/sharedStrings.xml><?xml version="1.0" encoding="utf-8"?>
<sst xmlns="http://schemas.openxmlformats.org/spreadsheetml/2006/main" count="39001" uniqueCount="7013">
  <si>
    <t>NomeDoServidor</t>
  </si>
  <si>
    <t>UnidadePagadora</t>
  </si>
  <si>
    <t>Matricula_SIAPE</t>
  </si>
  <si>
    <t>CPF</t>
  </si>
  <si>
    <t>DataNascimento</t>
  </si>
  <si>
    <t>Sexo</t>
  </si>
  <si>
    <t>NomeDaMãe</t>
  </si>
  <si>
    <t>Cor</t>
  </si>
  <si>
    <t>Nacionalidade</t>
  </si>
  <si>
    <t>PaisDeOrigem</t>
  </si>
  <si>
    <t>UfNascimento</t>
  </si>
  <si>
    <t>MunicipioNasc</t>
  </si>
  <si>
    <t>UorgExercicio</t>
  </si>
  <si>
    <t>NomeUorgExercício</t>
  </si>
  <si>
    <t>CampusExercicio</t>
  </si>
  <si>
    <t>UorgLotação</t>
  </si>
  <si>
    <t>NomeUorgLotação</t>
  </si>
  <si>
    <t>CampusLotação</t>
  </si>
  <si>
    <t>Deficiência</t>
  </si>
  <si>
    <t>Escolaridade</t>
  </si>
  <si>
    <t>ClassificaçãoCarreira</t>
  </si>
  <si>
    <t>SItuação</t>
  </si>
  <si>
    <t>DataAposentadoria</t>
  </si>
  <si>
    <t>DataExclusaoCadastro</t>
  </si>
  <si>
    <t>Data Obito</t>
  </si>
  <si>
    <t>DescricaoAfast</t>
  </si>
  <si>
    <t>OrgaoAnterior</t>
  </si>
  <si>
    <t>NomeOrgaoAnterior</t>
  </si>
  <si>
    <t>OrgaoRequisitante</t>
  </si>
  <si>
    <t>NomeOrgaoRequsitante</t>
  </si>
  <si>
    <t>InicioAfast</t>
  </si>
  <si>
    <t>FinalAfast</t>
  </si>
  <si>
    <t>RegimeTrabalho</t>
  </si>
  <si>
    <t>Jornada</t>
  </si>
  <si>
    <t>IngressoOrgao</t>
  </si>
  <si>
    <t>Salario</t>
  </si>
  <si>
    <t>Universidade Federal de Uberlandia</t>
  </si>
  <si>
    <t>F</t>
  </si>
  <si>
    <t>Parda</t>
  </si>
  <si>
    <t>BRASILEIRO NATO</t>
  </si>
  <si>
    <t>MG</t>
  </si>
  <si>
    <t>04-SANTA MONICA</t>
  </si>
  <si>
    <t>DIRETORIA REL INTERN INTERINSTITUCIONAIS</t>
  </si>
  <si>
    <t>Especialização Nivel Superior</t>
  </si>
  <si>
    <t>ATIVO PERMANENTE</t>
  </si>
  <si>
    <t>0//0</t>
  </si>
  <si>
    <t>EST</t>
  </si>
  <si>
    <t>40 HS</t>
  </si>
  <si>
    <t>Branca</t>
  </si>
  <si>
    <t>CENTRALINA</t>
  </si>
  <si>
    <t>08-AREA ADMINISTR-UMUARAMA</t>
  </si>
  <si>
    <t>PRO REITORIA DE GESTAO DE PESSOAS</t>
  </si>
  <si>
    <t>Mestrado</t>
  </si>
  <si>
    <t>M</t>
  </si>
  <si>
    <t>ITUIUTABA</t>
  </si>
  <si>
    <t>09-CAMPUS PONTAL</t>
  </si>
  <si>
    <t>GO</t>
  </si>
  <si>
    <t>PREFEITURA UNIVERSITARIA</t>
  </si>
  <si>
    <t>ITUMBIARA</t>
  </si>
  <si>
    <t>UBERLANDIA</t>
  </si>
  <si>
    <t>GABINETE DO REITOR</t>
  </si>
  <si>
    <t>Doutorado</t>
  </si>
  <si>
    <t>15/09/1966</t>
  </si>
  <si>
    <t>JOAO PINHEIRO</t>
  </si>
  <si>
    <t>FACULDADE DE MATEMATICA</t>
  </si>
  <si>
    <t>INSTITUTO DE LETRAS E LINGUISTICA</t>
  </si>
  <si>
    <t>PRATA</t>
  </si>
  <si>
    <t>Não Informado</t>
  </si>
  <si>
    <t>PR</t>
  </si>
  <si>
    <t>INSTITUTO DE CIENCIAS AGRARIAS</t>
  </si>
  <si>
    <t>12-CAMPUS GLORIA</t>
  </si>
  <si>
    <t>20 HS</t>
  </si>
  <si>
    <t>SP</t>
  </si>
  <si>
    <t>RIBEIRAO PRETO</t>
  </si>
  <si>
    <t>LIC. TRATAMENTO DE SAUDE - EST</t>
  </si>
  <si>
    <t>23/01/2023</t>
  </si>
  <si>
    <t>FACULDADE ARQUITETURA URBANISMO E DESIGN</t>
  </si>
  <si>
    <t>ENSINO SUPERIOR</t>
  </si>
  <si>
    <t>12/08/1970</t>
  </si>
  <si>
    <t>06/10/1981</t>
  </si>
  <si>
    <t>Preta</t>
  </si>
  <si>
    <t>03-EDUCACAO FISICA</t>
  </si>
  <si>
    <t>FACULDADE DE EDUCACAO FISICA</t>
  </si>
  <si>
    <t>11/06/1982</t>
  </si>
  <si>
    <t>PRO REITORIA DE GRADUACAO</t>
  </si>
  <si>
    <t>PRO REITORIA DE PLANEJAMEN ADMINISTRACAO</t>
  </si>
  <si>
    <t>07-AREA ACADEMICA-UMUARAMA</t>
  </si>
  <si>
    <t>INSTITUTO DE PSICOLOGIA</t>
  </si>
  <si>
    <t>PATOS DE MINAS</t>
  </si>
  <si>
    <t>UNIVERSIDADE FED.DO TRIANGULO MINEIRO</t>
  </si>
  <si>
    <t>19/09/1981</t>
  </si>
  <si>
    <t>08/08/1986</t>
  </si>
  <si>
    <t>ATIVO EM OUTRO ORGAO</t>
  </si>
  <si>
    <t>CESSAO (COM ONUS) PARA OUTROS ORGAOS - EST</t>
  </si>
  <si>
    <t>EMPRESA BRAS. SERVIÇOS HOSPITALARES</t>
  </si>
  <si>
    <t>PORTADOR DE BAIXA VISÃO</t>
  </si>
  <si>
    <t>15/05/1974</t>
  </si>
  <si>
    <t>BELO HORIZONTE</t>
  </si>
  <si>
    <t>GOIANIA</t>
  </si>
  <si>
    <t>COOR CURSO BACHAREL LIC ENFERMAGEM</t>
  </si>
  <si>
    <t>FACULDADE DE MEDICINA</t>
  </si>
  <si>
    <t>MA</t>
  </si>
  <si>
    <t>20/02/1978</t>
  </si>
  <si>
    <t>COOR CURSO GRAD ENG ELET TELEC DE PATOS</t>
  </si>
  <si>
    <t>11-CAMPUS PATOS DE MINAS</t>
  </si>
  <si>
    <t>FACULDADE DE ENGENHARIA ELETRICA</t>
  </si>
  <si>
    <t>PORTADOR DE SURDEZ BILATERAL</t>
  </si>
  <si>
    <t>INSTITUTO DE FISICA</t>
  </si>
  <si>
    <t>CATALAO</t>
  </si>
  <si>
    <t>CENTRO DE TECNO DA INFOR E COMUNICACAO</t>
  </si>
  <si>
    <t>DIRETORIA DE OBRAS</t>
  </si>
  <si>
    <t>INST DE ECONOMIA RELACOES INTERNACIONAIS</t>
  </si>
  <si>
    <t>28/12/1966</t>
  </si>
  <si>
    <t>INSTITUTO CIENCIAS EXATA NATURAIS PONTAL</t>
  </si>
  <si>
    <t>RJ</t>
  </si>
  <si>
    <t>FACULDADE DE ENGENHARIA MECANICA</t>
  </si>
  <si>
    <t>MARIA RODRIGUES FERREIRA</t>
  </si>
  <si>
    <t>Amarela</t>
  </si>
  <si>
    <t>FACULDADE DE ODONTOLOGIA</t>
  </si>
  <si>
    <t>MONTE CARMELO</t>
  </si>
  <si>
    <t>COORD CURSO GRAD BIOTECNOLOGIA DE PATOS</t>
  </si>
  <si>
    <t>INSTITUTO DE BIOTECNOLOGIA</t>
  </si>
  <si>
    <t>MOBILIDADE REDUZIDA, PERMANENTE OU TEMPORÁRIA</t>
  </si>
  <si>
    <t>HOSPITAL VETERINARIO - DIRETORIA GERAL</t>
  </si>
  <si>
    <t>TUPACIGUARA</t>
  </si>
  <si>
    <t>BA</t>
  </si>
  <si>
    <t>COORDENACAO DO CURSO DE TEATRO</t>
  </si>
  <si>
    <t>INSTITUTO DE ARTES</t>
  </si>
  <si>
    <t>FACULDADE DE CIENCIA DA COMPUTACAO</t>
  </si>
  <si>
    <t>LAGOA DA PRATA</t>
  </si>
  <si>
    <t>18/01/1985</t>
  </si>
  <si>
    <t>UBERABA</t>
  </si>
  <si>
    <t>19/04/1964</t>
  </si>
  <si>
    <t>DIRETORIA DE AVALIACAO INSTITUCIONAL</t>
  </si>
  <si>
    <t>ARAGUARI</t>
  </si>
  <si>
    <t>FACULDADE DE MEDICINA VETERINARIA</t>
  </si>
  <si>
    <t>DF</t>
  </si>
  <si>
    <t>INSTITUTO DE BIOLOGIA</t>
  </si>
  <si>
    <t>ES</t>
  </si>
  <si>
    <t>SAO PAULO</t>
  </si>
  <si>
    <t>AL</t>
  </si>
  <si>
    <t>COORD CURSO ENG AGRI CART MONTE CARMELO</t>
  </si>
  <si>
    <t>10-CAMPUS MONTE CARMELO</t>
  </si>
  <si>
    <t>INSTITUTO DE GEOGRAFIA</t>
  </si>
  <si>
    <t>JOVIANIA</t>
  </si>
  <si>
    <t>INSTITUTO FEDERAL DO TRIANGULO MINEIRO</t>
  </si>
  <si>
    <t>18/08/1964</t>
  </si>
  <si>
    <t>27/05/1981</t>
  </si>
  <si>
    <t>07/10/1988</t>
  </si>
  <si>
    <t>COORDENACAO DO CURSO DE DANCA</t>
  </si>
  <si>
    <t>EQUIPARADO</t>
  </si>
  <si>
    <t>PORTUGAL</t>
  </si>
  <si>
    <t>MS</t>
  </si>
  <si>
    <t>DIVISAO SERVICOS AMBULATORIO CENTRAL</t>
  </si>
  <si>
    <t>HOSPITAL ODONTOLOGICO - DIRETORIA GERAL</t>
  </si>
  <si>
    <t>FACULDADE DE EDUCACAO</t>
  </si>
  <si>
    <t>29/07/1991</t>
  </si>
  <si>
    <t>07/11/1983</t>
  </si>
  <si>
    <t>40 DE</t>
  </si>
  <si>
    <t>INSTITUTO DE HISTORIA</t>
  </si>
  <si>
    <t>12/12/1983</t>
  </si>
  <si>
    <t>FACULDADE DE ENGENHARIA CIVIL</t>
  </si>
  <si>
    <t>Afas. Estudo Exterior C/Ônus Limitado - EST</t>
  </si>
  <si>
    <t>19/07/1980</t>
  </si>
  <si>
    <t>FACULDADE DE DIREITO</t>
  </si>
  <si>
    <t>DIRETORIA DA ESCOLA TECNICA DE SAUDE</t>
  </si>
  <si>
    <t>Lic. Gestante  ( Concedida Administrat.) - EST</t>
  </si>
  <si>
    <t>25/03/1974</t>
  </si>
  <si>
    <t>AFAS. ESTUDO EXTERIOR C/ONUS - EST</t>
  </si>
  <si>
    <t>14/11/2022</t>
  </si>
  <si>
    <t>DIRET DE EXPERIMENTACAO E PROD VEGETAL</t>
  </si>
  <si>
    <t>PB</t>
  </si>
  <si>
    <t>DIV PROMO IGUALDADES APOIO EDUCACIONAL</t>
  </si>
  <si>
    <t>30/01/2023</t>
  </si>
  <si>
    <t>20/03/1986</t>
  </si>
  <si>
    <t>26/06/1968</t>
  </si>
  <si>
    <t>PRO REITORIA EXTENSAO E CULTURA</t>
  </si>
  <si>
    <t>25/01/1985</t>
  </si>
  <si>
    <t>PRO REITORIA PESQUISA E POS GRADUACAO</t>
  </si>
  <si>
    <t>14/10/1985</t>
  </si>
  <si>
    <t>12/02/1984</t>
  </si>
  <si>
    <t>07/01/1983</t>
  </si>
  <si>
    <t>30/12/1978</t>
  </si>
  <si>
    <t>13/03/1986</t>
  </si>
  <si>
    <t>LILIANE PARREIRA TANNUS GONTIJO</t>
  </si>
  <si>
    <t>29/04/1967</t>
  </si>
  <si>
    <t>INSTITUTO DE CIENCIAS BIOMEDICAS</t>
  </si>
  <si>
    <t>COORD DO CURSO DE HISTORIA DO PONTAL</t>
  </si>
  <si>
    <t>INSTITUTO DE CIENCIAS HUMANAS DO PONTAL</t>
  </si>
  <si>
    <t>22/01/1988</t>
  </si>
  <si>
    <t>PARCIALMENTE SURDO</t>
  </si>
  <si>
    <t>MARIA APARECIDA DE OLIVEIRA GUERRA</t>
  </si>
  <si>
    <t>02/08/1982</t>
  </si>
  <si>
    <t>30/05/1964</t>
  </si>
  <si>
    <t>08/05/1977</t>
  </si>
  <si>
    <t>12/09/2022</t>
  </si>
  <si>
    <t>9/01/2023</t>
  </si>
  <si>
    <t>PASSOS</t>
  </si>
  <si>
    <t>18/03/1988</t>
  </si>
  <si>
    <t>DIRETORIA ESCOLA DE EDUCACAO BASICA</t>
  </si>
  <si>
    <t>13/01/1986</t>
  </si>
  <si>
    <t>CAETE</t>
  </si>
  <si>
    <t>ANDRE LUIZ DE OLIVEIRA</t>
  </si>
  <si>
    <t>12/10/1972</t>
  </si>
  <si>
    <t>BIOLETA RODRIGUES FERNANDES DE OLIVEIRA</t>
  </si>
  <si>
    <t>01/10/1979</t>
  </si>
  <si>
    <t>INSTITUTO DE QUIMICA</t>
  </si>
  <si>
    <t>CE</t>
  </si>
  <si>
    <t>14/06/1973</t>
  </si>
  <si>
    <t>PATROCINIO</t>
  </si>
  <si>
    <t>INSTITUTO DE FILOSOFIA</t>
  </si>
  <si>
    <t>30/06/1973</t>
  </si>
  <si>
    <t>5/01/2023</t>
  </si>
  <si>
    <t>23/06/1971</t>
  </si>
  <si>
    <t>30/09/1981</t>
  </si>
  <si>
    <t>PE</t>
  </si>
  <si>
    <t>RIO DE JANEIRO</t>
  </si>
  <si>
    <t>MT</t>
  </si>
  <si>
    <t>14/06/1967</t>
  </si>
  <si>
    <t>IGARAPAVA</t>
  </si>
  <si>
    <t>23/02/1977</t>
  </si>
  <si>
    <t>15/09/1976</t>
  </si>
  <si>
    <t>06/06/1964</t>
  </si>
  <si>
    <t>COROMANDEL</t>
  </si>
  <si>
    <t>DIRETORIA DE ENSINO</t>
  </si>
  <si>
    <t>ANGELICA LEMOS DEBS DINIZ</t>
  </si>
  <si>
    <t>03/11/1966</t>
  </si>
  <si>
    <t>ELIANE LEMOS DEBS</t>
  </si>
  <si>
    <t>06/04/1987</t>
  </si>
  <si>
    <t>22/03/1986</t>
  </si>
  <si>
    <t>10/11/2022</t>
  </si>
  <si>
    <t>9/03/2023</t>
  </si>
  <si>
    <t>08/11/1986</t>
  </si>
  <si>
    <t>PI</t>
  </si>
  <si>
    <t>25/05/1987</t>
  </si>
  <si>
    <t>SANTA VITORIA</t>
  </si>
  <si>
    <t>DIR DE ESTUDOS E PESQUISAS AFRORRACIAIS</t>
  </si>
  <si>
    <t>IPAMERI</t>
  </si>
  <si>
    <t>FUNDACAO UNIV. FEDERAL DE OURO PRETO</t>
  </si>
  <si>
    <t>COLANDI JAIME ROCHA</t>
  </si>
  <si>
    <t>ABADIA DOS DOURADOS</t>
  </si>
  <si>
    <t>17/12/1981</t>
  </si>
  <si>
    <t>FACULDADE DE GESTAO E NEGOCIOS</t>
  </si>
  <si>
    <t>Coordenação do Curso de Graduação em Engenharia Ambiental e</t>
  </si>
  <si>
    <t>JUIZ DE FORA</t>
  </si>
  <si>
    <t>Afast. no País (Com Ônus) Est/Dout/Mestrado - EST</t>
  </si>
  <si>
    <t>1/07/2022</t>
  </si>
  <si>
    <t>16/12/1974</t>
  </si>
  <si>
    <t>COORD CURSO GRADUACAO ENG AMBIENTAL</t>
  </si>
  <si>
    <t>MONOPLEGIA</t>
  </si>
  <si>
    <t>SERRA DO SALITRE</t>
  </si>
  <si>
    <t>13/10/1984</t>
  </si>
  <si>
    <t>COOR CURSO GRAD ENG ALIMENTOS DE PATOS</t>
  </si>
  <si>
    <t>FACULDADE DE ENGENHARIA QUIMICA</t>
  </si>
  <si>
    <t>UNIVERSIDADE FEDERAL DE GOIAS</t>
  </si>
  <si>
    <t>28/03/1983</t>
  </si>
  <si>
    <t>SOROCABA</t>
  </si>
  <si>
    <t>23/11/1993</t>
  </si>
  <si>
    <t>COOD C GRAD ENG ELETRON TELECOMUNICACOES</t>
  </si>
  <si>
    <t>10/01/1981</t>
  </si>
  <si>
    <t>24/05/1989</t>
  </si>
  <si>
    <t>MARIA APARECIDA DA SILVA</t>
  </si>
  <si>
    <t>NOVA PONTE</t>
  </si>
  <si>
    <t>16/01/1985</t>
  </si>
  <si>
    <t>08/05/1981</t>
  </si>
  <si>
    <t>INSTITUTO DE CIENCIAS SOCIAIS</t>
  </si>
  <si>
    <t>20/01/1988</t>
  </si>
  <si>
    <t>16/09/1986</t>
  </si>
  <si>
    <t>COOD CURSO AGRONOMIA MONTE CARMELO</t>
  </si>
  <si>
    <t>SACRAMENTO</t>
  </si>
  <si>
    <t>20/02/1980</t>
  </si>
  <si>
    <t>RS</t>
  </si>
  <si>
    <t>CACHOEIRA DO SUL</t>
  </si>
  <si>
    <t>ABAETE</t>
  </si>
  <si>
    <t>14/04/1974</t>
  </si>
  <si>
    <t>11/06/1981</t>
  </si>
  <si>
    <t>UNIVERSIDADE FEDERAL DE VICOSA</t>
  </si>
  <si>
    <t>15/03/1971</t>
  </si>
  <si>
    <t>18/11/1963</t>
  </si>
  <si>
    <t>UNAI</t>
  </si>
  <si>
    <t>CONQUISTA</t>
  </si>
  <si>
    <t>12/12/1978</t>
  </si>
  <si>
    <t>8/11/2022</t>
  </si>
  <si>
    <t>15/11/1968</t>
  </si>
  <si>
    <t>MONTES CLAROS</t>
  </si>
  <si>
    <t>ESTRELA DO SUL</t>
  </si>
  <si>
    <t>MONTE ALEGRE DE MINAS</t>
  </si>
  <si>
    <t>27/09/1984</t>
  </si>
  <si>
    <t>UNIVERSIDADE FEDERAL DE MINAS GERAIS</t>
  </si>
  <si>
    <t>COORD DO CURSO DE QUIMICA DO PONTAL</t>
  </si>
  <si>
    <t>6/01/2023</t>
  </si>
  <si>
    <t>SILVARINA LUIZA AMANCIO PEREIRA</t>
  </si>
  <si>
    <t>COORDENACAO DO CURSO DE MUSICA</t>
  </si>
  <si>
    <t>15/04/1982</t>
  </si>
  <si>
    <t>30/03/1973</t>
  </si>
  <si>
    <t>23/04/1968</t>
  </si>
  <si>
    <t>CAMPINA VERDE</t>
  </si>
  <si>
    <t>02/08/1981</t>
  </si>
  <si>
    <t>CLEUZAIR NERY SILVA</t>
  </si>
  <si>
    <t>RN</t>
  </si>
  <si>
    <t>26/07/1968</t>
  </si>
  <si>
    <t>03/11/1968</t>
  </si>
  <si>
    <t>25/06/1975</t>
  </si>
  <si>
    <t>24/02/1976</t>
  </si>
  <si>
    <t>ITURAMA</t>
  </si>
  <si>
    <t>30/09/1977</t>
  </si>
  <si>
    <t>1/02/2022</t>
  </si>
  <si>
    <t>31/01/2023</t>
  </si>
  <si>
    <t>MONOPARESIA</t>
  </si>
  <si>
    <t>JOANA DARC LOPES MOURA</t>
  </si>
  <si>
    <t>DIRETORIA DA EDITORA UFU</t>
  </si>
  <si>
    <t>29/10/1986</t>
  </si>
  <si>
    <t>15/01/1971</t>
  </si>
  <si>
    <t>GOVERNADOR VALADARES</t>
  </si>
  <si>
    <t>Lic. Tratar de Interesses Particulares - EST</t>
  </si>
  <si>
    <t>3/10/2022</t>
  </si>
  <si>
    <t>23/11/2022</t>
  </si>
  <si>
    <t>DIVISAO ADM HOSPITAL ODONTOLOGICO</t>
  </si>
  <si>
    <t>Atraso ou Saída Antecipada - EST</t>
  </si>
  <si>
    <t>31/12/2999</t>
  </si>
  <si>
    <t>HONOROPOLIS</t>
  </si>
  <si>
    <t>04/07/1983</t>
  </si>
  <si>
    <t>08/01/1988</t>
  </si>
  <si>
    <t>16/07/1970</t>
  </si>
  <si>
    <t>06/04/1992</t>
  </si>
  <si>
    <t>30/08/1972</t>
  </si>
  <si>
    <t>CRISTIANE MARTINS CUNHA</t>
  </si>
  <si>
    <t>18/04/1980</t>
  </si>
  <si>
    <t>IZAURA MARTINS DA CUNHA</t>
  </si>
  <si>
    <t>1/09/2022</t>
  </si>
  <si>
    <t>FRUTAL</t>
  </si>
  <si>
    <t>07/02/1980</t>
  </si>
  <si>
    <t>CRISTINA PALMER BARROS</t>
  </si>
  <si>
    <t>24/12/1972</t>
  </si>
  <si>
    <t>ELIANI PALMER BARROS</t>
  </si>
  <si>
    <t>06/10/1987</t>
  </si>
  <si>
    <t>29/04/1985</t>
  </si>
  <si>
    <t>28/06/1985</t>
  </si>
  <si>
    <t>COOD PROG POS-GRAD MEST PROF EM ARTES</t>
  </si>
  <si>
    <t>ANAPOLIS</t>
  </si>
  <si>
    <t>19/11/1977</t>
  </si>
  <si>
    <t>COORDENACAO CUR.GRAD.ODONTOLOGIA FOUFU</t>
  </si>
  <si>
    <t>DOUTORADO</t>
  </si>
  <si>
    <t>UNIV. FEDERAL DE MATO GROSSO DO SUL</t>
  </si>
  <si>
    <t>SAO SIMAO</t>
  </si>
  <si>
    <t>DANIELA MARQUES DE LIMA MOTA FERREIRA</t>
  </si>
  <si>
    <t>12/08/1974</t>
  </si>
  <si>
    <t>VICENTINA MARQUES DE LIMA MOTA</t>
  </si>
  <si>
    <t>19/06/1981</t>
  </si>
  <si>
    <t>11/08/1981</t>
  </si>
  <si>
    <t>10/01/1974</t>
  </si>
  <si>
    <t>DANIELO GARCIA DE FREITAS</t>
  </si>
  <si>
    <t>26/03/1972</t>
  </si>
  <si>
    <t>CONSUELO MARIA GARCIA DE FREITAS</t>
  </si>
  <si>
    <t>19/04/1977</t>
  </si>
  <si>
    <t>11/02/1981</t>
  </si>
  <si>
    <t>07/04/1986</t>
  </si>
  <si>
    <t>30/12/1991</t>
  </si>
  <si>
    <t>2/02/2023</t>
  </si>
  <si>
    <t>25/07/1988</t>
  </si>
  <si>
    <t>14/05/1977</t>
  </si>
  <si>
    <t>11/02/1984</t>
  </si>
  <si>
    <t>30/08/1988</t>
  </si>
  <si>
    <t>CENTRO DE INCUBACAO EMPR POP SOLIDARIOS</t>
  </si>
  <si>
    <t>DIR DE EXPERIMENTACAO PRODUCAO ANIMAL</t>
  </si>
  <si>
    <t>CARMO DO PARANAIBA</t>
  </si>
  <si>
    <t>DIRCE LEMOS DUARTE</t>
  </si>
  <si>
    <t>GOIATUBA</t>
  </si>
  <si>
    <t>PARACATU</t>
  </si>
  <si>
    <t>PRESIDENTE PRUDENTE</t>
  </si>
  <si>
    <t>RUBIATABA</t>
  </si>
  <si>
    <t>ITARUMA</t>
  </si>
  <si>
    <t>DIVISAO PROCTO INFORMACOES - DIRPS</t>
  </si>
  <si>
    <t>18/01/1986</t>
  </si>
  <si>
    <t>12/12/1972</t>
  </si>
  <si>
    <t>CURSO GRAD EM AGRONOMIA DE MONTE CARMELO</t>
  </si>
  <si>
    <t>COOR CURSO GRAD SIST INFOR MONTE CARMELO</t>
  </si>
  <si>
    <t>28/01/1962</t>
  </si>
  <si>
    <t>CAPINÓPOLIS</t>
  </si>
  <si>
    <t>IPATINGA</t>
  </si>
  <si>
    <t>06/06/1971</t>
  </si>
  <si>
    <t>17/03/1965</t>
  </si>
  <si>
    <t>14/09/1962</t>
  </si>
  <si>
    <t>15/01/1974</t>
  </si>
  <si>
    <t>27/07/1958</t>
  </si>
  <si>
    <t>ITUVERAVA</t>
  </si>
  <si>
    <t>MARIA DE LOURDES ALVES</t>
  </si>
  <si>
    <t>EDUARDO CROSARA GUSTIN</t>
  </si>
  <si>
    <t>08/02/1970</t>
  </si>
  <si>
    <t>GLEIDE MARIA CROSARA GUSTIN</t>
  </si>
  <si>
    <t>06/11/1977</t>
  </si>
  <si>
    <t>PORTO ALEGRE</t>
  </si>
  <si>
    <t>MAUZILIA DA CUNHA CHAVES</t>
  </si>
  <si>
    <t>08/02/1977</t>
  </si>
  <si>
    <t>24/11/1980</t>
  </si>
  <si>
    <t>23/08/1967</t>
  </si>
  <si>
    <t>22/03/1976</t>
  </si>
  <si>
    <t>FUNDACAO UNIVERSIDADE FED. DO TOCANTINS</t>
  </si>
  <si>
    <t>RIO VERDE</t>
  </si>
  <si>
    <t>27/02/1990</t>
  </si>
  <si>
    <t>DIRETORIA DE PROCESSOS SELETIVOS</t>
  </si>
  <si>
    <t>09/03/1968</t>
  </si>
  <si>
    <t>19/02/1966</t>
  </si>
  <si>
    <t>ALVARES MACHADO</t>
  </si>
  <si>
    <t>11/10/1971</t>
  </si>
  <si>
    <t>COOR CUR GRAD ENG FLORESTAL MTE CARMELO</t>
  </si>
  <si>
    <t>ERICA RODRIGUES MARIANO DE ALMEIDA REZENDE</t>
  </si>
  <si>
    <t>19/03/1970</t>
  </si>
  <si>
    <t>AMERICA RODRIGUES MARIANO</t>
  </si>
  <si>
    <t>13/12/1982</t>
  </si>
  <si>
    <t>INSTITUTO FEDERAL DE SAO PAULO</t>
  </si>
  <si>
    <t>PA</t>
  </si>
  <si>
    <t>01/07/1985</t>
  </si>
  <si>
    <t>MESTRADO</t>
  </si>
  <si>
    <t>17/07/1962</t>
  </si>
  <si>
    <t>03/02/1977</t>
  </si>
  <si>
    <t>26/12/1971</t>
  </si>
  <si>
    <t>2/01/2023</t>
  </si>
  <si>
    <t>FORMIGA</t>
  </si>
  <si>
    <t>DIVISAO DE FORMACAO DOCENTE</t>
  </si>
  <si>
    <t>UNIVERSIDADE FEDERAL DE LAVRAS</t>
  </si>
  <si>
    <t>FABIOLA ALVES GOMES</t>
  </si>
  <si>
    <t>13/05/1979</t>
  </si>
  <si>
    <t>MARIA ALVES GOMES</t>
  </si>
  <si>
    <t>04/04/1982</t>
  </si>
  <si>
    <t>BOM DESPACHO</t>
  </si>
  <si>
    <t>14/01/1980</t>
  </si>
  <si>
    <t>TEREZINHA GONCALVES CORREIA</t>
  </si>
  <si>
    <t>29/04/1977</t>
  </si>
  <si>
    <t>21/02/1970</t>
  </si>
  <si>
    <t>08/05/1980</t>
  </si>
  <si>
    <t>2/03/2023</t>
  </si>
  <si>
    <t>FUND. UNIV FEDERAL DA GRANDE DOURADOS</t>
  </si>
  <si>
    <t>03/10/1981</t>
  </si>
  <si>
    <t>20/01/1976</t>
  </si>
  <si>
    <t>04/02/1976</t>
  </si>
  <si>
    <t>26/02/1970</t>
  </si>
  <si>
    <t>21/01/2023</t>
  </si>
  <si>
    <t>13/04/1987</t>
  </si>
  <si>
    <t>19/08/1991</t>
  </si>
  <si>
    <t>28/12/1981</t>
  </si>
  <si>
    <t>05/03/1979</t>
  </si>
  <si>
    <t>BRASILIA</t>
  </si>
  <si>
    <t>27/04/1987</t>
  </si>
  <si>
    <t>TAGUATINGA</t>
  </si>
  <si>
    <t>21/02/1976</t>
  </si>
  <si>
    <t>20/08/1965</t>
  </si>
  <si>
    <t>24/06/1979</t>
  </si>
  <si>
    <t>16/11/1973</t>
  </si>
  <si>
    <t>04/12/1967</t>
  </si>
  <si>
    <t>BRASILEIRO NATZ</t>
  </si>
  <si>
    <t>ITALIA</t>
  </si>
  <si>
    <t>UNIVERSIDADE FEDERAL DE SAO CARLOS</t>
  </si>
  <si>
    <t>DIVINOPOLIS</t>
  </si>
  <si>
    <t>02/11/1980</t>
  </si>
  <si>
    <t>FACULDADE DE CIENCIAS CONTABEIS</t>
  </si>
  <si>
    <t>ARAPONGAS</t>
  </si>
  <si>
    <t>ARAXA</t>
  </si>
  <si>
    <t>UNIVERSIDADE FEDERAL DO ESPIRITO SANTO</t>
  </si>
  <si>
    <t>JARDINOPOLIS</t>
  </si>
  <si>
    <t>MARTINHO CAMPOS</t>
  </si>
  <si>
    <t>24/03/1985</t>
  </si>
  <si>
    <t>16/11/1987</t>
  </si>
  <si>
    <t>27/10/1975</t>
  </si>
  <si>
    <t>17/03/1982</t>
  </si>
  <si>
    <t>06/10/1983</t>
  </si>
  <si>
    <t>29/08/1967</t>
  </si>
  <si>
    <t>CURITIBA</t>
  </si>
  <si>
    <t>GUENIA MARA VIEIRA LADEIRA</t>
  </si>
  <si>
    <t>20/05/1989</t>
  </si>
  <si>
    <t>05/04/1990</t>
  </si>
  <si>
    <t>20/01/1977</t>
  </si>
  <si>
    <t>11/02/1978</t>
  </si>
  <si>
    <t>17/12/1979</t>
  </si>
  <si>
    <t>26/10/1974</t>
  </si>
  <si>
    <t>28/03/1965</t>
  </si>
  <si>
    <t>DIRETORIA INOVACAO TRANSF DE TECNOLOGIA</t>
  </si>
  <si>
    <t>02/09/1983</t>
  </si>
  <si>
    <t>FORTALEZA</t>
  </si>
  <si>
    <t>INSTITUTO FEDERAL GOIANO</t>
  </si>
  <si>
    <t>23/07/1993</t>
  </si>
  <si>
    <t>CEGO</t>
  </si>
  <si>
    <t>RO</t>
  </si>
  <si>
    <t>SANTOS</t>
  </si>
  <si>
    <t>16/08/1952</t>
  </si>
  <si>
    <t>26/05/1982</t>
  </si>
  <si>
    <t>12/08/1962</t>
  </si>
  <si>
    <t>DORES DO INDAIA</t>
  </si>
  <si>
    <t>SAO GOTARDO</t>
  </si>
  <si>
    <t>16/10/1981</t>
  </si>
  <si>
    <t>20/09/1982</t>
  </si>
  <si>
    <t>DIRETORIA DE POS GRADUACAO</t>
  </si>
  <si>
    <t>02/05/1973</t>
  </si>
  <si>
    <t>24/08/1982</t>
  </si>
  <si>
    <t>COOR PROG POS GRAD GENETICA E BIOQUIMICA</t>
  </si>
  <si>
    <t>DIVISAO DE LICENCIATURA - DIREN</t>
  </si>
  <si>
    <t>09/10/1973</t>
  </si>
  <si>
    <t>05/07/1991</t>
  </si>
  <si>
    <t>Lic. Gestante Prorrogação - EST</t>
  </si>
  <si>
    <t>15/03/1992</t>
  </si>
  <si>
    <t>21/05/1991</t>
  </si>
  <si>
    <t>09/12/1971</t>
  </si>
  <si>
    <t>04/01/1965</t>
  </si>
  <si>
    <t>ESTADOS UNIDOS</t>
  </si>
  <si>
    <t>29/09/2022</t>
  </si>
  <si>
    <t>26/01/2023</t>
  </si>
  <si>
    <t>Indigena</t>
  </si>
  <si>
    <t>16/01/1984</t>
  </si>
  <si>
    <t>FUNDACAO UNIVERSIDADE FEDERAL DO ABC</t>
  </si>
  <si>
    <t>10/03/1980</t>
  </si>
  <si>
    <t>27/04/1963</t>
  </si>
  <si>
    <t>31/05/1964</t>
  </si>
  <si>
    <t>06/01/1955</t>
  </si>
  <si>
    <t>27/08/1965</t>
  </si>
  <si>
    <t>ARGENTINA</t>
  </si>
  <si>
    <t>1/08/2022</t>
  </si>
  <si>
    <t>JOSE WEBER VIEIRA DE FARIA</t>
  </si>
  <si>
    <t>GENITA ARANTES DE FARIA</t>
  </si>
  <si>
    <t>COORD DO CURSO DE PEDAGOGIA DO PONTAL</t>
  </si>
  <si>
    <t>07/02/1981</t>
  </si>
  <si>
    <t>SURDO</t>
  </si>
  <si>
    <t>08/06/1984</t>
  </si>
  <si>
    <t>05/08/1981</t>
  </si>
  <si>
    <t>SC</t>
  </si>
  <si>
    <t>17/07/1980</t>
  </si>
  <si>
    <t>10/05/1975</t>
  </si>
  <si>
    <t>25/12/1979</t>
  </si>
  <si>
    <t>25/08/1976</t>
  </si>
  <si>
    <t>17/07/1982</t>
  </si>
  <si>
    <t>09/05/1982</t>
  </si>
  <si>
    <t>20/11/1980</t>
  </si>
  <si>
    <t>11/08/1979</t>
  </si>
  <si>
    <t>12/10/1981</t>
  </si>
  <si>
    <t>21/05/1981</t>
  </si>
  <si>
    <t>AM</t>
  </si>
  <si>
    <t>07/05/1991</t>
  </si>
  <si>
    <t>19/02/1988</t>
  </si>
  <si>
    <t>QUIRINOPOLIS</t>
  </si>
  <si>
    <t>DIRETORIA PROVIMENTO ACOMP ADM CARREIRA</t>
  </si>
  <si>
    <t>KARINE SANTANA DE AZEVEDO ZAGO</t>
  </si>
  <si>
    <t>27/05/1978</t>
  </si>
  <si>
    <t>TATIANA SANTANA DE AZEVEDO</t>
  </si>
  <si>
    <t>DIVISAO DE MORADIA</t>
  </si>
  <si>
    <t>22/07/1986</t>
  </si>
  <si>
    <t>LUCILIA VIANA TEIXEIRA</t>
  </si>
  <si>
    <t>CENTRO DE PSICOLOGIA</t>
  </si>
  <si>
    <t>SAO SEBASTIAO DO PARAISO</t>
  </si>
  <si>
    <t>20/10/1967</t>
  </si>
  <si>
    <t>29/07/1981</t>
  </si>
  <si>
    <t>BARRETOS</t>
  </si>
  <si>
    <t>COORD CURSO CIENCIAS BIOLOGICAS PONTAL</t>
  </si>
  <si>
    <t>31/03/1982</t>
  </si>
  <si>
    <t>05/03/1988</t>
  </si>
  <si>
    <t>Afas. Prestar Colaboração, PCCTAE e Magistério Federal - EST</t>
  </si>
  <si>
    <t>COORDENACAO CUR GRAD CIENCIAS CONTABEIS</t>
  </si>
  <si>
    <t>01/12/1983</t>
  </si>
  <si>
    <t>14/05/1997</t>
  </si>
  <si>
    <t>13/02/1982</t>
  </si>
  <si>
    <t>GOIANDIRA</t>
  </si>
  <si>
    <t>03/03/1985</t>
  </si>
  <si>
    <t>COORDENACAO CUR GRADUACAO EM DIREITO</t>
  </si>
  <si>
    <t>11/11/1978</t>
  </si>
  <si>
    <t>12/12/1970</t>
  </si>
  <si>
    <t>SAO JOSE DO RIO PRETO</t>
  </si>
  <si>
    <t>LETICIA SANCHEZ FERREIRA</t>
  </si>
  <si>
    <t>MARIA APARECIDA FERREIRA SANCHEZ</t>
  </si>
  <si>
    <t>20/04/1982</t>
  </si>
  <si>
    <t>17/06/1962</t>
  </si>
  <si>
    <t>SALINAS</t>
  </si>
  <si>
    <t>02/08/1975</t>
  </si>
  <si>
    <t>MARIA DA GLORIA BARBOSA BORGES</t>
  </si>
  <si>
    <t>COORD CURSO DE FISICA DO PONTAL</t>
  </si>
  <si>
    <t>15/08/1968</t>
  </si>
  <si>
    <t>29/09/1976</t>
  </si>
  <si>
    <t>03/11/1986</t>
  </si>
  <si>
    <t>02/05/1984</t>
  </si>
  <si>
    <t>31/10/1986</t>
  </si>
  <si>
    <t>08/04/1980</t>
  </si>
  <si>
    <t>13/11/1982</t>
  </si>
  <si>
    <t>06/11/1982</t>
  </si>
  <si>
    <t>3/03/2023</t>
  </si>
  <si>
    <t>21/11/2022</t>
  </si>
  <si>
    <t>1/05/2023</t>
  </si>
  <si>
    <t>24/04/1992</t>
  </si>
  <si>
    <t>LIC CAPAC - ART 25, INC I - DEC 9991/2019</t>
  </si>
  <si>
    <t>03/05/1984</t>
  </si>
  <si>
    <t>08/07/1980</t>
  </si>
  <si>
    <t>20/06/1986</t>
  </si>
  <si>
    <t>SAO CARLOS</t>
  </si>
  <si>
    <t>08/12/1973</t>
  </si>
  <si>
    <t>28/02/1982</t>
  </si>
  <si>
    <t>28/07/1973</t>
  </si>
  <si>
    <t>07/11/1974</t>
  </si>
  <si>
    <t>26/10/1987</t>
  </si>
  <si>
    <t>18/08/1983</t>
  </si>
  <si>
    <t>GRUPIARA</t>
  </si>
  <si>
    <t>06/11/1986</t>
  </si>
  <si>
    <t>03/04/1960</t>
  </si>
  <si>
    <t>12/10/1983</t>
  </si>
  <si>
    <t>MABEL DUARTE ALVES GOMIDES</t>
  </si>
  <si>
    <t>29/01/1970</t>
  </si>
  <si>
    <t>WALDECYR PEREIRA DA SILVA</t>
  </si>
  <si>
    <t>LAVRAS</t>
  </si>
  <si>
    <t>26/04/1958</t>
  </si>
  <si>
    <t>29/08/1983</t>
  </si>
  <si>
    <t>27/10/1971</t>
  </si>
  <si>
    <t>16/07/1986</t>
  </si>
  <si>
    <t>COORD CURSO ENGENHARIA PRODUCAO PONTAL</t>
  </si>
  <si>
    <t>FA ADM CIE CONT ENG PROD SERV SOCIAL</t>
  </si>
  <si>
    <t>25/01/1978</t>
  </si>
  <si>
    <t>11/03/1985</t>
  </si>
  <si>
    <t>12/11/1980</t>
  </si>
  <si>
    <t>COORD PROG RESID MULT E UNIPROFISSIONAL</t>
  </si>
  <si>
    <t>15/07/1971</t>
  </si>
  <si>
    <t>23/01/1965</t>
  </si>
  <si>
    <t>TEOFILO OTONI</t>
  </si>
  <si>
    <t>25/04/1961</t>
  </si>
  <si>
    <t>FRANCA</t>
  </si>
  <si>
    <t>13/06/1966</t>
  </si>
  <si>
    <t>17/02/1965</t>
  </si>
  <si>
    <t>02/12/1988</t>
  </si>
  <si>
    <t>COORD CURSO CIENCIAS CONTABEIS DO PONTAL</t>
  </si>
  <si>
    <t>11/05/1976</t>
  </si>
  <si>
    <t>06/01/1967</t>
  </si>
  <si>
    <t>02/04/1972</t>
  </si>
  <si>
    <t>MARCUS VINICIUS DE PADUA NETTO</t>
  </si>
  <si>
    <t>17/07/1966</t>
  </si>
  <si>
    <t>MARLE DE FATIMA PADUA NETTO</t>
  </si>
  <si>
    <t>25/01/1958</t>
  </si>
  <si>
    <t>DIVISAO DE SAUDE - ESTUDANTE</t>
  </si>
  <si>
    <t>06/07/1967</t>
  </si>
  <si>
    <t>14/09/1978</t>
  </si>
  <si>
    <t>28/12/1965</t>
  </si>
  <si>
    <t>07/01/1966</t>
  </si>
  <si>
    <t>03/06/1985</t>
  </si>
  <si>
    <t>09/06/1966</t>
  </si>
  <si>
    <t>24/08/1970</t>
  </si>
  <si>
    <t>22/01/1962</t>
  </si>
  <si>
    <t>28/05/1964</t>
  </si>
  <si>
    <t>18/10/1968</t>
  </si>
  <si>
    <t>BEBEDOURO</t>
  </si>
  <si>
    <t>26/09/2022</t>
  </si>
  <si>
    <t>MINISTERIO JUSTICA E SEG. PUBLICA</t>
  </si>
  <si>
    <t>29/11/2022</t>
  </si>
  <si>
    <t>06/12/1987</t>
  </si>
  <si>
    <t>02/05/1980</t>
  </si>
  <si>
    <t>31/08/2023</t>
  </si>
  <si>
    <t>18/06/1964</t>
  </si>
  <si>
    <t>02/07/1984</t>
  </si>
  <si>
    <t>18/05/1985</t>
  </si>
  <si>
    <t>16/09/1978</t>
  </si>
  <si>
    <t>10/06/1988</t>
  </si>
  <si>
    <t>15/08/1976</t>
  </si>
  <si>
    <t>MARTA HELENA DE OLIVEIRA</t>
  </si>
  <si>
    <t>03/09/1968</t>
  </si>
  <si>
    <t>21/06/1988</t>
  </si>
  <si>
    <t>16/11/1989</t>
  </si>
  <si>
    <t>17/10/2022</t>
  </si>
  <si>
    <t>15/04/1983</t>
  </si>
  <si>
    <t>ARAPUA</t>
  </si>
  <si>
    <t>UNIVERSIDADE FEDERAL DE ITAJUBA</t>
  </si>
  <si>
    <t>27/10/1972</t>
  </si>
  <si>
    <t>27/06/1977</t>
  </si>
  <si>
    <t>UNIVERSIDADE FEDERAL DA FRONTEIRA SUL</t>
  </si>
  <si>
    <t>16/02/1988</t>
  </si>
  <si>
    <t>COORD CURSO DE SERVICO SOCIAL DO PONTAL</t>
  </si>
  <si>
    <t>04/08/1977</t>
  </si>
  <si>
    <t>CONTAGEM</t>
  </si>
  <si>
    <t>29/03/1983</t>
  </si>
  <si>
    <t>12/04/1982</t>
  </si>
  <si>
    <t>11/05/1962</t>
  </si>
  <si>
    <t>05/11/1987</t>
  </si>
  <si>
    <t>26/07/1972</t>
  </si>
  <si>
    <t>04/12/1974</t>
  </si>
  <si>
    <t>10/11/1967</t>
  </si>
  <si>
    <t>14/05/1961</t>
  </si>
  <si>
    <t>OURO PRETO</t>
  </si>
  <si>
    <t>11/04/2022</t>
  </si>
  <si>
    <t>19/01/1983</t>
  </si>
  <si>
    <t>25/10/1975</t>
  </si>
  <si>
    <t>05/04/1983</t>
  </si>
  <si>
    <t>29/09/1970</t>
  </si>
  <si>
    <t>1/10/2022</t>
  </si>
  <si>
    <t>15/12/1974</t>
  </si>
  <si>
    <t>PIUMHI</t>
  </si>
  <si>
    <t>09/09/1982</t>
  </si>
  <si>
    <t>ELCY TEREZINHA DE MELO VICTAL</t>
  </si>
  <si>
    <t>14/03/1983</t>
  </si>
  <si>
    <t>MARIA CRISTINA BEJO WOLKERS</t>
  </si>
  <si>
    <t>VARGINHA</t>
  </si>
  <si>
    <t>05/07/1982</t>
  </si>
  <si>
    <t>1/05/2022</t>
  </si>
  <si>
    <t>03/09/1965</t>
  </si>
  <si>
    <t>3/01/2022</t>
  </si>
  <si>
    <t>05/04/1981</t>
  </si>
  <si>
    <t>DEPARTAMENTO DE PARASITOLOGIA</t>
  </si>
  <si>
    <t>BURITI ALEGRE</t>
  </si>
  <si>
    <t>14/02/2023</t>
  </si>
  <si>
    <t>REQUISICAO - art. 60 -  LEI 13.844/2019</t>
  </si>
  <si>
    <t>27/01/2023</t>
  </si>
  <si>
    <t>07/07/1980</t>
  </si>
  <si>
    <t>COORD DO CURSO DE GEOGRAFIA DO PONTAL</t>
  </si>
  <si>
    <t>06/12/1990</t>
  </si>
  <si>
    <t>10/11/1988</t>
  </si>
  <si>
    <t>23/10/1975</t>
  </si>
  <si>
    <t>01/05/1975</t>
  </si>
  <si>
    <t>SAO CAETANO DO SUL</t>
  </si>
  <si>
    <t>FUNDACAO UNIV. FEDERAL DE UBERLANDIA</t>
  </si>
  <si>
    <t>07/03/1983</t>
  </si>
  <si>
    <t>SAMIA MARQUES BITTAR BRITTO ARANTES</t>
  </si>
  <si>
    <t>FUNDACAO UNIVERSIDADE DO AMAZONAS</t>
  </si>
  <si>
    <t>LINS</t>
  </si>
  <si>
    <t>FUNDACAO UNIVERSIDADE FEDERAL DE SERGIPE</t>
  </si>
  <si>
    <t>FLORIANOPOLIS</t>
  </si>
  <si>
    <t>31/08/1983</t>
  </si>
  <si>
    <t>01/02/1984</t>
  </si>
  <si>
    <t>UMUARAMA</t>
  </si>
  <si>
    <t>MARIA ANGELICA DA SILVA</t>
  </si>
  <si>
    <t>13/02/1981</t>
  </si>
  <si>
    <t>26/04/1965</t>
  </si>
  <si>
    <t>04/12/1980</t>
  </si>
  <si>
    <t>02/12/1960</t>
  </si>
  <si>
    <t>12/02/1973</t>
  </si>
  <si>
    <t>04/07/1979</t>
  </si>
  <si>
    <t>RIO CLARO</t>
  </si>
  <si>
    <t>14/03/2022</t>
  </si>
  <si>
    <t>18/01/1980</t>
  </si>
  <si>
    <t>09/02/1978</t>
  </si>
  <si>
    <t>24/01/1981</t>
  </si>
  <si>
    <t>21/01/1978</t>
  </si>
  <si>
    <t>CAMPINAS</t>
  </si>
  <si>
    <t>28/10/1982</t>
  </si>
  <si>
    <t>14/10/1982</t>
  </si>
  <si>
    <t>VICOSA</t>
  </si>
  <si>
    <t>03/07/1979</t>
  </si>
  <si>
    <t>09/04/1980</t>
  </si>
  <si>
    <t>26/10/1978</t>
  </si>
  <si>
    <t>09/07/1959</t>
  </si>
  <si>
    <t>05/10/1979</t>
  </si>
  <si>
    <t>SAO LUIS</t>
  </si>
  <si>
    <t>UNI.FED.VALES DO JEQUITINHONHA E MUCURI</t>
  </si>
  <si>
    <t>18/05/1968</t>
  </si>
  <si>
    <t>08/01/1970</t>
  </si>
  <si>
    <t>26/04/1969</t>
  </si>
  <si>
    <t>LONDRINA</t>
  </si>
  <si>
    <t>27/08/1981</t>
  </si>
  <si>
    <t>PIRES DO RIO</t>
  </si>
  <si>
    <t>MORRINHOS</t>
  </si>
  <si>
    <t>BELEM</t>
  </si>
  <si>
    <t>26/08/1986</t>
  </si>
  <si>
    <t>UNIVERSIDADE FEDERAL DO PARANA</t>
  </si>
  <si>
    <t>SERGIO RICARDO DE JESUS OLIVEIRA</t>
  </si>
  <si>
    <t>LAZARA JESUS OLIVEIRA</t>
  </si>
  <si>
    <t>TERESINA</t>
  </si>
  <si>
    <t>08/01/1980</t>
  </si>
  <si>
    <t>03/08/1970</t>
  </si>
  <si>
    <t>19/03/1962</t>
  </si>
  <si>
    <t>26/07/1973</t>
  </si>
  <si>
    <t>16/09/1974</t>
  </si>
  <si>
    <t>11/07/1967</t>
  </si>
  <si>
    <t>06/10/1975</t>
  </si>
  <si>
    <t>01/06/1972</t>
  </si>
  <si>
    <t>11/01/1972</t>
  </si>
  <si>
    <t>28/02/2023</t>
  </si>
  <si>
    <t>10/02/2023</t>
  </si>
  <si>
    <t>4/10/2022</t>
  </si>
  <si>
    <t>FUNDACAO UNVERSIDADE FEDERAL DO AMAPA</t>
  </si>
  <si>
    <t>20/10/1981</t>
  </si>
  <si>
    <t>08/07/1967</t>
  </si>
  <si>
    <t>COORD CURSO GRADUACAO BIOTECNOLOGIA</t>
  </si>
  <si>
    <t>COORD CURS GRAD DE ING E LIT DE LING ING</t>
  </si>
  <si>
    <t>LIC. MOTIVO ACOMPANHAMENTO CONJUGE OU COMPANHEIRO- EST</t>
  </si>
  <si>
    <t>TATIANY CALEGARI</t>
  </si>
  <si>
    <t>20/01/1980</t>
  </si>
  <si>
    <t>CILENE APARECIDA DE VASCONCELOS CALEGARI</t>
  </si>
  <si>
    <t>03/11/1976</t>
  </si>
  <si>
    <t>05/11/1981</t>
  </si>
  <si>
    <t>17/08/1981</t>
  </si>
  <si>
    <t>MARIA MARCIA DO AMARAL FELIPE</t>
  </si>
  <si>
    <t>24/09/1980</t>
  </si>
  <si>
    <t>UNIVERSIDADE FEDERAL DO CEARA</t>
  </si>
  <si>
    <t>THULIO MARQUEZ CUNHA</t>
  </si>
  <si>
    <t>12/08/1979</t>
  </si>
  <si>
    <t>LUCIA CRISTINA MARQUEZ CUNHA</t>
  </si>
  <si>
    <t>12/02/1985</t>
  </si>
  <si>
    <t>18/09/1985</t>
  </si>
  <si>
    <t>28/07/1972</t>
  </si>
  <si>
    <t>27/01/1966</t>
  </si>
  <si>
    <t>06/02/1973</t>
  </si>
  <si>
    <t>MARIA EMILIA FERREIRA DE ALMEIDA</t>
  </si>
  <si>
    <t>ARARAQUARA</t>
  </si>
  <si>
    <t>22/06/1987</t>
  </si>
  <si>
    <t>25/04/1985</t>
  </si>
  <si>
    <t>1/03/2022</t>
  </si>
  <si>
    <t>15/12/1979</t>
  </si>
  <si>
    <t>16/09/1965</t>
  </si>
  <si>
    <t>26/10/1981</t>
  </si>
  <si>
    <t>22/07/1962</t>
  </si>
  <si>
    <t>CUMARI</t>
  </si>
  <si>
    <t>12/07/1986</t>
  </si>
  <si>
    <t>09/07/1976</t>
  </si>
  <si>
    <t>19/03/1976</t>
  </si>
  <si>
    <t>COORD CURSO DE MATEMATICA DO PONTAL</t>
  </si>
  <si>
    <t>13/10/1980</t>
  </si>
  <si>
    <t>20/12/1982</t>
  </si>
  <si>
    <t>14/12/1971</t>
  </si>
  <si>
    <t>22/08/1990</t>
  </si>
  <si>
    <t>COORD DO CURSO ADMINISTRACAO DO PONTAL</t>
  </si>
  <si>
    <t>9/03/2022</t>
  </si>
  <si>
    <t>8/03/2023</t>
  </si>
  <si>
    <t>21/08/1980</t>
  </si>
  <si>
    <t>MARIZETE ALVES SOUZA</t>
  </si>
  <si>
    <t>02/03/1985</t>
  </si>
  <si>
    <t>ALEX MEDEIROS DE CARVALHO</t>
  </si>
  <si>
    <t>23/10/1979</t>
  </si>
  <si>
    <t>FILOMENA HONORIO DE CARVALHO ROCHA</t>
  </si>
  <si>
    <t>D-03</t>
  </si>
  <si>
    <t>ALINE CARRIJO DE OLIVEIRA</t>
  </si>
  <si>
    <t>16/09/1987</t>
  </si>
  <si>
    <t>MARIA MARTA CARRIJO DE OLIVEIRA</t>
  </si>
  <si>
    <t>ALVORADA DO OESTE</t>
  </si>
  <si>
    <t>D-02</t>
  </si>
  <si>
    <t>AMANDA COUTO DA COSTA</t>
  </si>
  <si>
    <t>APARECIDA VICENTINA COUTO</t>
  </si>
  <si>
    <t>D-01</t>
  </si>
  <si>
    <t>CONT.PROF.SUBSTITUTO</t>
  </si>
  <si>
    <t>CDT</t>
  </si>
  <si>
    <t>ANA CLAUDIA CUNHA SALUM</t>
  </si>
  <si>
    <t>17/12/1969</t>
  </si>
  <si>
    <t>NILZA CUNHA SALUM</t>
  </si>
  <si>
    <t>ANDRE LUIS BERTELLI DUARTE</t>
  </si>
  <si>
    <t>25/04/1986</t>
  </si>
  <si>
    <t>ISABEL BERTELLI DUARTE</t>
  </si>
  <si>
    <t>ANDRE LUIZ SABINO</t>
  </si>
  <si>
    <t>06/08/1966</t>
  </si>
  <si>
    <t>MANOELINA DE OLIVEIRA SABINO</t>
  </si>
  <si>
    <t>ANDREA PORTO RIBEIRO</t>
  </si>
  <si>
    <t>25/09/1990</t>
  </si>
  <si>
    <t>HELENA DE SOUZA PORTO RIBEIRO</t>
  </si>
  <si>
    <t>Mestre+RSC-III (Lei 12772/12 Art.18)</t>
  </si>
  <si>
    <t>ANTOMAR ARAUJO FERREIRA</t>
  </si>
  <si>
    <t>05/11/1968</t>
  </si>
  <si>
    <t>MARILDES ARAUJO FERREIRA</t>
  </si>
  <si>
    <t>D-04</t>
  </si>
  <si>
    <t>ARIANE DE SOUZA SIQUEIRA</t>
  </si>
  <si>
    <t>LEIDA MARIA DE SOUZA SIQUEIRA</t>
  </si>
  <si>
    <t>ARIANNE VELLASCO GOMES</t>
  </si>
  <si>
    <t>ADRIANA VELLASCO GOMES</t>
  </si>
  <si>
    <t>UNIVERSIDADE FEDERAL DE RORAIMA</t>
  </si>
  <si>
    <t>BELONI CACIQUE BRAGA</t>
  </si>
  <si>
    <t>24/07/1964</t>
  </si>
  <si>
    <t>DELCIDIA GOMES COSTA</t>
  </si>
  <si>
    <t>BRUNO DE SOUSA FIGUEIRA</t>
  </si>
  <si>
    <t>24/02/1990</t>
  </si>
  <si>
    <t>CECILIA VICENTE DE SOUSA FIGUEIRA</t>
  </si>
  <si>
    <t>BRUNO GONZAGA TEODORO</t>
  </si>
  <si>
    <t>21/02/1985</t>
  </si>
  <si>
    <t>JUSSANIA TEODORO GONZAGA</t>
  </si>
  <si>
    <t>CAMILA FLORO E SILVA</t>
  </si>
  <si>
    <t>16/09/1996</t>
  </si>
  <si>
    <t>DJALMIR FLORO DA SILVA</t>
  </si>
  <si>
    <t>CELINE CRISTINA SILVA BORGES</t>
  </si>
  <si>
    <t>24/10/1974</t>
  </si>
  <si>
    <t>LINDALVA DE OLIVEIRA SILVA</t>
  </si>
  <si>
    <t>Pos-Graduação+RSC-II  (Lei 12772/12 Art.18)</t>
  </si>
  <si>
    <t>30/06/2022</t>
  </si>
  <si>
    <t>30/06/2023</t>
  </si>
  <si>
    <t>CHRISTIAN ALVES MARTINS</t>
  </si>
  <si>
    <t>15/07/1978</t>
  </si>
  <si>
    <t>DENISE VIEIRA ALVES MARTINS</t>
  </si>
  <si>
    <t>CLARICE CAROLINA ORTIZ DE CAMARGO</t>
  </si>
  <si>
    <t>04/04/1979</t>
  </si>
  <si>
    <t>ELISABETH SOARES DE CAMARGO</t>
  </si>
  <si>
    <t>10/12/2021</t>
  </si>
  <si>
    <t>11/12/2023</t>
  </si>
  <si>
    <t>CLAUDIA SILVA DE SOUZA</t>
  </si>
  <si>
    <t>21/07/1980</t>
  </si>
  <si>
    <t>ELIZABETH ALVES DA SILVA</t>
  </si>
  <si>
    <t>CLEBER GARCIA CASAGRANDE</t>
  </si>
  <si>
    <t>14/12/1973</t>
  </si>
  <si>
    <t>ANA LUIZA GARCIA LEAL CASAGRANDE</t>
  </si>
  <si>
    <t>DAVID COLLARES ACHE</t>
  </si>
  <si>
    <t>18/02/1989</t>
  </si>
  <si>
    <t>FLAVIA APARECIDA COLLARES MOURA ACHE</t>
  </si>
  <si>
    <t>DEBORA CRISTINA DE OLIVEIRA SILVA NUNES</t>
  </si>
  <si>
    <t>23/12/1987</t>
  </si>
  <si>
    <t>LUCIA HELENA DE OLIVEIRA NUNES</t>
  </si>
  <si>
    <t>DIOGO GOMES NOVAES</t>
  </si>
  <si>
    <t>CREUZA MARIA GOMES ALVES</t>
  </si>
  <si>
    <t>EDERSON DE OLIVEIRA PASSOS</t>
  </si>
  <si>
    <t>DIVA MARIA DE OLIVEIRA PASSOS</t>
  </si>
  <si>
    <t>EDUARDO MACEDO DE OLIVEIRA</t>
  </si>
  <si>
    <t>11/08/1961</t>
  </si>
  <si>
    <t>LECY MACEDO DE OLIVEIRA</t>
  </si>
  <si>
    <t>ELISANGELA DE AZEVEDO SILVA RODRIGUES</t>
  </si>
  <si>
    <t>19/03/1977</t>
  </si>
  <si>
    <t>ROSANGELA APARECIDA DA SILVA</t>
  </si>
  <si>
    <t>FERNANDA CASSIA DOS SANTOS</t>
  </si>
  <si>
    <t>ELIR APARECIDA CHINATO</t>
  </si>
  <si>
    <t>FERNANDA CRISTINA DE CAMPOS</t>
  </si>
  <si>
    <t>22/09/1978</t>
  </si>
  <si>
    <t>CLEUSA MARIA CAMPOS</t>
  </si>
  <si>
    <t>FERNANDA QUARESMA DA SILVA</t>
  </si>
  <si>
    <t>05/10/1981</t>
  </si>
  <si>
    <t>MARIA ANTONIA DE JESUS QUARESMA</t>
  </si>
  <si>
    <t>FLAVIA PIMENTA DE SOUZA CARCANHOLO</t>
  </si>
  <si>
    <t>16/09/1976</t>
  </si>
  <si>
    <t>IVONE AGUERRI PIMENTA DE SOUZA</t>
  </si>
  <si>
    <t>FRANCIELE QUEIROZ DA SILVA</t>
  </si>
  <si>
    <t>03/06/1988</t>
  </si>
  <si>
    <t>VALDECI QUEIROZ DA SILVA</t>
  </si>
  <si>
    <t>GABRIELA MARTINS SILVA</t>
  </si>
  <si>
    <t>17/03/1984</t>
  </si>
  <si>
    <t>RITA CELIA MARTINS DA SILVA</t>
  </si>
  <si>
    <t>GETULIO GOIS DE ARAUJO</t>
  </si>
  <si>
    <t>18/08/1975</t>
  </si>
  <si>
    <t>JACI GOIS DE ARAUJO</t>
  </si>
  <si>
    <t>GETULIO RIBEIRO BACCELLI</t>
  </si>
  <si>
    <t>MARIA TEREZA RIBEIRO</t>
  </si>
  <si>
    <t>GIULIANA RIBEIRO CARVALHO</t>
  </si>
  <si>
    <t>27/03/1973</t>
  </si>
  <si>
    <t>VERA LUCI RIBEIRO CARVALHO</t>
  </si>
  <si>
    <t>INIA FRANCO DE NOVAES</t>
  </si>
  <si>
    <t>06/07/1975</t>
  </si>
  <si>
    <t>MARIA DIVINA DELFINO FRANCO</t>
  </si>
  <si>
    <t>JANINE CECILIA GONCALVES PEIXOTO</t>
  </si>
  <si>
    <t>17/10/1981</t>
  </si>
  <si>
    <t>VALERIA APARECIDA GONCALVES</t>
  </si>
  <si>
    <t>JOAO PAULO HENRIQUE RIBEIRO</t>
  </si>
  <si>
    <t>23/02/1984</t>
  </si>
  <si>
    <t>MARCIA HELENA TRISTAO HENRIQUE</t>
  </si>
  <si>
    <t>JOEL VICTOR REIS LISBOA</t>
  </si>
  <si>
    <t>01/01/1997</t>
  </si>
  <si>
    <t>JOSIELKE DE SOUZA REIS</t>
  </si>
  <si>
    <t>JOHNATAN AUGUSTO DA COSTA ALVES</t>
  </si>
  <si>
    <t>LEILA ALVES SILVA DA COSTA</t>
  </si>
  <si>
    <t>JOICE RIBEIRO MACHADO DA SILVA</t>
  </si>
  <si>
    <t>07/09/1973</t>
  </si>
  <si>
    <t>HELENA MARIA RIBEIRO MACHADO</t>
  </si>
  <si>
    <t>VICE DIR DA ESCOLA DE EDUCACAO BASICA</t>
  </si>
  <si>
    <t>JOICE SILVA MUNDIM GUIMARAES</t>
  </si>
  <si>
    <t>11/05/1990</t>
  </si>
  <si>
    <t>NEIDE SILVA MARQUES MUNDIM</t>
  </si>
  <si>
    <t>JULLIZZE MAIA BORGES</t>
  </si>
  <si>
    <t>24/11/1989</t>
  </si>
  <si>
    <t>MARIA CRISTINA MAIA BORGES</t>
  </si>
  <si>
    <t>KARINA MAGNO BRAZOROTTO DE SA</t>
  </si>
  <si>
    <t>11/04/1984</t>
  </si>
  <si>
    <t>MARLENE MAGNO BRAZOROTTO</t>
  </si>
  <si>
    <t>KASSIA GONCALVES ARANTES</t>
  </si>
  <si>
    <t>ANGELA MARIA GONCALVES CANUTO</t>
  </si>
  <si>
    <t>KELLEN CRISTINA COSTA ALVES BERNARDELLI</t>
  </si>
  <si>
    <t>DARCI COSTA ALVES</t>
  </si>
  <si>
    <t>KLENIO ANTONIO SOUSA</t>
  </si>
  <si>
    <t>13/06/1969</t>
  </si>
  <si>
    <t>MARIA DA PENHA CARVALHO DE SOUZA</t>
  </si>
  <si>
    <t>LARA OLIVEIRA BUENOS AIRES</t>
  </si>
  <si>
    <t>19/02/1996</t>
  </si>
  <si>
    <t>JANAINA OLIVEIRA BUENOS AIRES</t>
  </si>
  <si>
    <t>LARISSA NAHAS DOMINGUES DE OLIVEIRA</t>
  </si>
  <si>
    <t>ANICE NAHAS</t>
  </si>
  <si>
    <t>LAVINE ROCHA CARDOSO FERREIRA</t>
  </si>
  <si>
    <t>19/01/1977</t>
  </si>
  <si>
    <t>ILZA GOMES DA ROCHA CARDOSO</t>
  </si>
  <si>
    <t>9/10/2022</t>
  </si>
  <si>
    <t>5/10/2023</t>
  </si>
  <si>
    <t>LEA AURELIANO DE SOUSA MACHADO</t>
  </si>
  <si>
    <t>19/01/1978</t>
  </si>
  <si>
    <t>NAIR AURELIANO TIBURCIO</t>
  </si>
  <si>
    <t>LEANDRO SOUSA ALVES</t>
  </si>
  <si>
    <t>MARIA HELENA DE SOUSA ALVES</t>
  </si>
  <si>
    <t>LEONARDO DONIZETTE DE DEUS MENEZES</t>
  </si>
  <si>
    <t>17/08/1974</t>
  </si>
  <si>
    <t>MARIA ORDALIA DE FATIMA DE DEUS MENEZES</t>
  </si>
  <si>
    <t>LETICIA ARAUJO RODRIGUES SCHNEIDER</t>
  </si>
  <si>
    <t>22/12/1997</t>
  </si>
  <si>
    <t>MARILANE ARAUJO RODRIGUES</t>
  </si>
  <si>
    <t>LETICIA BORGES DE OLIVEIRA</t>
  </si>
  <si>
    <t>08/06/1978</t>
  </si>
  <si>
    <t>LETICIA SILVA MOURA</t>
  </si>
  <si>
    <t>KELLEN CRISTINA SILVA MOURA</t>
  </si>
  <si>
    <t>LIDIANE APARECIDA ALVES</t>
  </si>
  <si>
    <t>07/11/1985</t>
  </si>
  <si>
    <t>HELENA APARECIDA DE FARIA ALVES</t>
  </si>
  <si>
    <t>LILIANE DOS GUIMARAES ALVIM NUNES ARAUJO</t>
  </si>
  <si>
    <t>10/10/1974</t>
  </si>
  <si>
    <t>VERA LUCIA DOS GUIMARAES ALVIM NUNES</t>
  </si>
  <si>
    <t>LUCIANA SOARES MUNIZ</t>
  </si>
  <si>
    <t>LUCIMAR SOARES ANDRADE VIEIRA</t>
  </si>
  <si>
    <t>LUCIANA XAVIER DE CASTRO</t>
  </si>
  <si>
    <t>11/10/1981</t>
  </si>
  <si>
    <t>VANIA LUCIA XAVIER DE CASTRO</t>
  </si>
  <si>
    <t>7/09/2022</t>
  </si>
  <si>
    <t>6/09/2023</t>
  </si>
  <si>
    <t>LUCIANNA RIBEIRO DE LIMA</t>
  </si>
  <si>
    <t>LACI RIBEIRO DE LIMA</t>
  </si>
  <si>
    <t>LUCIELLE FARIAS ARANTES</t>
  </si>
  <si>
    <t>04/07/1978</t>
  </si>
  <si>
    <t>BERNARDETE MARIA DOS SANTOS ARANTES</t>
  </si>
  <si>
    <t>MAISA GONCALVES DA SILVA</t>
  </si>
  <si>
    <t>16/03/1985</t>
  </si>
  <si>
    <t>ERILDA GONCALVES DA SILVA</t>
  </si>
  <si>
    <t>MARA RUBIA DE ALMEIDA COLLI</t>
  </si>
  <si>
    <t>08/08/1984</t>
  </si>
  <si>
    <t>ROSEMARY CHAVAGLIA DE ALMEIDA COLLI</t>
  </si>
  <si>
    <t>MARCIA MARTINS DE OLIVEIRA ABREU</t>
  </si>
  <si>
    <t>25/06/1974</t>
  </si>
  <si>
    <t>MARIA DE FATIMA S OLIVEIRA</t>
  </si>
  <si>
    <t>MARCO TULIO MENDES ETERNO</t>
  </si>
  <si>
    <t>16/08/1969</t>
  </si>
  <si>
    <t>MARY MENDES</t>
  </si>
  <si>
    <t>MARCUS VINICIUS FURTADO DA SILVA OLIVEIRA</t>
  </si>
  <si>
    <t>SONIA FURTADO DA SILVA OLIVEIRA</t>
  </si>
  <si>
    <t>MARIANA MARTINS PEREIRA</t>
  </si>
  <si>
    <t>19/03/1985</t>
  </si>
  <si>
    <t>VERONICE APARECIDA MARTINS PEREIRA</t>
  </si>
  <si>
    <t>MARIANE ELLEN DA SILVA</t>
  </si>
  <si>
    <t>SILVANIA DE FATIMA SILVA</t>
  </si>
  <si>
    <t>MARIZA BARBOSA DE OLIVEIRA</t>
  </si>
  <si>
    <t>10/01/1983</t>
  </si>
  <si>
    <t>LAZARA DA LUZ BARBOSA DE OLIVEIRA</t>
  </si>
  <si>
    <t>10/02/2022</t>
  </si>
  <si>
    <t>NUBIA SILVIA GUIMARAES</t>
  </si>
  <si>
    <t>14/03/1975</t>
  </si>
  <si>
    <t>MARIA DAS DORES RODRIGUES GUIMARAES</t>
  </si>
  <si>
    <t>PAMELA FARIA OLIVEIRA</t>
  </si>
  <si>
    <t>DULCE ELAINE FARIA DE OLIVEIRA</t>
  </si>
  <si>
    <t>PAULA AMARAL FARIA</t>
  </si>
  <si>
    <t>04/01/1980</t>
  </si>
  <si>
    <t>ALDAZELIA AMARAL</t>
  </si>
  <si>
    <t>POLLYANNA HONORATA SILVA</t>
  </si>
  <si>
    <t>24/12/1980</t>
  </si>
  <si>
    <t>CLEIDE MARIA HONORATA SILVA</t>
  </si>
  <si>
    <t>APARECIDA DO TABOADO</t>
  </si>
  <si>
    <t>PRISCILA GERVASIO TEIXEIRA</t>
  </si>
  <si>
    <t>LUCI GERVASIO TEIXEIRA</t>
  </si>
  <si>
    <t>QUENIA CORTES DOS SANTOS SALES</t>
  </si>
  <si>
    <t>07/01/1972</t>
  </si>
  <si>
    <t>LIONALDA MARIA DOS SANTOS CORTES</t>
  </si>
  <si>
    <t>ROBERTA PAULA GOMES SILVA</t>
  </si>
  <si>
    <t>08/01/1981</t>
  </si>
  <si>
    <t>ISOLENE DIVINA DE DEUS SILVA</t>
  </si>
  <si>
    <t>ROBSON GONCALVES FELIX</t>
  </si>
  <si>
    <t>MARIA ROSA GONCALVES</t>
  </si>
  <si>
    <t>INSTITUTO FEDERAL DE MATO GROSSO DO SUL</t>
  </si>
  <si>
    <t>ROCHELE KARINE MARQUES GARIBALDI</t>
  </si>
  <si>
    <t>20/05/1983</t>
  </si>
  <si>
    <t>APARECIDA DE OLIVEIRA MARQUES</t>
  </si>
  <si>
    <t>RONES AURELIANO DE SOUSA</t>
  </si>
  <si>
    <t>17/05/1979</t>
  </si>
  <si>
    <t>ROSIANE APARECIDA NOGUEIRA MARTINS</t>
  </si>
  <si>
    <t>ADELAIDE NOGUEIRA MARTINS</t>
  </si>
  <si>
    <t>SELMA SUELI SANTOS GUIMARAES</t>
  </si>
  <si>
    <t>ELZA VIEIRA SANTOS</t>
  </si>
  <si>
    <t>SILENE RODOLFO CAJUELLA</t>
  </si>
  <si>
    <t>29/08/1970</t>
  </si>
  <si>
    <t>LUZIA ARACI RODOLFO CAJUELLA</t>
  </si>
  <si>
    <t>SUELY APARECIDA GOMES MOREIRA</t>
  </si>
  <si>
    <t>19/05/1973</t>
  </si>
  <si>
    <t>MARIA LUCIA CORREIA DE ANDRADE</t>
  </si>
  <si>
    <t>CARNEIRINHO</t>
  </si>
  <si>
    <t>SUMAIA BARBOSA FRANCO MARRA</t>
  </si>
  <si>
    <t>11/11/1984</t>
  </si>
  <si>
    <t>MARIA DE FATIMA BARBOSA MARRA</t>
  </si>
  <si>
    <t>TALITA MARTINS FARIA MARQUES</t>
  </si>
  <si>
    <t>14/03/1989</t>
  </si>
  <si>
    <t>LUCIANA MARTINS DE OLIVEIRA FARIA</t>
  </si>
  <si>
    <t>7/12/2022</t>
  </si>
  <si>
    <t>TATIANI RABELO LAPA SANTOS</t>
  </si>
  <si>
    <t>01/09/1985</t>
  </si>
  <si>
    <t>MARIA APARECIDA RABELO LAPA</t>
  </si>
  <si>
    <t>TIAGO SOARES ALVES</t>
  </si>
  <si>
    <t>24/02/1981</t>
  </si>
  <si>
    <t>CELIA SUELIR SOARES</t>
  </si>
  <si>
    <t>VALMIR MACHADO DOS SANTOS</t>
  </si>
  <si>
    <t>17/01/1968</t>
  </si>
  <si>
    <t>MARIA CORREA MACHADO</t>
  </si>
  <si>
    <t>VANEIDE CORREA DORNELLAS</t>
  </si>
  <si>
    <t>11/08/1972</t>
  </si>
  <si>
    <t>MARIA DORNELLAS DA SILVA</t>
  </si>
  <si>
    <t>VANESSA DE SOUZA FERREIRA DANGELO</t>
  </si>
  <si>
    <t>07/06/1981</t>
  </si>
  <si>
    <t>MARIA DE FATIMA PEREIRA DE SOUZA</t>
  </si>
  <si>
    <t>VANESSA FONSECA GONCALVES</t>
  </si>
  <si>
    <t>VANIA MARTINS FONSECA GONCALVES</t>
  </si>
  <si>
    <t>VICKELE SOBREIRA</t>
  </si>
  <si>
    <t>22/03/1985</t>
  </si>
  <si>
    <t>IZILDA MARCIA AYRES</t>
  </si>
  <si>
    <t>WALLESKA BERNARDINO SILVA</t>
  </si>
  <si>
    <t>MARIZE ABADIA SILVA REIS</t>
  </si>
  <si>
    <t>ADRIANA LEMOS DE SOUSA NETO</t>
  </si>
  <si>
    <t>16/08/1985</t>
  </si>
  <si>
    <t>DALVA MARIA DE SOUSA</t>
  </si>
  <si>
    <t>11/03/2022</t>
  </si>
  <si>
    <t>11/03/2023</t>
  </si>
  <si>
    <t>ALEXANDRE COELHO MACHADO</t>
  </si>
  <si>
    <t>22/09/1988</t>
  </si>
  <si>
    <t>MARIA INES NUNES COELHO MACHADO</t>
  </si>
  <si>
    <t>ALINE AREDES BICALHO</t>
  </si>
  <si>
    <t>20/01/1983</t>
  </si>
  <si>
    <t>AURORA EREDES DE SOUZA BICALHO</t>
  </si>
  <si>
    <t>ANA CAROLINA GONCALVES CORREIA</t>
  </si>
  <si>
    <t>20/07/1981</t>
  </si>
  <si>
    <t>5/01/2022</t>
  </si>
  <si>
    <t>ANA LUIZA SERRALHA DE VELLOSO VIANNA</t>
  </si>
  <si>
    <t>29/11/1984</t>
  </si>
  <si>
    <t>SANDRA MARIA SERRALHA</t>
  </si>
  <si>
    <t>BARBARA DIAS REZENDE GONTIJO</t>
  </si>
  <si>
    <t>29/08/1988</t>
  </si>
  <si>
    <t>GILCA MARIA DIAS REZENDE</t>
  </si>
  <si>
    <t>BRUNO RODRIGUES REIS</t>
  </si>
  <si>
    <t>21/04/1986</t>
  </si>
  <si>
    <t>NILVIA DE FATIMA RODRIGUES REIS</t>
  </si>
  <si>
    <t>31/12/2023</t>
  </si>
  <si>
    <t>CAMILA NONATO JUNQUEIRA</t>
  </si>
  <si>
    <t>13/01/1987</t>
  </si>
  <si>
    <t>IRANI NONATO JUNQUEIRA</t>
  </si>
  <si>
    <t>CLEBIO DOMINGUES DA SILVEIRA JUNIOR</t>
  </si>
  <si>
    <t>03/09/1978</t>
  </si>
  <si>
    <t>MARILUCE ALVES REZENDE DA SILVEIRA</t>
  </si>
  <si>
    <t>CLELIA REGINA CAFER</t>
  </si>
  <si>
    <t>17/07/1973</t>
  </si>
  <si>
    <t>MARIA DAS DORES LIMA CAFER</t>
  </si>
  <si>
    <t>MARILIA</t>
  </si>
  <si>
    <t>DEISY VIVIAN DE RESENDE</t>
  </si>
  <si>
    <t>MARIA LUCIA DE RESENDE</t>
  </si>
  <si>
    <t>DNIEBER CHAGAS DE ASSIS</t>
  </si>
  <si>
    <t>04/12/1981</t>
  </si>
  <si>
    <t>NEUSA APARECIDA CHAGAS</t>
  </si>
  <si>
    <t>Coordenação do Curso Técnico em Segurança do Trabalho</t>
  </si>
  <si>
    <t>DOUGLAS QUEIROZ SANTOS</t>
  </si>
  <si>
    <t>25/06/1980</t>
  </si>
  <si>
    <t>IZABEL FRANCELINA QUEIROZ SANTOS</t>
  </si>
  <si>
    <t>EMERSON PIANTINO DIAS</t>
  </si>
  <si>
    <t>14/09/1972</t>
  </si>
  <si>
    <t>MARIA DA GRACA PIANTINO DIAS</t>
  </si>
  <si>
    <t>Coordenação do Curso Técnico em Enfermagem</t>
  </si>
  <si>
    <t>FABIANA SANTOS GONCALVES</t>
  </si>
  <si>
    <t>09/10/1978</t>
  </si>
  <si>
    <t>TEREZA MARIA DOS SANTOS GONCALVES</t>
  </si>
  <si>
    <t>Coordenação do Curso Técnico em Prótese Dentária</t>
  </si>
  <si>
    <t>GUILHERME FERNANDO SOARES DE ARAUJO</t>
  </si>
  <si>
    <t>22/05/1989</t>
  </si>
  <si>
    <t>DARCILANDIA SOARES DE ARAUJO</t>
  </si>
  <si>
    <t>JESSIKA RODRIGUES ALVARES</t>
  </si>
  <si>
    <t>VANIA ALVARES DE SOUSA</t>
  </si>
  <si>
    <t>JOAO CARLOS DE OLIVEIRA</t>
  </si>
  <si>
    <t>18/12/1960</t>
  </si>
  <si>
    <t>LAURINDA ANTONIA DA SILVA OLIVEIRA</t>
  </si>
  <si>
    <t>JERIQUARA</t>
  </si>
  <si>
    <t>JULIANA PEREIRA DA SILVA FAQUIM</t>
  </si>
  <si>
    <t>12/07/1975</t>
  </si>
  <si>
    <t>MARIA DE LOURDES PEREIRA SILVA</t>
  </si>
  <si>
    <t>LILIAN RODRIGUES SANT ANNA CAMPOS</t>
  </si>
  <si>
    <t>LIGIA RODRIGUES SANT ANNA</t>
  </si>
  <si>
    <t>LIVIA DE PAULA PERES</t>
  </si>
  <si>
    <t>VALDELICE PAULA MARQUES PERES</t>
  </si>
  <si>
    <t>LUCAS CAIXETA GONTIJO</t>
  </si>
  <si>
    <t>17/02/1982</t>
  </si>
  <si>
    <t>JOVERSINA GERALDA DOS SANTOS GONTIJO</t>
  </si>
  <si>
    <t>Coordenação do Curso Técnico em Controle Ambiental</t>
  </si>
  <si>
    <t>LUDMILA CAVALCANTI DE MENDONCA</t>
  </si>
  <si>
    <t>28/05/1976</t>
  </si>
  <si>
    <t>SONIA MARIA CAVALCANTI DE MENDONCA</t>
  </si>
  <si>
    <t>Coordenação do Curso Técnico em Saúde Bucal</t>
  </si>
  <si>
    <t>LUIZ CARLOS GEBRIM DE PAULA COSTA</t>
  </si>
  <si>
    <t>14/01/1977</t>
  </si>
  <si>
    <t>SANDRA GEBRIM DE PAULA COSTA</t>
  </si>
  <si>
    <t>LUIZ VITOR LEONARDI HARTER</t>
  </si>
  <si>
    <t>28/03/1970</t>
  </si>
  <si>
    <t>LAVINIA LEONARDI HARTER</t>
  </si>
  <si>
    <t>Coordenação do Curso Técnico em Meio Ambiente</t>
  </si>
  <si>
    <t>MARCEILA DE ANDRADE FUZISSAKI</t>
  </si>
  <si>
    <t>21/11/1983</t>
  </si>
  <si>
    <t>LUCIMAR DE ANDRADE</t>
  </si>
  <si>
    <t>MARILIA RODRIGUES MOREIRA</t>
  </si>
  <si>
    <t>19/08/1974</t>
  </si>
  <si>
    <t>MARIA ELEUZA RODRIGUES MOREIRA</t>
  </si>
  <si>
    <t>MARIO PAULO AMANTE PENATTI</t>
  </si>
  <si>
    <t>06/09/1960</t>
  </si>
  <si>
    <t>MARIONICE J D AMANTE PENATTI</t>
  </si>
  <si>
    <t>DESCALVADO</t>
  </si>
  <si>
    <t>MARISA APARECIDA ELIAS</t>
  </si>
  <si>
    <t>22/02/1968</t>
  </si>
  <si>
    <t>MARIA ELIAS DE OLIVEIRA</t>
  </si>
  <si>
    <t>MEDEIROS</t>
  </si>
  <si>
    <t>Coordenação do Curso Técnico em Análises Clínicas</t>
  </si>
  <si>
    <t>MAYLA SILVA BORGES</t>
  </si>
  <si>
    <t>SANDRA MARIA DA SILVA BORGES</t>
  </si>
  <si>
    <t>24/01/2022</t>
  </si>
  <si>
    <t>MORGANA GUILHERME DE CASTRO SILVERIO</t>
  </si>
  <si>
    <t>MARIA DE FATIMA FONSECA GUILHERME DE CASTRO</t>
  </si>
  <si>
    <t>NATALIA ROSA E SOUZA CALDEIRA</t>
  </si>
  <si>
    <t>DIVINA DE FATIMA ROSA E SOUZA</t>
  </si>
  <si>
    <t>NORIEL VIANA PEREIRA</t>
  </si>
  <si>
    <t>27/06/1978</t>
  </si>
  <si>
    <t>ADELICE OLIVEIRA VIANA PEREIRA</t>
  </si>
  <si>
    <t>PAULO SERGIO DA SILVA</t>
  </si>
  <si>
    <t>02/08/1969</t>
  </si>
  <si>
    <t>ERMINDA ALVES</t>
  </si>
  <si>
    <t>REGINALDO DOS SANTOS PEDROSO</t>
  </si>
  <si>
    <t>ISABEL DE OLIVEIRA PEREIRA PEDROSO</t>
  </si>
  <si>
    <t>NEPOMUCENO</t>
  </si>
  <si>
    <t>RICARDO GONCALVES DE HOLANDA</t>
  </si>
  <si>
    <t>12/08/1965</t>
  </si>
  <si>
    <t>MARIA DAS MERCES GONCALVES DE HOLANDA</t>
  </si>
  <si>
    <t>CAJAZEIRAS</t>
  </si>
  <si>
    <t>RICHARLISSON BORGES DE MORAIS</t>
  </si>
  <si>
    <t>MARIA HELENA BORGES DE MORAIS</t>
  </si>
  <si>
    <t>23/04/2022</t>
  </si>
  <si>
    <t>22/04/2023</t>
  </si>
  <si>
    <t>SAMARA DOS SANTOS RODRIGUES GOMES</t>
  </si>
  <si>
    <t>01/06/1973</t>
  </si>
  <si>
    <t>MARIA DAS GRACAS SANTOS SANTANA</t>
  </si>
  <si>
    <t>SANDRA REGINA TOFFOLO</t>
  </si>
  <si>
    <t>30/11/1970</t>
  </si>
  <si>
    <t>HILDA SOMERA TOFFOLO</t>
  </si>
  <si>
    <t>SEBASTIAO MARCOS TAFURI</t>
  </si>
  <si>
    <t>20/01/1958</t>
  </si>
  <si>
    <t>BALBINA AMARAL TAFURI</t>
  </si>
  <si>
    <t>DESTERRO DO MELO</t>
  </si>
  <si>
    <t>SHEILA RODRIGUES DE SOUSA PORTA</t>
  </si>
  <si>
    <t>18/04/1962</t>
  </si>
  <si>
    <t>MARIA ALVES SOUSA</t>
  </si>
  <si>
    <t>TALITA TAVARES MAMEDE</t>
  </si>
  <si>
    <t>18/07/1976</t>
  </si>
  <si>
    <t>HELENA MARIA TAVARES MAMEDE</t>
  </si>
  <si>
    <t>TANIA DE FREITAS BORGES</t>
  </si>
  <si>
    <t>26/08/1981</t>
  </si>
  <si>
    <t>MARIA JOSE DE FREITAS BORGES</t>
  </si>
  <si>
    <t>TATIANA CARNEIRO DE RESENDE</t>
  </si>
  <si>
    <t>24/03/1975</t>
  </si>
  <si>
    <t>NIVANDA CALDEIRA DE REZENDE</t>
  </si>
  <si>
    <t>ABADIA GILDA BUSO MATOSO</t>
  </si>
  <si>
    <t>16/08/1970</t>
  </si>
  <si>
    <t>DIVINA AURORA BUSO</t>
  </si>
  <si>
    <t>Adjunto-02</t>
  </si>
  <si>
    <t>ACACIO APARECIDO DE CASTRO ANDRADE</t>
  </si>
  <si>
    <t>17/06/1970</t>
  </si>
  <si>
    <t>CLAIRE DE CASTRO ANDRADE</t>
  </si>
  <si>
    <t>TAPIRA</t>
  </si>
  <si>
    <t>Associado-04</t>
  </si>
  <si>
    <t>ADALBERTO JOSE VILELA JUNIOR</t>
  </si>
  <si>
    <t>VALTENIR MARIA DE REZENDE VILELA</t>
  </si>
  <si>
    <t>Auxiliar-01</t>
  </si>
  <si>
    <t>ADAMO FERREIRA GOMES DO MONTE</t>
  </si>
  <si>
    <t>09/12/1972</t>
  </si>
  <si>
    <t>MARIA JOSE GOMES DO MONTE</t>
  </si>
  <si>
    <t>ADAO DE SIQUEIRA FERREIRA</t>
  </si>
  <si>
    <t>24/08/1969</t>
  </si>
  <si>
    <t>MARIA JOSE DE SIQUEIRA FERREIRA</t>
  </si>
  <si>
    <t>SANTA BARBARA DO SUL</t>
  </si>
  <si>
    <t>Titular-01</t>
  </si>
  <si>
    <t>ADEILSON BARBOSA SOARES</t>
  </si>
  <si>
    <t>11/11/1966</t>
  </si>
  <si>
    <t>NOROZIRA BARBOSA SOARES</t>
  </si>
  <si>
    <t>ITAPINA</t>
  </si>
  <si>
    <t>Adjunto-01</t>
  </si>
  <si>
    <t>ADEMAR ALVES DOS SANTOS</t>
  </si>
  <si>
    <t>23/09/1971</t>
  </si>
  <si>
    <t>JURANDA GERALDA DOS SANTOS</t>
  </si>
  <si>
    <t>ADEMIR CAVALHEIRO</t>
  </si>
  <si>
    <t>08/07/1954</t>
  </si>
  <si>
    <t>ANA PESCARO CAVALHEIRO</t>
  </si>
  <si>
    <t>CAMBARA</t>
  </si>
  <si>
    <t>ADERBAL OLIVEIRA DAMASCENO</t>
  </si>
  <si>
    <t>27/09/1977</t>
  </si>
  <si>
    <t>REUMISSE DE OLIVEIRA ALVES</t>
  </si>
  <si>
    <t>BARRO ALTO</t>
  </si>
  <si>
    <t>Associado-03</t>
  </si>
  <si>
    <t>ADEVAILTON BERNARDO DOS SANTOS</t>
  </si>
  <si>
    <t>01/03/1967</t>
  </si>
  <si>
    <t>ROSA MILANI DOS SANTOS</t>
  </si>
  <si>
    <t>ADILSON JOSE DE ASSIS</t>
  </si>
  <si>
    <t>14/07/1970</t>
  </si>
  <si>
    <t>EMERENCIANA MARIA DE ASSIS</t>
  </si>
  <si>
    <t>ADILSON LOPES DOS SANTOS</t>
  </si>
  <si>
    <t>MARIA ROQUE GUEDES DOS SANTOS</t>
  </si>
  <si>
    <t>Adjunto-03</t>
  </si>
  <si>
    <t>ADRIANA CASTRO DE CARVALHO</t>
  </si>
  <si>
    <t>15/06/1977</t>
  </si>
  <si>
    <t>JOANA D`ARC PINHEIRO DE CASTRO</t>
  </si>
  <si>
    <t>ADRIANA CRISTINA CRISTIANINI</t>
  </si>
  <si>
    <t>07/07/1969</t>
  </si>
  <si>
    <t>MARGARIDA MARIA GROSSI CRISTIANINI</t>
  </si>
  <si>
    <t>Associado-02</t>
  </si>
  <si>
    <t>ADRIANA CRISTINA OMENA DOS SANTOS</t>
  </si>
  <si>
    <t>TEREZINHA MARIA OMENA</t>
  </si>
  <si>
    <t>BAURU</t>
  </si>
  <si>
    <t>ADRIANA PASTORELLO BUIM ARENA</t>
  </si>
  <si>
    <t>02/03/1972</t>
  </si>
  <si>
    <t>ADELAIDE MIAMI PASTORELLO</t>
  </si>
  <si>
    <t>JABOTICABAL</t>
  </si>
  <si>
    <t>ADRIANA RODRIGUES DA SILVA</t>
  </si>
  <si>
    <t>09/03/1982</t>
  </si>
  <si>
    <t>JOSINA MARIA DA SILVA FLOR</t>
  </si>
  <si>
    <t>ADRIANA TIEMI NAKAMURA</t>
  </si>
  <si>
    <t>16/10/1979</t>
  </si>
  <si>
    <t>MIYOKO NAKAMURA</t>
  </si>
  <si>
    <t>Coordenação do Curso de Graduação em Agronomia - Monte Carme</t>
  </si>
  <si>
    <t>ADRIANE DE ANDRADE SILVA</t>
  </si>
  <si>
    <t>DIVA DE OLIVEIRA SILVA</t>
  </si>
  <si>
    <t>Adjunto-04</t>
  </si>
  <si>
    <t>ADRIANO ALVES PEREIRA</t>
  </si>
  <si>
    <t>VANDERLI DA SILVA PEREIRA</t>
  </si>
  <si>
    <t>PRATAPOLIS</t>
  </si>
  <si>
    <t>ADRIANO DE OLIVEIRA ANDRADE</t>
  </si>
  <si>
    <t>28/02/1975</t>
  </si>
  <si>
    <t>JASIVA APARECIDA DE OLIVEIRA ANDRADE</t>
  </si>
  <si>
    <t>ADRIANO MENDONCA ROCHA</t>
  </si>
  <si>
    <t>27/10/1986</t>
  </si>
  <si>
    <t>REGINA CELIA MENDONCA ROCHA</t>
  </si>
  <si>
    <t>ADRIANO MOTA LOYOLA</t>
  </si>
  <si>
    <t>31/10/1960</t>
  </si>
  <si>
    <t>LILA RODRIGUES MOTTA LOYOLA</t>
  </si>
  <si>
    <t>TOCANTINS</t>
  </si>
  <si>
    <t>AREA DE PATOLOGIA FOUFU</t>
  </si>
  <si>
    <t>ADRIANO PIRTOUSCHEG</t>
  </si>
  <si>
    <t>06/05/1950</t>
  </si>
  <si>
    <t>GENY FERRA PIRTOUSCHEG</t>
  </si>
  <si>
    <t>SANTA MARIA</t>
  </si>
  <si>
    <t>ADRIANO RODRIGUES DE SOUZA DE LA FUENTE</t>
  </si>
  <si>
    <t>ANITA RODRIGUES DE SOUZA</t>
  </si>
  <si>
    <t>CARLOS CHAGAS</t>
  </si>
  <si>
    <t>ADRIANO TOMITAO CANAS</t>
  </si>
  <si>
    <t>LOURDES TOMITAO CANAS</t>
  </si>
  <si>
    <t>ADRIANY DE AVILA MELO SAMPAIO</t>
  </si>
  <si>
    <t>27/07/1972</t>
  </si>
  <si>
    <t>MARIA CECILIA DE AVILA MELO</t>
  </si>
  <si>
    <t>AERCIO SEBASTIAO BORGES</t>
  </si>
  <si>
    <t>19/10/1961</t>
  </si>
  <si>
    <t>MARIA ALVES DA SILVEIRA BORGES</t>
  </si>
  <si>
    <t>DEPARTAMENTO DE CLINICA MEDICA</t>
  </si>
  <si>
    <t>AFONSO HENRIQUE DE MENEZES FERNANDES</t>
  </si>
  <si>
    <t>06/08/1989</t>
  </si>
  <si>
    <t>MARIA LUCIA PIRES MENEZES</t>
  </si>
  <si>
    <t>AGUIDA GARRETH FERRAZ ROCHA</t>
  </si>
  <si>
    <t>12/09/1970</t>
  </si>
  <si>
    <t>CORINA FERRAZ ROCHA</t>
  </si>
  <si>
    <t>ALMENARA</t>
  </si>
  <si>
    <t>AIDSON ANTONIO DE PAULA</t>
  </si>
  <si>
    <t>13/06/1957</t>
  </si>
  <si>
    <t>QUERUBINA ROSA DE PAULA</t>
  </si>
  <si>
    <t>AILTON GONCALVES RODRIGUES JUNIOR</t>
  </si>
  <si>
    <t>12/06/1989</t>
  </si>
  <si>
    <t>DENILDE BEATRIZ MEIRA BAZZARELLA</t>
  </si>
  <si>
    <t>CONTR.PROF.VISITANTE</t>
  </si>
  <si>
    <t>AIRTON PEREIRA DO REGO BARROS</t>
  </si>
  <si>
    <t>02/02/1979</t>
  </si>
  <si>
    <t>MARIA IVETE PEREIRA BARROS</t>
  </si>
  <si>
    <t>JOAO PESSOA</t>
  </si>
  <si>
    <t>Associado-01</t>
  </si>
  <si>
    <t>ALAM GUSTAVO TROVO</t>
  </si>
  <si>
    <t>21/03/1980</t>
  </si>
  <si>
    <t>NORMA BALSANELLI TROVO</t>
  </si>
  <si>
    <t>1/09/2023</t>
  </si>
  <si>
    <t>ALAN NILO DA COSTA</t>
  </si>
  <si>
    <t>24/12/1979</t>
  </si>
  <si>
    <t>VERA LUCIA PINHEIRO DA COSTA</t>
  </si>
  <si>
    <t>ALAN PETRONIO PINHEIRO</t>
  </si>
  <si>
    <t>MARIA APARECIDA NOGUEIRA PINHEIRO</t>
  </si>
  <si>
    <t>FUND. UNIVERSIDADE DE SAO JOAO DEL REI</t>
  </si>
  <si>
    <t>ALAN SILVEIRA</t>
  </si>
  <si>
    <t>07/11/1981</t>
  </si>
  <si>
    <t>MIRTES PAES DA SILVA SILVEIRA</t>
  </si>
  <si>
    <t>ALBENISE LAVERDE</t>
  </si>
  <si>
    <t>05/02/1978</t>
  </si>
  <si>
    <t>JOSEFINA RIELLE LAVERDE</t>
  </si>
  <si>
    <t>RONDON</t>
  </si>
  <si>
    <t>ALBERTO DA SILVA MORAES</t>
  </si>
  <si>
    <t>05/12/1978</t>
  </si>
  <si>
    <t>MARILENA DA SILVA MOURA</t>
  </si>
  <si>
    <t>ALBERTO DE OLIVEIRA</t>
  </si>
  <si>
    <t>02/06/1979</t>
  </si>
  <si>
    <t>CONCEICAO DE LOURDES DE OLIVEIRA</t>
  </si>
  <si>
    <t>ALCIDES FREIRE RAMOS</t>
  </si>
  <si>
    <t>16/04/1963</t>
  </si>
  <si>
    <t>SILVINA FREIRE RAMOS</t>
  </si>
  <si>
    <t>ALCIMAR BARBOSA SOARES</t>
  </si>
  <si>
    <t>NOROZIRA BARBOS SOARES</t>
  </si>
  <si>
    <t>COLATINA</t>
  </si>
  <si>
    <t>ALCINO EDUARDO BONELLA</t>
  </si>
  <si>
    <t>AUREA BEATRIZ CINTO BONELLA</t>
  </si>
  <si>
    <t>ALDEMIR APARECIDO CAVALINI JUNIOR</t>
  </si>
  <si>
    <t>NELMA SUELI DE SOUZA CAVALINI</t>
  </si>
  <si>
    <t>ALDICIO JOSE MIRANDA</t>
  </si>
  <si>
    <t>16/04/1977</t>
  </si>
  <si>
    <t>JOVELINA MIRANDA BARBOSA</t>
  </si>
  <si>
    <t>ALDO DURAN GIL</t>
  </si>
  <si>
    <t>21/03/1964</t>
  </si>
  <si>
    <t>MERCEDES GIL SUARES</t>
  </si>
  <si>
    <t>ESTRANGEIRO</t>
  </si>
  <si>
    <t>BOLIVIA</t>
  </si>
  <si>
    <t>SANTA CRUZ DE LA SIERRA</t>
  </si>
  <si>
    <t>ALEANDRA DA SILVA FIGUEIRA SAMPAIO</t>
  </si>
  <si>
    <t>20/02/1975</t>
  </si>
  <si>
    <t>CLEIDE LOURDES DA SILVA FIGUEIRA</t>
  </si>
  <si>
    <t>ALESSANDRA APARECIDA MEDEIROS RONCHI</t>
  </si>
  <si>
    <t>18/09/1971</t>
  </si>
  <si>
    <t>MARIA JOSE DA SILVA MEDEIROS</t>
  </si>
  <si>
    <t>SAO JOAQUIM DA BARRA</t>
  </si>
  <si>
    <t>ALESSANDRA APARECIDA PAULINO</t>
  </si>
  <si>
    <t>02/12/1983</t>
  </si>
  <si>
    <t>MARIA IZABEL ARRUDA PAULINO</t>
  </si>
  <si>
    <t>ALESSANDRA CARLA DE ALMEIDA RIBEIRO</t>
  </si>
  <si>
    <t>02/07/1973</t>
  </si>
  <si>
    <t>SUELI CRISTINA DE ALMEIDA RIBEIRO</t>
  </si>
  <si>
    <t>21/05/2021</t>
  </si>
  <si>
    <t>ALESSANDRA MAIA DE CASTRO PRADO</t>
  </si>
  <si>
    <t>15/01/1970</t>
  </si>
  <si>
    <t>SILESIA DE SOUZA MAIA CASTRO</t>
  </si>
  <si>
    <t>ALESSANDRA MONTERA ROTTA</t>
  </si>
  <si>
    <t>19/05/1971</t>
  </si>
  <si>
    <t>HERMINIA MONTERA ROTTA</t>
  </si>
  <si>
    <t>ALESSANDRA RIPOSATI ARANTES</t>
  </si>
  <si>
    <t>27/09/1975</t>
  </si>
  <si>
    <t>IRMA RIPOSATI ARANTES</t>
  </si>
  <si>
    <t>ALESSANDRO ALVES SANTANA</t>
  </si>
  <si>
    <t>23/02/1971</t>
  </si>
  <si>
    <t>MEIGNA SANTANA DA SILVA</t>
  </si>
  <si>
    <t>ALESSANDRO GOMES ENOQUE</t>
  </si>
  <si>
    <t>20/12/1975</t>
  </si>
  <si>
    <t>SUZETE COMES ENOQUE</t>
  </si>
  <si>
    <t>ALEX DE MATOS TEIXEIRA</t>
  </si>
  <si>
    <t>25/03/1985</t>
  </si>
  <si>
    <t>LAURA DE MATOS TEIXEIRA</t>
  </si>
  <si>
    <t>ALEX FERNANDO BORGES</t>
  </si>
  <si>
    <t>06/07/1985</t>
  </si>
  <si>
    <t>MONICA ISABEL DA SILVA BORGES</t>
  </si>
  <si>
    <t>ALEX MOREIRA HERVAL</t>
  </si>
  <si>
    <t>16/02/1989</t>
  </si>
  <si>
    <t>NELI DE FATIMA MOREIRA HERVAL</t>
  </si>
  <si>
    <t>ALEXANDER BENTO MELO</t>
  </si>
  <si>
    <t>MARIA DAS GRACAS BENTO MELO</t>
  </si>
  <si>
    <t>Assistente-02</t>
  </si>
  <si>
    <t>13/08/2022</t>
  </si>
  <si>
    <t>12/08/2023</t>
  </si>
  <si>
    <t>ALEXANDER GAIOTTO MIYOSHI</t>
  </si>
  <si>
    <t>NEUZA EMILIA GAIOTTO MIYOSHI</t>
  </si>
  <si>
    <t>ALEXANDRE ANTONIO VIEIRA</t>
  </si>
  <si>
    <t>16/06/1975</t>
  </si>
  <si>
    <t>LUZIA BERNARDO</t>
  </si>
  <si>
    <t>ALEXANDRE AZENHA ALVES DE REZENDE</t>
  </si>
  <si>
    <t>IRINA MARINA AZENHA ALVES DE REZENDE</t>
  </si>
  <si>
    <t>ALEXANDRE BARCELOS MORAIS DA SILVEIRA</t>
  </si>
  <si>
    <t>ANICE GARCIA DE MORAIS SILVEIRA</t>
  </si>
  <si>
    <t>ALEXANDRE CACHEFFO</t>
  </si>
  <si>
    <t>29/03/1981</t>
  </si>
  <si>
    <t>ESMERALDA APARECIDA FERMINO CACHEFFO</t>
  </si>
  <si>
    <t>ALEXANDRE CALZAVARA YOSHIDA</t>
  </si>
  <si>
    <t>13/10/1977</t>
  </si>
  <si>
    <t>VILMA CALZAVARA YOSHIDA</t>
  </si>
  <si>
    <t>UNIVERSIDADE FEDERAL DE MATO GROSSO</t>
  </si>
  <si>
    <t>ALEXANDRE CARDOSO</t>
  </si>
  <si>
    <t>05/07/1964</t>
  </si>
  <si>
    <t>VERA LUCIA GUI CARDOSO</t>
  </si>
  <si>
    <t>ALEXANDRE COUTINHO MATEUS</t>
  </si>
  <si>
    <t>MARIA DA GRACA COUTINHO MATEUS</t>
  </si>
  <si>
    <t>ALEXANDRE DE SA AVELAR</t>
  </si>
  <si>
    <t>31/05/1975</t>
  </si>
  <si>
    <t>MARIA APARECIDA DE SA AVELAR</t>
  </si>
  <si>
    <t>VOLTA REDONDA</t>
  </si>
  <si>
    <t>ALEXANDRE GARRIDO DA SILVA</t>
  </si>
  <si>
    <t>15/01/1981</t>
  </si>
  <si>
    <t>MARIA LAURA PEREIRA GARRIDO DA SILVA</t>
  </si>
  <si>
    <t>ALEXANDRE GUIMARAES TADEU DE SOARES</t>
  </si>
  <si>
    <t>02/01/1971</t>
  </si>
  <si>
    <t>LYGIA GUIMARAES SOARES</t>
  </si>
  <si>
    <t>ALEXANDRE JOSE MOLINA</t>
  </si>
  <si>
    <t>17/11/1978</t>
  </si>
  <si>
    <t>ALMERINDA APARECIDA DA SILVA MOLINA</t>
  </si>
  <si>
    <t>DIRETORIA DE CULTURA</t>
  </si>
  <si>
    <t>ALEXANDRE MARLETTA</t>
  </si>
  <si>
    <t>03/07/1970</t>
  </si>
  <si>
    <t>ROSA VALERIA BISCEGLI MARLETTA</t>
  </si>
  <si>
    <t>ALEXANDRE ROSSI</t>
  </si>
  <si>
    <t>13/05/1994</t>
  </si>
  <si>
    <t>DIRCE APARECIDA MUNHOS ROSSI</t>
  </si>
  <si>
    <t>Coordenação do Programa de Pós-Graduação em Engenharia Civil</t>
  </si>
  <si>
    <t>ALEXANDRE TEIXEIRA</t>
  </si>
  <si>
    <t>24/09/1969</t>
  </si>
  <si>
    <t>MARIA AUGUSTA TEIXEIRA</t>
  </si>
  <si>
    <t>Assistente-01</t>
  </si>
  <si>
    <t>ALEXANDRE VIANNA MONTAGNERO</t>
  </si>
  <si>
    <t>11/07/1977</t>
  </si>
  <si>
    <t>AURORA PENHA VIANNA</t>
  </si>
  <si>
    <t>ALEXANDRE WALMOTT BORGES</t>
  </si>
  <si>
    <t>24/09/1971</t>
  </si>
  <si>
    <t>SARA WALMOTT BORGES</t>
  </si>
  <si>
    <t>ALEXANDRE ZUQUETE GUARATO</t>
  </si>
  <si>
    <t>02/10/1986</t>
  </si>
  <si>
    <t>CIBELE ANALIA GUARATO</t>
  </si>
  <si>
    <t>ALEXIA PADUA FRANCO</t>
  </si>
  <si>
    <t>14/01/1968</t>
  </si>
  <si>
    <t>VERA MARIA PADUA FRANCO</t>
  </si>
  <si>
    <t>ALEXSANDRO SANTOS SOARES</t>
  </si>
  <si>
    <t>25/07/1972</t>
  </si>
  <si>
    <t>ZILMA DOS SANTOS</t>
  </si>
  <si>
    <t>ALICE RIBEIRO DE SOUSA</t>
  </si>
  <si>
    <t>17/06/1963</t>
  </si>
  <si>
    <t>ELVIRA MARQUES DE SOUSA</t>
  </si>
  <si>
    <t>ALICE ROSA DA SILVA</t>
  </si>
  <si>
    <t>02/11/1971</t>
  </si>
  <si>
    <t>ANA TIBURCIO ROSA</t>
  </si>
  <si>
    <t>ALINE CRISTINA CAMARGO</t>
  </si>
  <si>
    <t>23/09/1990</t>
  </si>
  <si>
    <t>MARCIA MARIA DA SILVA</t>
  </si>
  <si>
    <t>ALINE DINIZ CABRAL</t>
  </si>
  <si>
    <t>02/10/1981</t>
  </si>
  <si>
    <t>DAGMAR FERREIRA CABRAL</t>
  </si>
  <si>
    <t>ALINE GONCALVES SPLETOZER</t>
  </si>
  <si>
    <t>20/01/1995</t>
  </si>
  <si>
    <t>ROSELI GONCALVES SPLETOZER</t>
  </si>
  <si>
    <t>ALINE GUARATO DA CUNHA BRAGATO</t>
  </si>
  <si>
    <t>04/01/1990</t>
  </si>
  <si>
    <t>VANIA HELENA GUARATO BRAGATO</t>
  </si>
  <si>
    <t>ALINE SANTANA DA HORA</t>
  </si>
  <si>
    <t>04/04/1978</t>
  </si>
  <si>
    <t>NAIR SANTANA</t>
  </si>
  <si>
    <t>ALINE TEIXEIRA SOUZA SILVA</t>
  </si>
  <si>
    <t>25/02/1985</t>
  </si>
  <si>
    <t>SIRLENE EUZEBIO TEIXEIRA DE SOUZA</t>
  </si>
  <si>
    <t>ALISON TALIS MARTINS LIMA</t>
  </si>
  <si>
    <t>28/12/1982</t>
  </si>
  <si>
    <t>TEREZINHA EMILIANA MARTINS LIMA</t>
  </si>
  <si>
    <t>ALISSON RAFAEL AGUIAR BARBOSA</t>
  </si>
  <si>
    <t>28/11/1977</t>
  </si>
  <si>
    <t>SUELI APARECIDA AGUIAR BARBOSA</t>
  </si>
  <si>
    <t>ALISSON SOUZA DE OLIVEIRA</t>
  </si>
  <si>
    <t>07/10/1981</t>
  </si>
  <si>
    <t>LEIGE SOUZA DE OLIVEIRA</t>
  </si>
  <si>
    <t>ALMIR GARCIA FERNANDES</t>
  </si>
  <si>
    <t>28/04/1975</t>
  </si>
  <si>
    <t>VERA LUCIA GARCIA FERNANDES</t>
  </si>
  <si>
    <t>Auxiliar-02</t>
  </si>
  <si>
    <t>ALONSO SEPULVEDA CASTELLANOS</t>
  </si>
  <si>
    <t>10/05/1980</t>
  </si>
  <si>
    <t>YOLANDA CASTELLANOS SIACHOQUE</t>
  </si>
  <si>
    <t>COLOMBIA</t>
  </si>
  <si>
    <t>BUCARAMANG SANTANDER COLOMBIA</t>
  </si>
  <si>
    <t>ALTAIR RAMOS GOMES JUNIOR</t>
  </si>
  <si>
    <t>28/12/1990</t>
  </si>
  <si>
    <t>ADELMA BEZERRA DO NASCIMENTO GOMES</t>
  </si>
  <si>
    <t>ALVARO AUGUSTO VIEIRA SOARES</t>
  </si>
  <si>
    <t>21/07/1986</t>
  </si>
  <si>
    <t>ELAIS APARECIDA VIEIRA SOARES</t>
  </si>
  <si>
    <t>ALZEMAR JOSE DELFINO</t>
  </si>
  <si>
    <t>22/09/1963</t>
  </si>
  <si>
    <t>GILDA BERNARDES DE MOURA</t>
  </si>
  <si>
    <t>AMANDA DANUELLO PIVATTO</t>
  </si>
  <si>
    <t>JANE COELHO DANUELLO</t>
  </si>
  <si>
    <t>AMANDA MARCHI MAIORANO</t>
  </si>
  <si>
    <t>06/09/1990</t>
  </si>
  <si>
    <t>WILNEIDE DO CARMO MARCHI MAIORANO</t>
  </si>
  <si>
    <t>AMANDA REGINA GONCALVES</t>
  </si>
  <si>
    <t>14/03/1979</t>
  </si>
  <si>
    <t>IONE APARECIDA COLOZZA GONCALVES</t>
  </si>
  <si>
    <t>AMELIA GUIMARAES CARVALHO</t>
  </si>
  <si>
    <t>MARIA JULIA GUIMARAES CARVALHO</t>
  </si>
  <si>
    <t>AMON SANTOS PINHO</t>
  </si>
  <si>
    <t>09/10/1970</t>
  </si>
  <si>
    <t>SONIA MARIA SANTOS PINHO</t>
  </si>
  <si>
    <t>SALVADOR</t>
  </si>
  <si>
    <t>ANA BEATRIZ DA SILVA DUARTE</t>
  </si>
  <si>
    <t>11/11/1969</t>
  </si>
  <si>
    <t>ANA CARLA PIANTELLA</t>
  </si>
  <si>
    <t>04/09/1978</t>
  </si>
  <si>
    <t>SONIA MARIA DA SILVEIRA PIANTELLA</t>
  </si>
  <si>
    <t>ANA CAROLINA FERNANDES MACIEL</t>
  </si>
  <si>
    <t>CLORI FERNANDES MACIEL</t>
  </si>
  <si>
    <t>ANA CAROLINA GOMES JARDIM</t>
  </si>
  <si>
    <t>15/08/1981</t>
  </si>
  <si>
    <t>ROSANGELA APARECIDA GOMES JARDIM</t>
  </si>
  <si>
    <t>ANA CAROLINA SILVA SIQUIEROLI</t>
  </si>
  <si>
    <t>JANIRCE DE OLIVEIRA SILVA SIQUIEROLI</t>
  </si>
  <si>
    <t>ANA CLAUDIA MARTINEZ</t>
  </si>
  <si>
    <t>PALMIRA JOSE PEREIRA MARTINEZ</t>
  </si>
  <si>
    <t>ANA CLAUDIA MOLINA ZAQUEU XAVIER</t>
  </si>
  <si>
    <t>10/01/1988</t>
  </si>
  <si>
    <t>MARIA JOSE MOLINA ZAQUEU</t>
  </si>
  <si>
    <t>ANA CLAUDIA PATROCINIO</t>
  </si>
  <si>
    <t>NEUSA MARIA SIBIN PATROCINIO</t>
  </si>
  <si>
    <t>14/01/2023</t>
  </si>
  <si>
    <t>ANA CRISTINA ARAUJO LEMOS DA SILVA</t>
  </si>
  <si>
    <t>10/11/1976</t>
  </si>
  <si>
    <t>MARIA CRISTINA ARAUJO LEMOS DA SILVA</t>
  </si>
  <si>
    <t>23/08/2022</t>
  </si>
  <si>
    <t>ANA CRISTINA MENEGOTTO SPANNENBERG</t>
  </si>
  <si>
    <t>ROSMARI MENEGOTTO SPANNENBERG</t>
  </si>
  <si>
    <t>ANA ELISA MADALENA RINALDI</t>
  </si>
  <si>
    <t>ODETE MADALENA RINALDI</t>
  </si>
  <si>
    <t>ANA ELIZABETH IANNINI CUSTODIO</t>
  </si>
  <si>
    <t>24/07/1961</t>
  </si>
  <si>
    <t>ZULMIRA RODRIGUES IANNINI</t>
  </si>
  <si>
    <t>ESPIRITO SANTO DO PINHAL</t>
  </si>
  <si>
    <t>ANA ELVIRA WUO</t>
  </si>
  <si>
    <t>17/10/1964</t>
  </si>
  <si>
    <t>MARIA JOSE MEINBERG PORTO WUO</t>
  </si>
  <si>
    <t>ANA ERICA REIS DA SILVA KUHN</t>
  </si>
  <si>
    <t>16/02/1986</t>
  </si>
  <si>
    <t>ERICA REIS DA SILVA</t>
  </si>
  <si>
    <t>ANA FLAVIA CERNIC RAMOS</t>
  </si>
  <si>
    <t>03/04/1978</t>
  </si>
  <si>
    <t>WILDEMEA ANTONIA SIMOES</t>
  </si>
  <si>
    <t>Coordenação do Programa de Pós-Graduação em História</t>
  </si>
  <si>
    <t>ANA GRACI BRITO MADURRO</t>
  </si>
  <si>
    <t>04/01/1967</t>
  </si>
  <si>
    <t>RAIMUNDA LEITE BRITO</t>
  </si>
  <si>
    <t>BRASILANDIA</t>
  </si>
  <si>
    <t>ANA HELENA DA SILVA DELFINO DUARTE</t>
  </si>
  <si>
    <t>17/07/1961</t>
  </si>
  <si>
    <t>DINORA TEODORA DA SILVA</t>
  </si>
  <si>
    <t>ANA LUISA NEVES ALVARENGA DIAS</t>
  </si>
  <si>
    <t>30/04/1983</t>
  </si>
  <si>
    <t>SUZETE NEVES ALVARENGA</t>
  </si>
  <si>
    <t>ANA LUIZA PEREIRA SARAMAGO</t>
  </si>
  <si>
    <t>04/07/1986</t>
  </si>
  <si>
    <t>SEZIMARIA DE FATIMA PEREIRA SARAMAGO</t>
  </si>
  <si>
    <t>ANA LUIZA RIGHETTO GRECO</t>
  </si>
  <si>
    <t>08/05/1988</t>
  </si>
  <si>
    <t>ELISABETE APARECIDA COSTA RIGHETTO GRECO</t>
  </si>
  <si>
    <t>ANA MARIA BONETTI</t>
  </si>
  <si>
    <t>08/09/1949</t>
  </si>
  <si>
    <t>HERMINIA ZUANA BONETTI</t>
  </si>
  <si>
    <t>ANA MARIA DE PAIVA FRANCO</t>
  </si>
  <si>
    <t>30/11/1976</t>
  </si>
  <si>
    <t>MARIA APARECIDA DE PAIVA FRANCO</t>
  </si>
  <si>
    <t>Afas. Part.Pro.Pos.Grad. Stricto Sensu no País C/Ônus - EST</t>
  </si>
  <si>
    <t>4/04/2022</t>
  </si>
  <si>
    <t>3/04/2023</t>
  </si>
  <si>
    <t>ANA MARIA DONNARD</t>
  </si>
  <si>
    <t>22/04/1959</t>
  </si>
  <si>
    <t>MARIA DE ALMEIDA DONNARD</t>
  </si>
  <si>
    <t>ANA MARTA DE SOUZA</t>
  </si>
  <si>
    <t>MARIA GASPARINA DE OLIVEIRA SOUZA</t>
  </si>
  <si>
    <t>ANA PAULA COELHO BALBI</t>
  </si>
  <si>
    <t>01/08/1976</t>
  </si>
  <si>
    <t>SUELI ELISABETE COELHO BALBI</t>
  </si>
  <si>
    <t>ANA PAULA DE AVILA GOMIDE</t>
  </si>
  <si>
    <t>HELENA MARIA DE AVILA</t>
  </si>
  <si>
    <t>ANA PAULA DE LIMA OLIVEIRA</t>
  </si>
  <si>
    <t>AMALIA DE LIMA OLIVEIRA</t>
  </si>
  <si>
    <t>ANA PAULA DE MORAES TEIXEIRA</t>
  </si>
  <si>
    <t>23/06/1974</t>
  </si>
  <si>
    <t>BENEDITA MARIA MORAES TEIXEIRA</t>
  </si>
  <si>
    <t>COMANDO DO EXERCITO</t>
  </si>
  <si>
    <t>ANA PAULA MACEDO DE AVELLAR</t>
  </si>
  <si>
    <t>02/06/1975</t>
  </si>
  <si>
    <t>ROSA MARIA GENTIL DE AVELAR</t>
  </si>
  <si>
    <t>ANA PAULA MAGALHAES RESENDE BERNARDES</t>
  </si>
  <si>
    <t>18/06/1982</t>
  </si>
  <si>
    <t>ANA LUCIA MAGALHAES RESENDE</t>
  </si>
  <si>
    <t>ANA PAULA OLIVEIRA NOGUEIRA</t>
  </si>
  <si>
    <t>13/04/1981</t>
  </si>
  <si>
    <t>DORALICE OLIVEIRA NOGUEIRA</t>
  </si>
  <si>
    <t>ANA PAULA PERINI</t>
  </si>
  <si>
    <t>14/08/1981</t>
  </si>
  <si>
    <t>MARLEY DA SILVEIRA PERINI</t>
  </si>
  <si>
    <t>ANA PAULA ROMERO BACRI</t>
  </si>
  <si>
    <t>25/05/1973</t>
  </si>
  <si>
    <t>MIRIAN DAS GRACAS ROMERO BACRI</t>
  </si>
  <si>
    <t>ANA PAULA SPINI</t>
  </si>
  <si>
    <t>26/06/1966</t>
  </si>
  <si>
    <t>WILMA SAAD SPINI</t>
  </si>
  <si>
    <t>ANA PAULA TREMURA GALVES</t>
  </si>
  <si>
    <t>11/12/1984</t>
  </si>
  <si>
    <t>CARLOTA FILOMENA ALVES TREMURA GALVES</t>
  </si>
  <si>
    <t>ANA PAULA TURRIONI HIDALGO</t>
  </si>
  <si>
    <t>28/03/1985</t>
  </si>
  <si>
    <t>ANA MARIA SILVEIRA TURRIONI</t>
  </si>
  <si>
    <t>ANA SILVIA FRANCO PINHEIRO MOREIRA</t>
  </si>
  <si>
    <t>19/03/1980</t>
  </si>
  <si>
    <t>VANIA CARNEIRO FRANCO</t>
  </si>
  <si>
    <t>Coordenação do Programa de Pós-Graduação em Ecologia, Conser</t>
  </si>
  <si>
    <t>ANABELA ALMEIDA COSTA E SANTOS PERETTA</t>
  </si>
  <si>
    <t>17/04/1975</t>
  </si>
  <si>
    <t>MARIA JOSE ALMEIDA COSTA E SANTOS</t>
  </si>
  <si>
    <t>ANGOLA</t>
  </si>
  <si>
    <t>NOVA LISBOA - ANGOLA</t>
  </si>
  <si>
    <t>Coordenação do Curso de Graduação em Psicologia</t>
  </si>
  <si>
    <t>ANAMARIA SILVA NEVES</t>
  </si>
  <si>
    <t>11/04/1969</t>
  </si>
  <si>
    <t>CARMELIA SILVA NEVES</t>
  </si>
  <si>
    <t>ANANDA SILVA SINGH DE CARLI</t>
  </si>
  <si>
    <t>MARIA INEZ SILVA SINGH</t>
  </si>
  <si>
    <t>ANDERSON PEREIRA PORTUGUEZ</t>
  </si>
  <si>
    <t>22/02/1971</t>
  </si>
  <si>
    <t>MARIA IZABEL PEREIRA PORTUGUEZ</t>
  </si>
  <si>
    <t>ANDERSON RODRIGUES DOS SANTOS</t>
  </si>
  <si>
    <t>18/11/1971</t>
  </si>
  <si>
    <t>VITALINA DE SOUZA RODRIGUES</t>
  </si>
  <si>
    <t>ANDERSON SILVEIRA DUQUE</t>
  </si>
  <si>
    <t>CARMIRANDA SILVEIRA DUQUE</t>
  </si>
  <si>
    <t>ANDRE ANTONIO DOS ANJOS</t>
  </si>
  <si>
    <t>JANICE LUCIA DOS ANJOS</t>
  </si>
  <si>
    <t>ANDRE CAMPOS MACHADO</t>
  </si>
  <si>
    <t>21/03/1965</t>
  </si>
  <si>
    <t>GUARACIABA SILVIA CAMPOS MACHADO</t>
  </si>
  <si>
    <t>ANDRE FABIANO VOIGT</t>
  </si>
  <si>
    <t>CRISTA VOIGT</t>
  </si>
  <si>
    <t>ANDRE FRANCISCO ALCANTARA FAGUNDES</t>
  </si>
  <si>
    <t>03/05/1976</t>
  </si>
  <si>
    <t>EDNA MARIA ALCANTARA FAGUNDES</t>
  </si>
  <si>
    <t>ANDRE LUIS DE ARAUJO</t>
  </si>
  <si>
    <t>22/05/1981</t>
  </si>
  <si>
    <t>MARIA LIDIA FREITAS ARAUJO</t>
  </si>
  <si>
    <t>ANDRE LUIZ AGUIAR DA COSTA</t>
  </si>
  <si>
    <t>25/07/1975</t>
  </si>
  <si>
    <t>ALVACY AGUIAR DA COSTA</t>
  </si>
  <si>
    <t>ANDRE LUIZ BOGADO</t>
  </si>
  <si>
    <t>18/06/1976</t>
  </si>
  <si>
    <t>LIDIA MARIA BOGADO</t>
  </si>
  <si>
    <t>GUARULHOS</t>
  </si>
  <si>
    <t>ELZA AUGUSTO ALEMAO DE OLIVEIRA</t>
  </si>
  <si>
    <t>ANDRE LUIZ DOS SANTOS</t>
  </si>
  <si>
    <t>18/08/1979</t>
  </si>
  <si>
    <t>DIRCE APARECIDA LOPES DOS SANTOS</t>
  </si>
  <si>
    <t>ANDRE LUIZ FIRMINO</t>
  </si>
  <si>
    <t>SELMA REGINA PACHECO FIRMINO</t>
  </si>
  <si>
    <t>ANDRE LUIZ NAVES DE OLIVEIRA</t>
  </si>
  <si>
    <t>10/11/1975</t>
  </si>
  <si>
    <t>ALBANIZIA AUREA FERNANDES NAVES</t>
  </si>
  <si>
    <t>ANDRE NEMESIO DE BARROS PEREIRA</t>
  </si>
  <si>
    <t>03/03/1971</t>
  </si>
  <si>
    <t>BERNADETE NEMESIO DE BARROS PEREIRA</t>
  </si>
  <si>
    <t>ANDRE ROSALVO TERRA NASCIMENTO</t>
  </si>
  <si>
    <t>23/09/1969</t>
  </si>
  <si>
    <t>ELCY TERRA MEDEIROS</t>
  </si>
  <si>
    <t>SAO LUIZ GONZAGA</t>
  </si>
  <si>
    <t>ANDREA ANTUNES PEREIRA</t>
  </si>
  <si>
    <t>31/10/1972</t>
  </si>
  <si>
    <t>CARMEN LUCIA ANTUNES</t>
  </si>
  <si>
    <t>1/06/2022</t>
  </si>
  <si>
    <t>31/05/2025</t>
  </si>
  <si>
    <t>ANDREA COSTA VAN HERK VASCONCELOS</t>
  </si>
  <si>
    <t>24/07/1971</t>
  </si>
  <si>
    <t>LUIZA COSTA VAN HERK</t>
  </si>
  <si>
    <t>ANDREA GOMES DE OLIVEIRA</t>
  </si>
  <si>
    <t>08/01/1976</t>
  </si>
  <si>
    <t>AURA DE OLIVEIRA GOMES</t>
  </si>
  <si>
    <t>UBERLANDIA MG</t>
  </si>
  <si>
    <t>AREA PROT REMOV MAT ODONTOLOGICO FOUFU</t>
  </si>
  <si>
    <t>ANDREA MARA BERNARDES DA SILVA</t>
  </si>
  <si>
    <t>11/08/1980</t>
  </si>
  <si>
    <t>GLORIA DO ESPIRITO SANTO BERNARDES SILVA</t>
  </si>
  <si>
    <t>ANDREA MATURANO LONGAREZI</t>
  </si>
  <si>
    <t>21/07/1969</t>
  </si>
  <si>
    <t>MARIA JOSE MATURANO</t>
  </si>
  <si>
    <t>ANDREA PEREIRA DE LIMA</t>
  </si>
  <si>
    <t>26/06/1972</t>
  </si>
  <si>
    <t>PALMA CARMEM PEREIRA DE LIMA</t>
  </si>
  <si>
    <t>ANDREIA CRISTINA DA SILVA ALMEIDA</t>
  </si>
  <si>
    <t>MARIA CONCEICAO ZAGO DA SILVA</t>
  </si>
  <si>
    <t>FUNDACAO UNIVERSIDADE FEDERAL DO PAMPA</t>
  </si>
  <si>
    <t>ANDRELINA HELOISA RIBEIRO RABELO</t>
  </si>
  <si>
    <t>17/08/1982</t>
  </si>
  <si>
    <t>ROSANGELA HELENA CARNEIRO RIBEIRO</t>
  </si>
  <si>
    <t>ANDRESSA GIOVANNINI COSTA</t>
  </si>
  <si>
    <t>07/04/1982</t>
  </si>
  <si>
    <t>PAOLA GIOVANNINI DA COSTA</t>
  </si>
  <si>
    <t>ANGELA APARECIDA TELES</t>
  </si>
  <si>
    <t>11/07/1964</t>
  </si>
  <si>
    <t>APARECIDA DO PRADO TELES</t>
  </si>
  <si>
    <t>ITAPEVI</t>
  </si>
  <si>
    <t>ANGELA FAGNA GOMES DE SOUZA</t>
  </si>
  <si>
    <t>ILZA GOMES DE SOUZA</t>
  </si>
  <si>
    <t>UNIVERSIDADE FEDERAL DE ALAGOAS</t>
  </si>
  <si>
    <t>ANGELA MARCIA DE SOUZA</t>
  </si>
  <si>
    <t>05/09/1968</t>
  </si>
  <si>
    <t>JUVERCINA DE PAULA E SOUZA</t>
  </si>
  <si>
    <t>ANGELA MARIA SOARES</t>
  </si>
  <si>
    <t>15/06/1958</t>
  </si>
  <si>
    <t>LAURA MARIA DE JESUS</t>
  </si>
  <si>
    <t>ANGELA SUELEM ROCHA VELOSO</t>
  </si>
  <si>
    <t>ANGELICA NETA ROCHA</t>
  </si>
  <si>
    <t>22/11/2021</t>
  </si>
  <si>
    <t>ANGELO PIVA BIAGINI</t>
  </si>
  <si>
    <t>15/12/1967</t>
  </si>
  <si>
    <t>CLAIRE PIVA BIAGINI</t>
  </si>
  <si>
    <t>ANIEL SILVA DE MORAIS</t>
  </si>
  <si>
    <t>10/10/1979</t>
  </si>
  <si>
    <t>MARIA DAS GRACAS SILVA DE MORAIS</t>
  </si>
  <si>
    <t>ANIZIO MARCIO DE FARIA</t>
  </si>
  <si>
    <t>20/11/1977</t>
  </si>
  <si>
    <t>MARIA RITA ROSA FARIA</t>
  </si>
  <si>
    <t>ANNA CLAUDIA YOKOYAMA DOS ANJOS</t>
  </si>
  <si>
    <t>01/02/1971</t>
  </si>
  <si>
    <t>ELZA TOMOCA YOKOYAMA DOS ANJOS</t>
  </si>
  <si>
    <t>ANNA MONTEIRO CORREIA LIMA</t>
  </si>
  <si>
    <t>12/01/1973</t>
  </si>
  <si>
    <t>MARTHA MARIA MONTEIRO CORREIRA LIMA</t>
  </si>
  <si>
    <t>AREIA</t>
  </si>
  <si>
    <t>ANNE CAROLINE MALVESTIO</t>
  </si>
  <si>
    <t>CELIA MARIA DA SILVA MALVESTIO</t>
  </si>
  <si>
    <t>ANSELMO TADEU FERREIRA</t>
  </si>
  <si>
    <t>14/01/1967</t>
  </si>
  <si>
    <t>MARIA LURDES DUARTE</t>
  </si>
  <si>
    <t>PIRACICABA</t>
  </si>
  <si>
    <t>2/04/2023</t>
  </si>
  <si>
    <t>ANTONINO DI LORENZO</t>
  </si>
  <si>
    <t>01/03/1974</t>
  </si>
  <si>
    <t>GIOVANNA PREVITERA</t>
  </si>
  <si>
    <t>ACIREALE</t>
  </si>
  <si>
    <t>31/08/2025</t>
  </si>
  <si>
    <t>ANTONIO ARIZA GONCALVES JUNIOR</t>
  </si>
  <si>
    <t>04/07/1954</t>
  </si>
  <si>
    <t>MARIA V GONCALVES</t>
  </si>
  <si>
    <t>ANTONIO CARLOS DOS SANTOS</t>
  </si>
  <si>
    <t>19/02/1968</t>
  </si>
  <si>
    <t>MARCIA VILLANOVA DOS SANTOS</t>
  </si>
  <si>
    <t>ANTONIO CARLOS FERREIRA BATISTA</t>
  </si>
  <si>
    <t>20/02/1973</t>
  </si>
  <si>
    <t>MARISA FERREIRA BATISTA</t>
  </si>
  <si>
    <t>ANTONIO CARLOS FREIRE SAMPAIO</t>
  </si>
  <si>
    <t>05/07/1955</t>
  </si>
  <si>
    <t>NOEMI FREIRE SAMPAIO</t>
  </si>
  <si>
    <t>ANTONIO CARLOS LOPES PETEAN</t>
  </si>
  <si>
    <t>17/11/1963</t>
  </si>
  <si>
    <t>EUCIA MARIA LOPES PETEAN</t>
  </si>
  <si>
    <t>ANTONIO CARLOS NOGUEIRA</t>
  </si>
  <si>
    <t>APARECIDA NUNES NOGUEIRA</t>
  </si>
  <si>
    <t>ASSIS</t>
  </si>
  <si>
    <t>ANTONIO CLAUDIO MOREIRA COSTA</t>
  </si>
  <si>
    <t>06/03/1972</t>
  </si>
  <si>
    <t>IVAINA MOREIRA DA COSTA</t>
  </si>
  <si>
    <t>ANTONIO CLAUDIO PASCHOARELLI VEIGA</t>
  </si>
  <si>
    <t>19/05/1963</t>
  </si>
  <si>
    <t>DEYSE PASCHOARELLI VEIGA</t>
  </si>
  <si>
    <t>ANTONIO DE OLIVEIRA JUNIOR</t>
  </si>
  <si>
    <t>LEA MELLO DE OLIVEIRA</t>
  </si>
  <si>
    <t>ANTONIO DE PAULO PERUZZI</t>
  </si>
  <si>
    <t>16/10/1969</t>
  </si>
  <si>
    <t>VALENTINA DE ARRUDA PERUZZI</t>
  </si>
  <si>
    <t>ANTONIO JOSE VINHA ZANUNCIO</t>
  </si>
  <si>
    <t>13/03/1987</t>
  </si>
  <si>
    <t>TERESINHA VINHA ZANUNCIO</t>
  </si>
  <si>
    <t>ANTONIO JUSTINO RUAS MADUREIRA</t>
  </si>
  <si>
    <t>10/02/1960</t>
  </si>
  <si>
    <t>CARLOTA ODETE RUAS MADUREIRA</t>
  </si>
  <si>
    <t>RIO DO PRADO</t>
  </si>
  <si>
    <t>ANTONIO MARCOS GONCALVES DE LIMA</t>
  </si>
  <si>
    <t>19/08/1975</t>
  </si>
  <si>
    <t>MARIA DE FATIMA GONCALVES DE LIMA</t>
  </si>
  <si>
    <t>ANTONIO MARCOS MACHADO DE OLIVEIRA</t>
  </si>
  <si>
    <t>05/05/1970</t>
  </si>
  <si>
    <t>MARIA ADENIL PEREIRA DE OLIVEIRA</t>
  </si>
  <si>
    <t>TABATINGA</t>
  </si>
  <si>
    <t>Coordenação do Curso de Graduação em Geografia</t>
  </si>
  <si>
    <t>ANTONIO OTAVIO DE TOLEDO PATROCINIO</t>
  </si>
  <si>
    <t>08/04/1983</t>
  </si>
  <si>
    <t>ANA MARIA DE TOLEDO PATROCINIO</t>
  </si>
  <si>
    <t>ANTONIO SERGIO TORRES PENEDO</t>
  </si>
  <si>
    <t>04/06/1979</t>
  </si>
  <si>
    <t>IRENE APARECIDA BARBOSA TORRES PENEDO</t>
  </si>
  <si>
    <t>Coordenação do Programa de Pós-Graduação em Gestão Organizac</t>
  </si>
  <si>
    <t>UNIVERSIDADE FED. DO RIO GRANDE DO NORTE</t>
  </si>
  <si>
    <t>APARECIDA ROCHA ROSSI</t>
  </si>
  <si>
    <t>29/08/1951</t>
  </si>
  <si>
    <t>LAURESTINA GARCIA ROCHA</t>
  </si>
  <si>
    <t>ARACELLE ELISANE ALVES FAGUNDES</t>
  </si>
  <si>
    <t>05/04/1978</t>
  </si>
  <si>
    <t>ABADIA DE LOURDES ALVES</t>
  </si>
  <si>
    <t>ARACY ALVES DE ARAUJO</t>
  </si>
  <si>
    <t>03/09/1977</t>
  </si>
  <si>
    <t>MARIA DAS GRACAS ALVES DE ARAUJO</t>
  </si>
  <si>
    <t>ARAINA HULMANN BATISTA</t>
  </si>
  <si>
    <t>19/12/1977</t>
  </si>
  <si>
    <t>MIRIAN DE LOURDES HULMANN BATISTA</t>
  </si>
  <si>
    <t>ARIADINE CRISTINE DE ALMEIDA</t>
  </si>
  <si>
    <t>27/11/1985</t>
  </si>
  <si>
    <t>MARIA DAS GRACAS DE ALMEIDA</t>
  </si>
  <si>
    <t>ARIEL NOVODVORSKI</t>
  </si>
  <si>
    <t>15/06/1968</t>
  </si>
  <si>
    <t>REBECA COHEN</t>
  </si>
  <si>
    <t>ARIOSVALDO MARQUES JATOBA</t>
  </si>
  <si>
    <t>26/12/1975</t>
  </si>
  <si>
    <t>ALMERY MARQUES JATOBA</t>
  </si>
  <si>
    <t>DELFINO</t>
  </si>
  <si>
    <t>ARIOVALDO ANTONIO GIARETTA</t>
  </si>
  <si>
    <t>17/04/1966</t>
  </si>
  <si>
    <t>BENEDITA DE MORAES GIARETTA</t>
  </si>
  <si>
    <t>ITATIBA</t>
  </si>
  <si>
    <t>ARISTEU DA SILVEIRA NETO</t>
  </si>
  <si>
    <t>JOANA CHAVES SILVEIRA</t>
  </si>
  <si>
    <t>FORMOSA</t>
  </si>
  <si>
    <t>ARLEY CESAR FELIPE</t>
  </si>
  <si>
    <t>24/06/1966</t>
  </si>
  <si>
    <t>MARIA COELHO NASCIMENTO</t>
  </si>
  <si>
    <t>ARLINDO JOSE DE SOUZA JUNIOR</t>
  </si>
  <si>
    <t>08/04/1963</t>
  </si>
  <si>
    <t>LAURA DE MOURA SOUZA</t>
  </si>
  <si>
    <t>ARMANDO GALLO YAHN FILHO</t>
  </si>
  <si>
    <t>JUDI FREITAS YAHN</t>
  </si>
  <si>
    <t>ARMINDO QUILLICI NETO</t>
  </si>
  <si>
    <t>MAURA COLPANI QUILLICI</t>
  </si>
  <si>
    <t>MOCOCA</t>
  </si>
  <si>
    <t>ARQUIMEDES DIOGENES CILONI</t>
  </si>
  <si>
    <t>18/04/1953</t>
  </si>
  <si>
    <t>GENARINA CILONI SIRENA</t>
  </si>
  <si>
    <t>ARTHUR ALVES FIOCCHI</t>
  </si>
  <si>
    <t>SONIA MARIA ALESSIO ALVES FIOCCHI</t>
  </si>
  <si>
    <t>ARTHUR HELENO PONTES ANTUNES</t>
  </si>
  <si>
    <t>14/11/1984</t>
  </si>
  <si>
    <t>SANDRA HELENA RAIMUNDO PONTES</t>
  </si>
  <si>
    <t>ASTROGILDO FERNANDES DA SILVA JUNIOR</t>
  </si>
  <si>
    <t>10/02/1966</t>
  </si>
  <si>
    <t>ALDA VIEIRA DA SILVA</t>
  </si>
  <si>
    <t>AUGUSTO MIGUEL ALCALDE MILLA</t>
  </si>
  <si>
    <t>SOFIA MILLA DE ALCALDE</t>
  </si>
  <si>
    <t>PERU</t>
  </si>
  <si>
    <t>LIMA</t>
  </si>
  <si>
    <t>AUGUSTO WOHLGEMUTH FLEURY VELOSO DA SILVEIRA</t>
  </si>
  <si>
    <t>WILMA WOHLGEMUTH</t>
  </si>
  <si>
    <t>AULUS ESTEVAO ANJOS DE DEUS BARBOSA</t>
  </si>
  <si>
    <t>02/08/1979</t>
  </si>
  <si>
    <t>REJANE CRISTINA DOS ANJOS BARBOSA</t>
  </si>
  <si>
    <t>SECRETARIA INST DE GENETICA BIOQUIMICA</t>
  </si>
  <si>
    <t>AUREA DE FATIMA OLIVEIRA</t>
  </si>
  <si>
    <t>ADELINA FERNANDES DE OLIVEIRA</t>
  </si>
  <si>
    <t>AURELIA APARECIDA DE ARAUJO RODRIGUES</t>
  </si>
  <si>
    <t>TANIA MARIA BORGES ARAUJO</t>
  </si>
  <si>
    <t>AURELINO JOSE FERREIRA FILHO</t>
  </si>
  <si>
    <t>FRANCISCA FERREIRA DE SOUZA</t>
  </si>
  <si>
    <t>ITAMARAJU</t>
  </si>
  <si>
    <t>AUREO DE TOLEDO GOMES</t>
  </si>
  <si>
    <t>20/12/1981</t>
  </si>
  <si>
    <t>MARIA JOSE DE TOLEDO GOMES</t>
  </si>
  <si>
    <t>DOURADOS</t>
  </si>
  <si>
    <t>AURINO MIRANDA NETO</t>
  </si>
  <si>
    <t>03/04/1981</t>
  </si>
  <si>
    <t>IEDA DIAS MIRANDA</t>
  </si>
  <si>
    <t>BARBARA PEREZ VOGT</t>
  </si>
  <si>
    <t>CRISTINA MARIA GARRO PEREZ VOGT</t>
  </si>
  <si>
    <t>BEATRIZ CORREA CAMARGO</t>
  </si>
  <si>
    <t>05/06/1985</t>
  </si>
  <si>
    <t>JOYCE MARIA CORREA</t>
  </si>
  <si>
    <t>BEATRIZ RIBEIRO SOARES</t>
  </si>
  <si>
    <t>29/10/1952</t>
  </si>
  <si>
    <t>ROSA MARIA RIBEIRO SOARES</t>
  </si>
  <si>
    <t>BELCHIOLINA BEATRIZ FONSECA</t>
  </si>
  <si>
    <t>20/05/1978</t>
  </si>
  <si>
    <t>LUZIA MARIA PEREIRA</t>
  </si>
  <si>
    <t>BELLISA DE FREITAS BARBOSA</t>
  </si>
  <si>
    <t>MARIA DE FREITAS BARBOSA</t>
  </si>
  <si>
    <t>Coordenação do Programa de Pós-Graduação em Biologia Celular</t>
  </si>
  <si>
    <t>BENERVAL PINHEIRO SANTOS</t>
  </si>
  <si>
    <t>03/06/1968</t>
  </si>
  <si>
    <t>RAIMUNDA PINHEIRO SANTOS</t>
  </si>
  <si>
    <t>PALMEIRA DO PIAUI</t>
  </si>
  <si>
    <t>BENJAMIM DE MELO</t>
  </si>
  <si>
    <t>11/02/1950</t>
  </si>
  <si>
    <t>IZOLETA RODRIGUES MELO</t>
  </si>
  <si>
    <t>BENO WENDLING</t>
  </si>
  <si>
    <t>IRENE MARIA WENDLING</t>
  </si>
  <si>
    <t>ITAPIRANGA</t>
  </si>
  <si>
    <t>BENVINDA ROSALINA DOS SANTOS</t>
  </si>
  <si>
    <t>THEREZINHA DE JESUS DOS SANTOS</t>
  </si>
  <si>
    <t>BERILDO DE MELO</t>
  </si>
  <si>
    <t>08/03/1953</t>
  </si>
  <si>
    <t>SETOR DE FRUTICULTURA</t>
  </si>
  <si>
    <t>BETANIA DE OLIVEIRA LATERZA RIBEIRO</t>
  </si>
  <si>
    <t>17/04/1961</t>
  </si>
  <si>
    <t>NEIVA MARILLA LEITE DE OLIVEIRA LATERZA</t>
  </si>
  <si>
    <t>BETINA RIBEIRO RODRIGUES DA CUNHA</t>
  </si>
  <si>
    <t>18/03/1955</t>
  </si>
  <si>
    <t>MARIA IRMINA RIBEIRO RODRIGUES DA CUNHA</t>
  </si>
  <si>
    <t>BOSCOLLI BARBOSA PEREIRA</t>
  </si>
  <si>
    <t>ROSANGELA BARBOSA VIEIRA</t>
  </si>
  <si>
    <t>BRENA BEZERRA SILVA</t>
  </si>
  <si>
    <t>02/12/1989</t>
  </si>
  <si>
    <t>ALDECY DE ALMEIDA BEZERRA SILVA</t>
  </si>
  <si>
    <t>BRENO DE SOUZA MARTINS</t>
  </si>
  <si>
    <t>FILOMENA DE SOUZA MARTINS</t>
  </si>
  <si>
    <t>BRUNA CUNHA ZAIDAN</t>
  </si>
  <si>
    <t>MARCIA CHAVES CUNHA ZAIDAN</t>
  </si>
  <si>
    <t>BRUNA FERNANDA FARIA OLIVEIRA</t>
  </si>
  <si>
    <t>27/05/1982</t>
  </si>
  <si>
    <t>MARIA ANGELICA DE SOUZA FARIA</t>
  </si>
  <si>
    <t>BRUNO ANDRADE DE SOUZA</t>
  </si>
  <si>
    <t>26/03/1989</t>
  </si>
  <si>
    <t>EDI VANIA ARAGAO ANDRADE</t>
  </si>
  <si>
    <t>FACULDADE DE MATEMATICA DE PATOS MINAS</t>
  </si>
  <si>
    <t>BRUNO AUGUSTO NASSIF TRAVENCOLO</t>
  </si>
  <si>
    <t>MARIA ANGELICA NASSIF TRAVENCOLO</t>
  </si>
  <si>
    <t>BRUNO BENZAQUEN PEROSA</t>
  </si>
  <si>
    <t>30/08/1981</t>
  </si>
  <si>
    <t>GIMOL BENZAQUEN PEROSA</t>
  </si>
  <si>
    <t>BRUNO GOMES VASCONCELOS</t>
  </si>
  <si>
    <t>DORALICE GOMES VASCONCELOS</t>
  </si>
  <si>
    <t>BRUNO HENRIQUE SACOMAN TORQUATO DA SILVA</t>
  </si>
  <si>
    <t>02/03/1989</t>
  </si>
  <si>
    <t>LUCIANA MARIA SACOMAN TORQUATO DA SILVA</t>
  </si>
  <si>
    <t>BRUNO SERGIO VIEIRA</t>
  </si>
  <si>
    <t>MARIA IMACULADA DAS GRACAS VIEIRA</t>
  </si>
  <si>
    <t>BRUNO SERPA VIEIRA</t>
  </si>
  <si>
    <t>MARIA DO CARMO SERPA VIEIRA</t>
  </si>
  <si>
    <t>BRUNO TEIXEIRA BERNARDES</t>
  </si>
  <si>
    <t>24/09/1981</t>
  </si>
  <si>
    <t>MARIA NEIRE TEIXEIRA BERNARDES</t>
  </si>
  <si>
    <t>CAIO CESAR SOUZA CAMARGO PROCHNO</t>
  </si>
  <si>
    <t>26/10/1955</t>
  </si>
  <si>
    <t>MARIA MAGD S C PROCHNO</t>
  </si>
  <si>
    <t>CAIRO ANTONIO GUEDES JUNIOR</t>
  </si>
  <si>
    <t>CARMEN CRISTINA SCALIA GUEDES</t>
  </si>
  <si>
    <t>CAIRO MOHAMAD IBRAHIM KATRIB</t>
  </si>
  <si>
    <t>08/12/1971</t>
  </si>
  <si>
    <t>IRACI PEREIRA KATRIB</t>
  </si>
  <si>
    <t>CAMILA DAVI RAMOS</t>
  </si>
  <si>
    <t>17/01/1991</t>
  </si>
  <si>
    <t>EMILIA JERONIMA DAVI</t>
  </si>
  <si>
    <t>CAMILA DE ARAUJO</t>
  </si>
  <si>
    <t>06/02/1980</t>
  </si>
  <si>
    <t>MARCIA APARECIDA TORRES DE ARAUJO</t>
  </si>
  <si>
    <t>CAMILA LIMA COIMBRA</t>
  </si>
  <si>
    <t>08/08/1972</t>
  </si>
  <si>
    <t>MARLENE LIMA COIMBRA</t>
  </si>
  <si>
    <t>CAMILA MARIANA RUIZ</t>
  </si>
  <si>
    <t>29/01/1988</t>
  </si>
  <si>
    <t>ELIANA DE FATIMA SANTORO RUIZ</t>
  </si>
  <si>
    <t>CAMILA MAXIMIANO MIRANDA SILVA</t>
  </si>
  <si>
    <t>06/04/1981</t>
  </si>
  <si>
    <t>EDNA MAXIMIANO MIRANDA</t>
  </si>
  <si>
    <t>CAMILA RAINERI</t>
  </si>
  <si>
    <t>16/09/1983</t>
  </si>
  <si>
    <t>NEUSA MARIA RAINERI</t>
  </si>
  <si>
    <t>CAMILA REZENDE OLIVEIRA</t>
  </si>
  <si>
    <t>ANGELA MARIA REZENDE OLIVEIRA</t>
  </si>
  <si>
    <t>CAMILA SOARES LOPEZ</t>
  </si>
  <si>
    <t>MARIA JOSE SOARES DA SILVA SANTOS</t>
  </si>
  <si>
    <t>CAMILA TAVARES LEITE</t>
  </si>
  <si>
    <t>22/11/1981</t>
  </si>
  <si>
    <t>MARIA APARECIDA TAVARES LEITE</t>
  </si>
  <si>
    <t>CAMILA TOFFOLI RIBEIRO</t>
  </si>
  <si>
    <t>16/04/1978</t>
  </si>
  <si>
    <t>ELEONORA ESTELA TOFFOLI RIBEIRO</t>
  </si>
  <si>
    <t>CAMILA TURATI PESSOA</t>
  </si>
  <si>
    <t>ELIANA TURATI PESSOA</t>
  </si>
  <si>
    <t>CAMILLA CHRISTIAN GOMES MOURA</t>
  </si>
  <si>
    <t>21/03/1979</t>
  </si>
  <si>
    <t>CAMILLA MIGUEL CARRARA LAZZARINI</t>
  </si>
  <si>
    <t>13/12/1980</t>
  </si>
  <si>
    <t>MARIA CATARINA MIGUEL CARRARA</t>
  </si>
  <si>
    <t>CAMILLA SOUENETA NASCIMENTO NGANGA</t>
  </si>
  <si>
    <t>30/07/1987</t>
  </si>
  <si>
    <t>SOLIMAR INACIO NASCIMENTO</t>
  </si>
  <si>
    <t>CAMILLA ZAMFOLINI HALLAL VILELA</t>
  </si>
  <si>
    <t>14/03/1985</t>
  </si>
  <si>
    <t>SANDRA MARCIA ZAMFOLINI HALLAL</t>
  </si>
  <si>
    <t>CANDICE LISBOA ALVES</t>
  </si>
  <si>
    <t>10/06/1980</t>
  </si>
  <si>
    <t>BEATRIZ LISBOA ALVES</t>
  </si>
  <si>
    <t>CARINA UBIRAJARA DE FARIA BERNARDES</t>
  </si>
  <si>
    <t>22/04/1977</t>
  </si>
  <si>
    <t>MARIA DINALVA DE FARIA</t>
  </si>
  <si>
    <t>CARLA BONATO MARCOLIN</t>
  </si>
  <si>
    <t>31/07/1988</t>
  </si>
  <si>
    <t>IVONE BONATO MARCOLIN</t>
  </si>
  <si>
    <t>CARLA CRISTINA DE SOUSA</t>
  </si>
  <si>
    <t>30/06/1993</t>
  </si>
  <si>
    <t>GISLENE APARECIDA BORGES DE SOUSA</t>
  </si>
  <si>
    <t>CARLA CRISTINE NEVES MAMEDE</t>
  </si>
  <si>
    <t>30/06/1986</t>
  </si>
  <si>
    <t>ZOLANDE MARTINS MAMEDE NEVES</t>
  </si>
  <si>
    <t>CARLA DENARI GIULIANI</t>
  </si>
  <si>
    <t>07/12/1973</t>
  </si>
  <si>
    <t>IRAYDES FERREIRA DENARI GIULIANI</t>
  </si>
  <si>
    <t>CARLA EPONINA HORI</t>
  </si>
  <si>
    <t>MARILENE DA CUNHA HORI</t>
  </si>
  <si>
    <t>CARLA MIUCCI FERRARESI DE BARROS</t>
  </si>
  <si>
    <t>28/08/1972</t>
  </si>
  <si>
    <t>MARILENE MIUCCI FERRARESI</t>
  </si>
  <si>
    <t>CARLA NUNES VIEIRA TAVARES</t>
  </si>
  <si>
    <t>ELZA PRADO NUNES VIEIRA</t>
  </si>
  <si>
    <t>CARLA PATRICIA BEJO WOLKERS</t>
  </si>
  <si>
    <t>18/04/1986</t>
  </si>
  <si>
    <t>CARLA ZANELLA GUIDINI</t>
  </si>
  <si>
    <t>25/10/1983</t>
  </si>
  <si>
    <t>FIORINDA ZANELLA GUIDINI</t>
  </si>
  <si>
    <t>CARLOS ALBERTO GALLO</t>
  </si>
  <si>
    <t>18/06/1974</t>
  </si>
  <si>
    <t>NANCI DE LURDES DE RIENZO GALLO</t>
  </si>
  <si>
    <t>CARLOS ALBERTO LUCENA</t>
  </si>
  <si>
    <t>02/01/1964</t>
  </si>
  <si>
    <t>EDMEIA DE JESUS CASEMIRO LUCENA</t>
  </si>
  <si>
    <t>30/10/2022</t>
  </si>
  <si>
    <t>30/09/2023</t>
  </si>
  <si>
    <t>CARLOS ALBERTO XAVIER DO NASCIMENTO</t>
  </si>
  <si>
    <t>26/09/1968</t>
  </si>
  <si>
    <t>ILDA DOS SANTOS NASCIMENTO</t>
  </si>
  <si>
    <t>CARLOS ALVES DO NASCIMENTO</t>
  </si>
  <si>
    <t>31/05/1967</t>
  </si>
  <si>
    <t>ALZERIRA FRANCISCA DO NASCIMENTO</t>
  </si>
  <si>
    <t>SENADOR POMPEU</t>
  </si>
  <si>
    <t>CARLOS ANTONIO PEREIRA</t>
  </si>
  <si>
    <t>07/06/1975</t>
  </si>
  <si>
    <t>DIRCE ALVES PEREIRA</t>
  </si>
  <si>
    <t>CARLOS ARISTIDES FLEURY GUEDES</t>
  </si>
  <si>
    <t>19/01/1959</t>
  </si>
  <si>
    <t>IOLANDA FLEURY CAMPOS GUEDES</t>
  </si>
  <si>
    <t>NUPORANGA</t>
  </si>
  <si>
    <t>CARLOS AUGUSTO BISSOCHI JUNIOR</t>
  </si>
  <si>
    <t>16/05/1972</t>
  </si>
  <si>
    <t>HILDA CUSSOLIM BORDIGNON BISSOCHI</t>
  </si>
  <si>
    <t>MOGI GUACU</t>
  </si>
  <si>
    <t>CARLOS AUGUSTO DE MELO</t>
  </si>
  <si>
    <t>REGINA MARIA FRAZAO DE MELO</t>
  </si>
  <si>
    <t>UNIVERSIDADE FEDERAL DA PARAIBA</t>
  </si>
  <si>
    <t>CARLOS CESAR MANSUR TUMA</t>
  </si>
  <si>
    <t>17/08/1963</t>
  </si>
  <si>
    <t>LYGIA ANDRADINA DE ANDRADE TUMA</t>
  </si>
  <si>
    <t>CARLOS CESAR SANTEJO SAIANI</t>
  </si>
  <si>
    <t>20/04/1981</t>
  </si>
  <si>
    <t>MARIA LUCIA SANTEJO SAIANI</t>
  </si>
  <si>
    <t>CARLOS EDUARDO DE OLIVEIRA</t>
  </si>
  <si>
    <t>30/07/1974</t>
  </si>
  <si>
    <t>MARGARIDA TONETTI DE OLIVEIRA</t>
  </si>
  <si>
    <t>CARLOS EDUARDO MOREIRA DE ARAUJO</t>
  </si>
  <si>
    <t>02/07/1977</t>
  </si>
  <si>
    <t>LUCI MOREIRA DE ARAUJO</t>
  </si>
  <si>
    <t>CARLOS EDUARDO SANTOS DE OLIVEIRA</t>
  </si>
  <si>
    <t>04/02/1993</t>
  </si>
  <si>
    <t>SANDRA LUCIA FRANQUILINO</t>
  </si>
  <si>
    <t>CARLOS EDUARDO TAVARES</t>
  </si>
  <si>
    <t>12/08/1976</t>
  </si>
  <si>
    <t>FRANCISCA NEVES DA SILVA</t>
  </si>
  <si>
    <t>CARLOS EUGENIO PEREIRA</t>
  </si>
  <si>
    <t>MARIA DA CONCEICAO EUGENIO PEREIRA</t>
  </si>
  <si>
    <t>CARLOS FERNANDO RONCHI</t>
  </si>
  <si>
    <t>20/02/1981</t>
  </si>
  <si>
    <t>ANA ISABEL BORTOLETTI RONCHI</t>
  </si>
  <si>
    <t>Coordenação do Programa de Pós-Graduação em Fisioterapia</t>
  </si>
  <si>
    <t>CARLOS HENRIQUE DE CARVALHO</t>
  </si>
  <si>
    <t>ANTONIA APARECIDA DE CARVALHO</t>
  </si>
  <si>
    <t>CARLOS HENRIQUE GOMES MARTINS</t>
  </si>
  <si>
    <t>25/05/1968</t>
  </si>
  <si>
    <t>FELICIDADE GOMES FERNANDES LOPES</t>
  </si>
  <si>
    <t>Coordenação do Curso de Graduação em Biomedicina</t>
  </si>
  <si>
    <t>Único-01</t>
  </si>
  <si>
    <t>CARLOS HENRIQUE MARTINS DA SILVA</t>
  </si>
  <si>
    <t>22/11/1956</t>
  </si>
  <si>
    <t>MARIA DE PAULA SILVA</t>
  </si>
  <si>
    <t>CARLOS HENRIQUE SALERNO</t>
  </si>
  <si>
    <t>31/05/1961</t>
  </si>
  <si>
    <t>DALVA E TEIXEIRA SALERNO</t>
  </si>
  <si>
    <t>CARLOS HENRIQUE VIOLA</t>
  </si>
  <si>
    <t>29/12/1975</t>
  </si>
  <si>
    <t>ROSE MEIRE DA SILVA VIOLA</t>
  </si>
  <si>
    <t>CARLOS JOSE CORDEIRO</t>
  </si>
  <si>
    <t>19/06/1969</t>
  </si>
  <si>
    <t>SANTINA SILVA CORDEIRO</t>
  </si>
  <si>
    <t>CARLOS JOSE SOARES</t>
  </si>
  <si>
    <t>21/12/1965</t>
  </si>
  <si>
    <t>IVONE SILVA SOARES</t>
  </si>
  <si>
    <t>CARLOS MAURICIO DIAS MERCADANTE JUNIOR</t>
  </si>
  <si>
    <t>14/11/1955</t>
  </si>
  <si>
    <t>LEILA ABREU MERCADANTE</t>
  </si>
  <si>
    <t>SÃO PAULO</t>
  </si>
  <si>
    <t>CARLOS ROBERTO DOMINGUES</t>
  </si>
  <si>
    <t>05/05/1961</t>
  </si>
  <si>
    <t>EUZE MARIA ALCANTARA DOMINGUES</t>
  </si>
  <si>
    <t>CARLOS ROBERTO FERREIRA MENEZES JUNIOR</t>
  </si>
  <si>
    <t>16/06/1973</t>
  </si>
  <si>
    <t>MARI NEIDE AMARAL MENEZES</t>
  </si>
  <si>
    <t>CARLOS ROBERTO LOBODA</t>
  </si>
  <si>
    <t>26/12/1974</t>
  </si>
  <si>
    <t>LUCIA KUJAVSKI LOBODA</t>
  </si>
  <si>
    <t>GUARAPUAVA</t>
  </si>
  <si>
    <t>CARLOS ROBERTO LOPES</t>
  </si>
  <si>
    <t>13/05/1962</t>
  </si>
  <si>
    <t>IRACY MATTOS LOPES</t>
  </si>
  <si>
    <t>CARLOS ROBERTO SOUZA CARMO</t>
  </si>
  <si>
    <t>23/10/1973</t>
  </si>
  <si>
    <t>MARIA APARECIDA DE SOUZA CARMO</t>
  </si>
  <si>
    <t>CARLOS UEIRA VIEIRA</t>
  </si>
  <si>
    <t>04/03/1981</t>
  </si>
  <si>
    <t>MARIA APARECIDA GONCALVES VIEIRA</t>
  </si>
  <si>
    <t>CARMEM LUCIA CRUZ RAVAGNANI</t>
  </si>
  <si>
    <t>19/07/1970</t>
  </si>
  <si>
    <t>THEREZA CRUZ RAVAGNANI</t>
  </si>
  <si>
    <t>CARMEN LUCIA HERNANDES AGUSTINI</t>
  </si>
  <si>
    <t>13/05/1971</t>
  </si>
  <si>
    <t>DIONILDA RODRIGUES HERNANDES</t>
  </si>
  <si>
    <t>CARMEN LUCIA REIS</t>
  </si>
  <si>
    <t>MARILZA LOPES REIS</t>
  </si>
  <si>
    <t>CAROLINA AFONSO DA SILVA CASTRO</t>
  </si>
  <si>
    <t>19/01/1980</t>
  </si>
  <si>
    <t>ELISA MARIA DA SILVA CASTRO</t>
  </si>
  <si>
    <t>CAROLINA CADIMA FERNANDES NAZARETH</t>
  </si>
  <si>
    <t>03/03/1989</t>
  </si>
  <si>
    <t>MARISETE CADIMA FERNANDES</t>
  </si>
  <si>
    <t>CAROLINA DUARTE DAMASCENO FERREIRA</t>
  </si>
  <si>
    <t>19/10/1978</t>
  </si>
  <si>
    <t>ANGELA DUARTE DAMASCENO FERREIRA</t>
  </si>
  <si>
    <t>CAROLINA GONCALVES OLIVEIRA</t>
  </si>
  <si>
    <t>GINA BATISTA GONCALVES OLIVEIRA</t>
  </si>
  <si>
    <t>CAROLINA NICOLINO MINOZZI</t>
  </si>
  <si>
    <t>MARIA APARECIDA NICOLINO</t>
  </si>
  <si>
    <t>CAROLINA PIRTOUSCHEG</t>
  </si>
  <si>
    <t>MARIA ELISA LAZZARINI PIRTOUSCHEG</t>
  </si>
  <si>
    <t>CASSIA REGINA DA SILVA</t>
  </si>
  <si>
    <t>27/02/1984</t>
  </si>
  <si>
    <t>NELI BACKES DA SILVA</t>
  </si>
  <si>
    <t>CASSIANO AIMBERE DORNELES WELKER</t>
  </si>
  <si>
    <t>IONE DORNELES WELKER</t>
  </si>
  <si>
    <t>Coordenação do Programa de Pós-Graduação em Biologia Vegetal</t>
  </si>
  <si>
    <t>CASSIO GARCIA RIBEIRO SOARES DA SILVA</t>
  </si>
  <si>
    <t>05/05/1979</t>
  </si>
  <si>
    <t>MARIA APARECIDA GARCIA RIBEIRO</t>
  </si>
  <si>
    <t>CASSIO JOSE ALVES DE SOUSA</t>
  </si>
  <si>
    <t>31/01/1963</t>
  </si>
  <si>
    <t>MARIA MATILDE A SOUSA</t>
  </si>
  <si>
    <t>CATARINA MACHADO AZEREDO</t>
  </si>
  <si>
    <t>08/07/1983</t>
  </si>
  <si>
    <t>MARINETE MACHADO AZEREDO</t>
  </si>
  <si>
    <t>CATARINE PALMIERI PITANGUI TIZZIOTTI</t>
  </si>
  <si>
    <t>NILDA PALMIERI PITANGUI</t>
  </si>
  <si>
    <t>CATIANA CASONATTO</t>
  </si>
  <si>
    <t>17/02/1983</t>
  </si>
  <si>
    <t>MARILENE WIRTTI CASONATTO</t>
  </si>
  <si>
    <t>CELENE MARIA DE OLIVEIRA SIMOES ALVES</t>
  </si>
  <si>
    <t>20/02/1972</t>
  </si>
  <si>
    <t>AIDA MARIA MOREIRA DE OLIVEIRA SIMOES ALVES</t>
  </si>
  <si>
    <t>MOXICO ANGOLA</t>
  </si>
  <si>
    <t>CELIA REGINA LOPES</t>
  </si>
  <si>
    <t>08/01/1969</t>
  </si>
  <si>
    <t>VILMA FERNANDES</t>
  </si>
  <si>
    <t>CELINA MONTEIRO DA CRUZ LOTUFO</t>
  </si>
  <si>
    <t>01/06/1975</t>
  </si>
  <si>
    <t>NILDA MONTEIRO DA CRUZ LOTUFO</t>
  </si>
  <si>
    <t>CELINE DE MELO</t>
  </si>
  <si>
    <t>MARIA DE LOURDES ASSUNCAO MELO</t>
  </si>
  <si>
    <t>CELIO JESUS DO PRADO</t>
  </si>
  <si>
    <t>19/03/1968</t>
  </si>
  <si>
    <t>IVANI MARTINS DA SILVA PRADO</t>
  </si>
  <si>
    <t>AREA OCL PROT FIXA MAT ODONTOLOG FOUFU</t>
  </si>
  <si>
    <t>CELSO DE OLIVEIRA REZENDE JUNIOR</t>
  </si>
  <si>
    <t>16/06/1987</t>
  </si>
  <si>
    <t>MARIA INEZ DE MAGALHAES REZENDE</t>
  </si>
  <si>
    <t>CELSO LUIZ DE ARAUJO CINTRA</t>
  </si>
  <si>
    <t>04/11/1969</t>
  </si>
  <si>
    <t>ALDAGISA MARIA DE ARAUJO CINTRA</t>
  </si>
  <si>
    <t>CESAR ADRIANO TRALDI</t>
  </si>
  <si>
    <t>TEREZINHA APARECIDA CANOVA TRALDI</t>
  </si>
  <si>
    <t>CESAR GUILHERME DE ALMEIDA</t>
  </si>
  <si>
    <t>28/04/1966</t>
  </si>
  <si>
    <t>ANTONIA GUILHERME</t>
  </si>
  <si>
    <t>CESAR RENATO SIMENES DA SILVA</t>
  </si>
  <si>
    <t>30/11/1960</t>
  </si>
  <si>
    <t>GESSI SILVA SIMENES</t>
  </si>
  <si>
    <t>PASSO FUNDO</t>
  </si>
  <si>
    <t>CESIO HUMBERTO DE BRITO</t>
  </si>
  <si>
    <t>05/09/1967</t>
  </si>
  <si>
    <t>HILDA NOGUEIRA DE BRITO</t>
  </si>
  <si>
    <t>CEZAR AUGUSTO DOS SANTOS</t>
  </si>
  <si>
    <t>26/10/1956</t>
  </si>
  <si>
    <t>ROSA PEREIRA SANTOS</t>
  </si>
  <si>
    <t>CHRISTIANE PITANGA SERAFIM DA SILVA</t>
  </si>
  <si>
    <t>27/12/1968</t>
  </si>
  <si>
    <t>SANDRA PITANGA SERAFIM DA SILVA</t>
  </si>
  <si>
    <t>CHRISTIANE REGINA SOARES BRASIL</t>
  </si>
  <si>
    <t>25/04/1981</t>
  </si>
  <si>
    <t>MARIA DE FATIMA SOARES NASCIMENTO BRASIL</t>
  </si>
  <si>
    <t>CIBELE APARECIDA CRISPIM FAHMY</t>
  </si>
  <si>
    <t>17/03/1977</t>
  </si>
  <si>
    <t>FRANCISCA PAULA CRISPIM</t>
  </si>
  <si>
    <t>3/10/2023</t>
  </si>
  <si>
    <t>CICERO FERNANDES DE CARVALHO</t>
  </si>
  <si>
    <t>DINAH FERNANDES DE CARVALHO</t>
  </si>
  <si>
    <t>CINARA XAVIER DE ALMEIDA</t>
  </si>
  <si>
    <t>29/01/1982</t>
  </si>
  <si>
    <t>NEUZA MARIA DE ALMEIDA RIOS</t>
  </si>
  <si>
    <t>CINTHIA RODARTE PARREIRA ALANE</t>
  </si>
  <si>
    <t>MARIA APARECIDA RODARTE PARREIRA</t>
  </si>
  <si>
    <t>UNIVERSIDADE FEDERAL DO PIAUI</t>
  </si>
  <si>
    <t>CINTIA CAMARGO VIANNA</t>
  </si>
  <si>
    <t>30/05/1977</t>
  </si>
  <si>
    <t>ELIZABETI CAMARGO VIANNA</t>
  </si>
  <si>
    <t>CINTIA RODRIGUES DE OLIVEIRA</t>
  </si>
  <si>
    <t>09/10/1963</t>
  </si>
  <si>
    <t>TERESINHA ALVES DE OLIVEIRA</t>
  </si>
  <si>
    <t>CINTIA THAIS MORATO</t>
  </si>
  <si>
    <t>29/03/1966</t>
  </si>
  <si>
    <t>CATARINA CARRIJO MORATO</t>
  </si>
  <si>
    <t>CIRILO ANTONIO DE PAULA LIMA</t>
  </si>
  <si>
    <t>08/08/1960</t>
  </si>
  <si>
    <t>DIRCE PEREIRA PAULA LIMA</t>
  </si>
  <si>
    <t>CIRLEI EVANGELISTA SILVA</t>
  </si>
  <si>
    <t>21/09/1974</t>
  </si>
  <si>
    <t>ONESIMA BENIGNA DA SILVA</t>
  </si>
  <si>
    <t>2/05/2022</t>
  </si>
  <si>
    <t>CLAIR DO NASCIMENTO</t>
  </si>
  <si>
    <t>31/01/1979</t>
  </si>
  <si>
    <t>NORMALICE MACHADO DO NASCIMENTO</t>
  </si>
  <si>
    <t>CLARISSA MONTEIRO BORGES</t>
  </si>
  <si>
    <t>17/08/1976</t>
  </si>
  <si>
    <t>MARIZA MONTEIRO BORGES</t>
  </si>
  <si>
    <t>TALLAHASSEE FLORIDA</t>
  </si>
  <si>
    <t>CLAUDELIR CORREA CLEMENTE</t>
  </si>
  <si>
    <t>10/05/1966</t>
  </si>
  <si>
    <t>MARIA APPARECIDA CORREA CLEMENTE</t>
  </si>
  <si>
    <t>CLAUDEMIR KUHN FACCIOLI</t>
  </si>
  <si>
    <t>IDA MARIA KUHN FACCIOLI</t>
  </si>
  <si>
    <t>CLAUDIA ARAUJO DA CUNHA</t>
  </si>
  <si>
    <t>MARIA CLEIDE ARAUJO DA CUNHA</t>
  </si>
  <si>
    <t>CLAUDIA DECHICHI</t>
  </si>
  <si>
    <t>14/09/1960</t>
  </si>
  <si>
    <t>EVA ALMEIDA DECHICHI</t>
  </si>
  <si>
    <t>CLAUDIA DOS REIS E CUNHA</t>
  </si>
  <si>
    <t>13/07/1977</t>
  </si>
  <si>
    <t>ANA MARIA DE OLIVEIRA E CUNHA</t>
  </si>
  <si>
    <t>CLAUDIA GOES MULLER</t>
  </si>
  <si>
    <t>02/06/1970</t>
  </si>
  <si>
    <t>MARIA DE LOURDES GOES MULLER</t>
  </si>
  <si>
    <t>CLAUDIA JORDAO SILVA</t>
  </si>
  <si>
    <t>LUCIA MARIA JORDAO SILVA</t>
  </si>
  <si>
    <t>AREA DE CTBMF E IMPLANTODONTIA FOUFU</t>
  </si>
  <si>
    <t>CLAUDIA REGINA DE OLIVEIRA MAGALHAES DA SILVA LOUREIRO</t>
  </si>
  <si>
    <t>17/04/1974</t>
  </si>
  <si>
    <t>MARIA JOSE DOS SANTOS MAGALHAES</t>
  </si>
  <si>
    <t>CLAUDIA WOLFF SWATOWISKI</t>
  </si>
  <si>
    <t>19/07/1979</t>
  </si>
  <si>
    <t>ROSANE MARIA WOLFF SWATOWISKI</t>
  </si>
  <si>
    <t>CLAUDIENE SANTOS</t>
  </si>
  <si>
    <t>09/07/1971</t>
  </si>
  <si>
    <t>CELIA DE OLIVEIRA SANTOS</t>
  </si>
  <si>
    <t>CLAUDILENE RIBEIRO CHAVES</t>
  </si>
  <si>
    <t>26/03/1982</t>
  </si>
  <si>
    <t>MARIA DAS DORES CHAVES E CHAVES</t>
  </si>
  <si>
    <t>UNIVERSIDADE FEDERAL DA BAHIA</t>
  </si>
  <si>
    <t>CLAUDINEY RAMOS TINOCO</t>
  </si>
  <si>
    <t>HELENA RAMOS TINOCO</t>
  </si>
  <si>
    <t>CLAUDIO ANTONIO DE MAURO</t>
  </si>
  <si>
    <t>12/03/1948</t>
  </si>
  <si>
    <t>LEONOR ANTONIA MARTINS OLIVEIRA DI MAURO</t>
  </si>
  <si>
    <t>CLAUDIO CAMARGO RODRIGUES</t>
  </si>
  <si>
    <t>NOEMIA CAMARGO RODRIGUES</t>
  </si>
  <si>
    <t>ALEGRETE</t>
  </si>
  <si>
    <t>CLAUDIO FERREIRA PAZINI</t>
  </si>
  <si>
    <t>15/05/1973</t>
  </si>
  <si>
    <t>DORIS FERREIRA PAZINI</t>
  </si>
  <si>
    <t>CLAUDIO GONCALVES PRADO</t>
  </si>
  <si>
    <t>17/02/1970</t>
  </si>
  <si>
    <t>TEREZA PRADO GONCALVES</t>
  </si>
  <si>
    <t>CLAUDIO LUIZ MIOTTO</t>
  </si>
  <si>
    <t>27/11/1958</t>
  </si>
  <si>
    <t>TEREZA OLIVEIRA MIOTTO</t>
  </si>
  <si>
    <t>ARAMINA</t>
  </si>
  <si>
    <t>CLAUDIO RICARDO DA SILVA</t>
  </si>
  <si>
    <t>04/04/1972</t>
  </si>
  <si>
    <t>ELZA CERQUEIRA DA SILVA</t>
  </si>
  <si>
    <t>CLAUDIO ROBERTO DUARTE</t>
  </si>
  <si>
    <t>30/03/1975</t>
  </si>
  <si>
    <t>JULIETA MARIA DUARTE</t>
  </si>
  <si>
    <t>CLAUDIO VIEIRA DA SILVA</t>
  </si>
  <si>
    <t>24/09/1972</t>
  </si>
  <si>
    <t>CLAUDIONOR RIBEIRO DA SILVA</t>
  </si>
  <si>
    <t>29/10/1975</t>
  </si>
  <si>
    <t>JURACI RIBEIRO DE SOUZA</t>
  </si>
  <si>
    <t>CLEBER VINICIUS DO AMARAL FELIPE</t>
  </si>
  <si>
    <t>CLEDIA LOPES</t>
  </si>
  <si>
    <t>25/12/1970</t>
  </si>
  <si>
    <t>MARIA JOSE LOPES</t>
  </si>
  <si>
    <t>CLEOMAR GOMES DA SILVA</t>
  </si>
  <si>
    <t>04/08/1971</t>
  </si>
  <si>
    <t>MARIA GOMES SILVA</t>
  </si>
  <si>
    <t>Coordenação do Programa de Pós-Graduação em Economia</t>
  </si>
  <si>
    <t>CLERIA RODRIGUES FERREIRA</t>
  </si>
  <si>
    <t>24/09/1977</t>
  </si>
  <si>
    <t>JULIA DE OLIVEIRA RODRIGUES</t>
  </si>
  <si>
    <t>CLESIO LOURENCO XAVIER</t>
  </si>
  <si>
    <t>MARIA DE JESUS XAVIER</t>
  </si>
  <si>
    <t>CLESIO MARCELINO DE JESUS</t>
  </si>
  <si>
    <t>24/12/1975</t>
  </si>
  <si>
    <t>DAIR DE LIMA MARCELINO</t>
  </si>
  <si>
    <t>BELA VISTA DE GOIAS</t>
  </si>
  <si>
    <t>CLESNAN MENDES RODRIGUES</t>
  </si>
  <si>
    <t>JULIANA MOREIRA MENDES</t>
  </si>
  <si>
    <t>CLEUDEMAR ALVES FERNANDES</t>
  </si>
  <si>
    <t>20/06/1966</t>
  </si>
  <si>
    <t>MARIA JOSE FERNANDES</t>
  </si>
  <si>
    <t>CLEUDMAR AMARAL DE ARAUJO</t>
  </si>
  <si>
    <t>01/04/1963</t>
  </si>
  <si>
    <t>HELENA GONCALVES AMARAL DE ARAUJO</t>
  </si>
  <si>
    <t>CLEYTON BATISTA DE ALVARENGA</t>
  </si>
  <si>
    <t>MARLUCIA BATISTA COSTA DE ALVARENGA</t>
  </si>
  <si>
    <t>CRISTIANA FERNANDES DE MUYLDER</t>
  </si>
  <si>
    <t>22/05/1970</t>
  </si>
  <si>
    <t>CLEUZA APPARECIDA FERNANDES DE MUYLDER</t>
  </si>
  <si>
    <t>CRISTIANE AMARO DA SILVEIRA</t>
  </si>
  <si>
    <t>04/02/1974</t>
  </si>
  <si>
    <t>ENI GONCALVES DA SILVEIRA</t>
  </si>
  <si>
    <t>CAXIAS DO SUL</t>
  </si>
  <si>
    <t>CRISTIANE APARECIDA FERNANDES DA SILVA</t>
  </si>
  <si>
    <t>02/11/1974</t>
  </si>
  <si>
    <t>MARIA NEIDE FERNANDES DA SILVA</t>
  </si>
  <si>
    <t>PRESIDENTE EPITACIO</t>
  </si>
  <si>
    <t>CRISTIANE BETANHO</t>
  </si>
  <si>
    <t>14/02/1973</t>
  </si>
  <si>
    <t>WANIR PEREIRA DA SILVA BETANHO</t>
  </si>
  <si>
    <t>CRISTIANE CARVALHO DE PAULA BRITO</t>
  </si>
  <si>
    <t>12/06/1979</t>
  </si>
  <si>
    <t>ADIEMA CARVALHO DE PAULA</t>
  </si>
  <si>
    <t>CRISTIANE COPPE DE OLIVEIRA</t>
  </si>
  <si>
    <t>25/11/1972</t>
  </si>
  <si>
    <t>MARIA DALVA ABDON COPPE</t>
  </si>
  <si>
    <t>CRISTIANE PEREIRA DE ALCANTARA</t>
  </si>
  <si>
    <t>23/12/1975</t>
  </si>
  <si>
    <t>IRACY PEREIRA DE ALCANTARA</t>
  </si>
  <si>
    <t>CRISTIANO ALVES GUARANY</t>
  </si>
  <si>
    <t>08/03/1976</t>
  </si>
  <si>
    <t>DIRCE ALVES GUARANY</t>
  </si>
  <si>
    <t>CRISTIANO AUGUSTO BORGES FORTI</t>
  </si>
  <si>
    <t>MARINA BORGES FORTI</t>
  </si>
  <si>
    <t>CRISTIANO DE SIQUEIRA ESTEVES</t>
  </si>
  <si>
    <t>24/09/1978</t>
  </si>
  <si>
    <t>TEREZINHA RODRIGUES SIQUEIRA</t>
  </si>
  <si>
    <t>GOIÂNIA</t>
  </si>
  <si>
    <t>CRISTIANO GOMES DE BRITO</t>
  </si>
  <si>
    <t>30/01/1975</t>
  </si>
  <si>
    <t>MADALENA BATISTA</t>
  </si>
  <si>
    <t>CRISTIANO HENRIQUE ANTONELLI DA VEIGA</t>
  </si>
  <si>
    <t>10/05/1971</t>
  </si>
  <si>
    <t>DILENE ANTONELLI DA VEIGA</t>
  </si>
  <si>
    <t>UNIVERSIDADE FEDERAL DE SANTA MARIA</t>
  </si>
  <si>
    <t>CRISTIANO LINO MONTEIRO DE BARROS</t>
  </si>
  <si>
    <t>31/05/1981</t>
  </si>
  <si>
    <t>ROSANGELA LINO MONTEIRO DE BARROS</t>
  </si>
  <si>
    <t>CRISTIANO SILVA RIBEIRO</t>
  </si>
  <si>
    <t>30/01/1978</t>
  </si>
  <si>
    <t>MARIA APARECIDA DA SILVA RIBEIRO</t>
  </si>
  <si>
    <t>CRISTINA DAYANA GUTIERREZ LEAL</t>
  </si>
  <si>
    <t>CRUZ EMILIA LEAL GUTIERREZ</t>
  </si>
  <si>
    <t>VENEZUELA</t>
  </si>
  <si>
    <t>CRISTINA ILA DE OLIVEIRA PERES</t>
  </si>
  <si>
    <t>MARIA ILA DE OLIVEIRA</t>
  </si>
  <si>
    <t>CRISTINE CHAVES BARRETO</t>
  </si>
  <si>
    <t>27/04/1968</t>
  </si>
  <si>
    <t>ANALUCIA CHAVES BARRETO</t>
  </si>
  <si>
    <t>CYNTHIA BEATRICE COSTA</t>
  </si>
  <si>
    <t>JANICE COSTA</t>
  </si>
  <si>
    <t>DAGOBERTO DE OLIVEIRA CAMPOS</t>
  </si>
  <si>
    <t>24/02/1949</t>
  </si>
  <si>
    <t>AVENY MATTAR CAMPOS</t>
  </si>
  <si>
    <t>DEPARTAMENTO DE CIRURGIA</t>
  </si>
  <si>
    <t>DAIANE DAMASCENO BORGES</t>
  </si>
  <si>
    <t>MARIA JOSE DAMASCENO BORGES</t>
  </si>
  <si>
    <t>DAIANE SILVA RESENDE</t>
  </si>
  <si>
    <t>EURIPEDES MARIA SILVA</t>
  </si>
  <si>
    <t>DAISE APARECIDA ROSSI</t>
  </si>
  <si>
    <t>27/03/1963</t>
  </si>
  <si>
    <t>MARIA DA CONCEICAO SANTOS ROSSI</t>
  </si>
  <si>
    <t>BICAS</t>
  </si>
  <si>
    <t>DALVA MARIA DE OLIVEIRA SILVA</t>
  </si>
  <si>
    <t>20/02/1962</t>
  </si>
  <si>
    <t>IZALTINA MENDES DE OLIVEIRA</t>
  </si>
  <si>
    <t>DANIEL ANTONIO FURTADO</t>
  </si>
  <si>
    <t>ELZA HELENA SOARES PAIM</t>
  </si>
  <si>
    <t>DANIEL CAIXETA ANDRADE</t>
  </si>
  <si>
    <t>07/03/1981</t>
  </si>
  <si>
    <t>DILMA MARIA DE ANDRADE CAIXETA</t>
  </si>
  <si>
    <t>DANIEL CARIELLO</t>
  </si>
  <si>
    <t>23/09/1984</t>
  </si>
  <si>
    <t>ANGELA CARIELLO</t>
  </si>
  <si>
    <t>DANIEL COSTA RAMOS</t>
  </si>
  <si>
    <t>18/08/1984</t>
  </si>
  <si>
    <t>MARIA LUCIA COSTA RAMOS</t>
  </si>
  <si>
    <t>DANIEL DALL ONDER DOS SANTOS</t>
  </si>
  <si>
    <t>25/08/1986</t>
  </si>
  <si>
    <t>ENRIETE MARIA DALL ONDER DOS SANTOS</t>
  </si>
  <si>
    <t>DANIEL DUARTE ABDALA</t>
  </si>
  <si>
    <t>SONIA MARIA DUARTE ABDALA</t>
  </si>
  <si>
    <t>DANIEL FRANCA LAZARIN</t>
  </si>
  <si>
    <t>26/12/1980</t>
  </si>
  <si>
    <t>MARIA DE FATIMA FRANCA LAZARIN</t>
  </si>
  <si>
    <t>DANIEL FURTADO SIMOES DA SILVA</t>
  </si>
  <si>
    <t>LUCIA FURTADO SIMOES DA SILVA</t>
  </si>
  <si>
    <t>FUNDACAO UNIVERSIDADE FEDERAL DE PELOTAS</t>
  </si>
  <si>
    <t>DANIEL LUIS BARREIRO</t>
  </si>
  <si>
    <t>26/07/1974</t>
  </si>
  <si>
    <t>AGUIDA CELINA DE MEO BARREIRO</t>
  </si>
  <si>
    <t>DANIEL LUIZ RIBEIRO</t>
  </si>
  <si>
    <t>19/01/1979</t>
  </si>
  <si>
    <t>DORA MARTA MANTANA RIBEIRO</t>
  </si>
  <si>
    <t>DANIEL MAZZARO VILAR DE ALMEIDA</t>
  </si>
  <si>
    <t>MARIA GRAZIA MAZZARO</t>
  </si>
  <si>
    <t>DANIEL MENEZES LOVISI</t>
  </si>
  <si>
    <t>28/09/1984</t>
  </si>
  <si>
    <t>CARMEN LUCIA MENEZES LOVISI</t>
  </si>
  <si>
    <t>DANIEL PADILHA PACHECO DA COSTA</t>
  </si>
  <si>
    <t>08/10/1981</t>
  </si>
  <si>
    <t>VANIA MARIA PADILHA</t>
  </si>
  <si>
    <t>DANIEL PASQUINI</t>
  </si>
  <si>
    <t>06/02/1974</t>
  </si>
  <si>
    <t>MARIA LUIZA BINELI PASQUINI</t>
  </si>
  <si>
    <t>DANIEL PEREIRA DE CARVALHO</t>
  </si>
  <si>
    <t>13/07/1981</t>
  </si>
  <si>
    <t>SILMA PAIVA DE CARVALHO</t>
  </si>
  <si>
    <t>DANIELA CRISTINA DE OLIVEIRA SILVA</t>
  </si>
  <si>
    <t>12/01/1978</t>
  </si>
  <si>
    <t>DEISE APARECIDA DE OLIVEIRA SILVA</t>
  </si>
  <si>
    <t>BOTUCATU</t>
  </si>
  <si>
    <t>DANIELA DE MELO CROSARA</t>
  </si>
  <si>
    <t>03/08/1975</t>
  </si>
  <si>
    <t>LIRIS REJANE BRAID DE MELO CROSARA</t>
  </si>
  <si>
    <t>DANIELA FRANCO CARVALHO</t>
  </si>
  <si>
    <t>23/11/1974</t>
  </si>
  <si>
    <t>LOURDES JAINE FRANCO CARVALHO</t>
  </si>
  <si>
    <t>DANIELA HENRIQUES SOARES LOPES DEBS</t>
  </si>
  <si>
    <t>02/12/1968</t>
  </si>
  <si>
    <t>MARIA ANTONIETA HENRIQUES SOARES DE PAIVA LOPES</t>
  </si>
  <si>
    <t>DANIELA MAGALHAES DA SILVEIRA</t>
  </si>
  <si>
    <t>30/01/1980</t>
  </si>
  <si>
    <t>MARIA SONIA MAGALHAES DA SILVEIRA</t>
  </si>
  <si>
    <t>Coordenação do Curso de Graduação em História</t>
  </si>
  <si>
    <t>27/10/2021</t>
  </si>
  <si>
    <t>DANIELE ALVES DIAS</t>
  </si>
  <si>
    <t>MARIA CRISTINA ALVES DIAS</t>
  </si>
  <si>
    <t>DANIELE APARECIDA ALVARENGA ARRIEL</t>
  </si>
  <si>
    <t>CLEONICE ALVARENGA</t>
  </si>
  <si>
    <t>11/12/2022</t>
  </si>
  <si>
    <t>8/02/2023</t>
  </si>
  <si>
    <t>DANIELE CARVALHO OLIVEIRA</t>
  </si>
  <si>
    <t>MARIA DA PENHA C OLIVEIRA</t>
  </si>
  <si>
    <t>DANIELE DO ESPIRITO SANTO LOREDO DA SILVA</t>
  </si>
  <si>
    <t>23/04/1977</t>
  </si>
  <si>
    <t>DILEA DO ESPIRITO SANTO LOREDO DA SILVA</t>
  </si>
  <si>
    <t>DANIELE LISBOA RIBEIRO</t>
  </si>
  <si>
    <t>05/07/1981</t>
  </si>
  <si>
    <t>MARIA LUCIA LISBOA RIBEIRO</t>
  </si>
  <si>
    <t>DANIELE PIMENTA</t>
  </si>
  <si>
    <t>10/08/1969</t>
  </si>
  <si>
    <t>JERONIMA JUSTINO PIMENTA</t>
  </si>
  <si>
    <t>30/04/2023</t>
  </si>
  <si>
    <t>DANIELLA DE AGUIAR</t>
  </si>
  <si>
    <t>03/05/1980</t>
  </si>
  <si>
    <t>MIRIAM DE AGUIAR</t>
  </si>
  <si>
    <t>22/02/2022</t>
  </si>
  <si>
    <t>21/02/2023</t>
  </si>
  <si>
    <t>DANIELLE ALVES DE OLIVEIRA</t>
  </si>
  <si>
    <t>26/04/1978</t>
  </si>
  <si>
    <t>ELIZABETH DE FATIMA ALVES</t>
  </si>
  <si>
    <t>DANIELLY CUNHA ARAUJO FERREIRA DE OLIVEIRA</t>
  </si>
  <si>
    <t>05/10/1986</t>
  </si>
  <si>
    <t>MARTA DA CUNHA</t>
  </si>
  <si>
    <t>DANILO BORGES PAULINO</t>
  </si>
  <si>
    <t>02/02/1989</t>
  </si>
  <si>
    <t>NISIA DE CASSIA BORGES PAULINO</t>
  </si>
  <si>
    <t>DANILO ELIAS DE OLIVEIRA</t>
  </si>
  <si>
    <t>14/05/1981</t>
  </si>
  <si>
    <t>JULIA AGOSTINHO DE OLIVEIRA</t>
  </si>
  <si>
    <t>DANILO ENRICO MARTUSCELLI</t>
  </si>
  <si>
    <t>27/11/1978</t>
  </si>
  <si>
    <t>SONIA MARIZA MARTUSCELLI</t>
  </si>
  <si>
    <t>DANUBIA MAGALHAES SOARES</t>
  </si>
  <si>
    <t>20/11/1986</t>
  </si>
  <si>
    <t>MARIA APARECIDA DE MAGALHAES SOARES</t>
  </si>
  <si>
    <t>DANY ROGERS SILVA</t>
  </si>
  <si>
    <t>16/07/1981</t>
  </si>
  <si>
    <t>SANDRA MARA ASSUNCAO</t>
  </si>
  <si>
    <t>DANYLO DE OLIVEIRA SILVA</t>
  </si>
  <si>
    <t>BELOZY OLIVEIRA DA SILVA</t>
  </si>
  <si>
    <t>DARCENY ZANETTA BARBOSA</t>
  </si>
  <si>
    <t>04/04/1962</t>
  </si>
  <si>
    <t>NARDY ZANETTA BARBOSA</t>
  </si>
  <si>
    <t>DOIS CORREGOS</t>
  </si>
  <si>
    <t>DARIZON ALVES DE ANDRADE</t>
  </si>
  <si>
    <t>23/06/1956</t>
  </si>
  <si>
    <t>MARIA ALVES ANDRADE</t>
  </si>
  <si>
    <t>DARLY FERNANDO ANDRADE</t>
  </si>
  <si>
    <t>04/03/1972</t>
  </si>
  <si>
    <t>BENEDITA CLEUSA JACINTO AMDRADE</t>
  </si>
  <si>
    <t>DAVI SABBAG ROVERI</t>
  </si>
  <si>
    <t>14/07/1982</t>
  </si>
  <si>
    <t>SYDNEIA CARMEN SABBAG ROVERI</t>
  </si>
  <si>
    <t>DAVID ARAUJO JUNIOR</t>
  </si>
  <si>
    <t>17/02/1968</t>
  </si>
  <si>
    <t>VITORIA EUSTAQUIA ALVES ARAUJO</t>
  </si>
  <si>
    <t>DAVY ANTONIO DA SILVA</t>
  </si>
  <si>
    <t>19/07/1983</t>
  </si>
  <si>
    <t>ROSA MIRANDA DA SILVA</t>
  </si>
  <si>
    <t>DEBORA COIMBRA</t>
  </si>
  <si>
    <t>13/08/1972</t>
  </si>
  <si>
    <t>IDALINA GIGANTE COIMBRA</t>
  </si>
  <si>
    <t>DEBORA FIGUEIREDO MENDONCA DO PRADO</t>
  </si>
  <si>
    <t>04/06/1983</t>
  </si>
  <si>
    <t>VALDENE FIGUEIREDO SIMOES DO PRADO</t>
  </si>
  <si>
    <t>DEBORA REGINA PASTANA</t>
  </si>
  <si>
    <t>MARIA INES SIMOES PASTANA</t>
  </si>
  <si>
    <t>DEBORA SOUTO DE SOUZA</t>
  </si>
  <si>
    <t>03/10/1990</t>
  </si>
  <si>
    <t>GILDETE SOUTO DE SOUZA</t>
  </si>
  <si>
    <t>DEBORAH OLIVEIRA ALMEIDA CARVALHO</t>
  </si>
  <si>
    <t>03/12/1982</t>
  </si>
  <si>
    <t>DEA DILMA OLIVEIRA ALMEIDA</t>
  </si>
  <si>
    <t>DEBORAH RAQUEL CARVALHO DE OLIVEIRA</t>
  </si>
  <si>
    <t>MIRIAN CARVALHO DE OLIVEIRA</t>
  </si>
  <si>
    <t>DECIO GATTI JUNIOR</t>
  </si>
  <si>
    <t>08/09/1968</t>
  </si>
  <si>
    <t>ANA MARIA COUTO GATTI</t>
  </si>
  <si>
    <t>DEIVID WILLIAM DA FONSECA BATISTAO</t>
  </si>
  <si>
    <t>10/09/1986</t>
  </si>
  <si>
    <t>MARIA INES DA FONSECA BATISTAO</t>
  </si>
  <si>
    <t>DEIVIDI MARCIO MARQUES</t>
  </si>
  <si>
    <t>29/12/1979</t>
  </si>
  <si>
    <t>TEREZA DE JESUS LOPES MARQUES</t>
  </si>
  <si>
    <t>DEIVY FERREIRA CARNEIRO</t>
  </si>
  <si>
    <t>11/06/1979</t>
  </si>
  <si>
    <t>ELIANE FERREIRA CARNEIRO</t>
  </si>
  <si>
    <t>DENILSON APARECIDA LEITE FREIRE</t>
  </si>
  <si>
    <t>MARLY LEITE</t>
  </si>
  <si>
    <t>DENIS COELHO DE OLIVEIRA</t>
  </si>
  <si>
    <t>23/09/1981</t>
  </si>
  <si>
    <t>GILDA REZENDE LARA COELHO DE OLIVEIRA</t>
  </si>
  <si>
    <t>DENISE FERNANDES GERIBELLO</t>
  </si>
  <si>
    <t>21/09/1982</t>
  </si>
  <si>
    <t>MARIA LUCIA FERNANDES GERIBELLO</t>
  </si>
  <si>
    <t>DENISE GARCIA DE SANTANA</t>
  </si>
  <si>
    <t>MARTHA MORAES SANTANA</t>
  </si>
  <si>
    <t>DENISE LABREA FERREIRA</t>
  </si>
  <si>
    <t>20/08/1960</t>
  </si>
  <si>
    <t>IRIEMA LABREA FERREIRA</t>
  </si>
  <si>
    <t>DENISE MENDES DA SILVA</t>
  </si>
  <si>
    <t>DELELICE MARIA MENDES DA SILVA</t>
  </si>
  <si>
    <t>DENISE ROCHA</t>
  </si>
  <si>
    <t>11/11/1958</t>
  </si>
  <si>
    <t>CLARINDA AARÃO DA ROCHA</t>
  </si>
  <si>
    <t>DENISE STEFANONI COMBINATO</t>
  </si>
  <si>
    <t>30/05/1979</t>
  </si>
  <si>
    <t>DIRCE STEFANONI COMBINATO</t>
  </si>
  <si>
    <t>DENISE VON DOLINGER DE BRITO RODER</t>
  </si>
  <si>
    <t>09/03/1976</t>
  </si>
  <si>
    <t>ALBERTINA NORBERTA VON DOLINGER DE BRITO</t>
  </si>
  <si>
    <t>DENNYS GARCIA XAVIER</t>
  </si>
  <si>
    <t>15/04/1978</t>
  </si>
  <si>
    <t>SIRLEI MADALENA GARCIA XAVIER</t>
  </si>
  <si>
    <t>DIANA SALLES SAMPAIO</t>
  </si>
  <si>
    <t>19/12/1979</t>
  </si>
  <si>
    <t>MARILIA DE DIRCEU SALLES DIAS</t>
  </si>
  <si>
    <t>DIEGO DE BRITO PIAU</t>
  </si>
  <si>
    <t>03/12/1987</t>
  </si>
  <si>
    <t>MARLENE MARIA DE BRITO PIAU</t>
  </si>
  <si>
    <t>DIEGO DE OLIVEIRA MARTINS</t>
  </si>
  <si>
    <t>13/03/1984</t>
  </si>
  <si>
    <t>ARLETE DE OLIVEIRA MARTINS</t>
  </si>
  <si>
    <t>FECIV - CAMPOS MONTE CARMELO</t>
  </si>
  <si>
    <t>DIEGO DE SOUZA AVENDANO</t>
  </si>
  <si>
    <t>WALQUIRIA GONCALVES DE SOUZA AVENDANO MUNOZ</t>
  </si>
  <si>
    <t>DIEGO JOSE ZANZARINI DELFIOL</t>
  </si>
  <si>
    <t>09/10/1984</t>
  </si>
  <si>
    <t>MARILZA FERNANDES ZANZARINI DELFIOL</t>
  </si>
  <si>
    <t>DIEGO LEONI FRANCO</t>
  </si>
  <si>
    <t>ANA MARIA DE FATIMA LEONI FRANCO</t>
  </si>
  <si>
    <t>DIEGO MERIGUE DA CUNHA</t>
  </si>
  <si>
    <t>ZILMA HELENA MERIGUE DA CUNHA</t>
  </si>
  <si>
    <t>DIEGO SOARES DA SILVEIRA</t>
  </si>
  <si>
    <t>31/05/1978</t>
  </si>
  <si>
    <t>VERONICA BARCELOS SOARES</t>
  </si>
  <si>
    <t>DILMA MARIA DE MELLO</t>
  </si>
  <si>
    <t>12/07/1963</t>
  </si>
  <si>
    <t>SONIA MARIA DE MELLO</t>
  </si>
  <si>
    <t>Afas. Viagem/Serv Fora do País Com Ônus - EST</t>
  </si>
  <si>
    <t>DINO ROGERIO COINETE FRANKLIN</t>
  </si>
  <si>
    <t>10/02/1967</t>
  </si>
  <si>
    <t>MARIA EVA COINETE</t>
  </si>
  <si>
    <t>DIOGO FERNANDES DOS SANTOS</t>
  </si>
  <si>
    <t>17/09/1985</t>
  </si>
  <si>
    <t>AUGUSTA DOS SANTOS SILVA</t>
  </si>
  <si>
    <t>DIRCE HELENA BENEVIDES DE CARVALHO</t>
  </si>
  <si>
    <t>12/07/1959</t>
  </si>
  <si>
    <t>DIRCE DOTO BENEVIDES DE CARVALHO</t>
  </si>
  <si>
    <t>DISNEY OLIVER SIVIERI JUNIOR</t>
  </si>
  <si>
    <t>11/06/1974</t>
  </si>
  <si>
    <t>MARIA INES FERRACINI SIVIERI</t>
  </si>
  <si>
    <t>DIVA SOUZA SILVA</t>
  </si>
  <si>
    <t>09/06/1973</t>
  </si>
  <si>
    <t>NAIR DE SOUZA SILVA</t>
  </si>
  <si>
    <t>DJALMIR NESTOR MESSIAS</t>
  </si>
  <si>
    <t>02/04/1977</t>
  </si>
  <si>
    <t>MARIA ANUNCIADA DA CONCEICAO MESSIAS</t>
  </si>
  <si>
    <t>MACEIO</t>
  </si>
  <si>
    <t>DJENAINE DE SOUZA</t>
  </si>
  <si>
    <t>28/03/1973</t>
  </si>
  <si>
    <t>RUTE AMARAL DE SOUZA</t>
  </si>
  <si>
    <t>DOGMAR ANTONIO DE SOUZA JUNIOR</t>
  </si>
  <si>
    <t>ROSA MARIA MIRANDA SOUZA</t>
  </si>
  <si>
    <t>DOUGLAS BEZERRA DE ARAUJO</t>
  </si>
  <si>
    <t>AQUEMI INAMURA</t>
  </si>
  <si>
    <t>FUNDACAO UNIVERSIDADE DE RIO GRANDE</t>
  </si>
  <si>
    <t>DOUGLAS DE PAULA</t>
  </si>
  <si>
    <t>04/03/1977</t>
  </si>
  <si>
    <t>CLEUSA MARIA DE PAULA</t>
  </si>
  <si>
    <t>DOUGLAS JOSE MARQUES</t>
  </si>
  <si>
    <t>13/08/1980</t>
  </si>
  <si>
    <t>LUIZA BATISTA MARQUES</t>
  </si>
  <si>
    <t>DOUGLAS MARIN</t>
  </si>
  <si>
    <t>18/02/1974</t>
  </si>
  <si>
    <t>LEONILDA CONCEICAO ORIGUELA MARIN</t>
  </si>
  <si>
    <t>DRAUSIO HONORIO MORAIS</t>
  </si>
  <si>
    <t>21/05/1977</t>
  </si>
  <si>
    <t>MARLI MORAIS SILVA</t>
  </si>
  <si>
    <t>Coordenação do Programa de Pós-Graduação em Qualidade Ambien</t>
  </si>
  <si>
    <t>UNIVERSIDADE FEDERAL RURAL DA AMAZONIA</t>
  </si>
  <si>
    <t>DULCE MARY DE ALMEIDA</t>
  </si>
  <si>
    <t>24/10/1965</t>
  </si>
  <si>
    <t>CLEUSA MARIA DE ALMEIDA</t>
  </si>
  <si>
    <t>DULCE PIRES FLAUZINO</t>
  </si>
  <si>
    <t>11/11/1963</t>
  </si>
  <si>
    <t>CONCEICAO MARIA PIRES</t>
  </si>
  <si>
    <t>UNIVERSIDADE FEDERAL DE JUIZ DE FORA</t>
  </si>
  <si>
    <t>DYLENE AGDA SOUZA DE BARROS</t>
  </si>
  <si>
    <t>02/04/1986</t>
  </si>
  <si>
    <t>MARIA CREUZA SOUZA DE BARROS</t>
  </si>
  <si>
    <t>EDER ALVES DE MOURA</t>
  </si>
  <si>
    <t>ANTONINA ANGELA ALVES MOURA</t>
  </si>
  <si>
    <t>EDERALDO JOSE LOPES</t>
  </si>
  <si>
    <t>17/07/1967</t>
  </si>
  <si>
    <t>ANA PEREIRA SILVA LOPES</t>
  </si>
  <si>
    <t>MIRANDOPOLIS</t>
  </si>
  <si>
    <t>EDERSON ROSA DA SILVA</t>
  </si>
  <si>
    <t>02/04/1984</t>
  </si>
  <si>
    <t>ELZA EIKO DA SILVA</t>
  </si>
  <si>
    <t>EDGAR SILVEIRA CAMPOS</t>
  </si>
  <si>
    <t>MARIA DE FATIMA SILVEIRA CAMPOS</t>
  </si>
  <si>
    <t>EDGARD AFONSO LAMOUNIER JUNIOR</t>
  </si>
  <si>
    <t>04/01/1964</t>
  </si>
  <si>
    <t>RAIMUNDA A C LAMOUNIER</t>
  </si>
  <si>
    <t>EDIHERMES MARQUES COELHO</t>
  </si>
  <si>
    <t>07/02/1968</t>
  </si>
  <si>
    <t>NAIR ROBERTINA MARQUES COELHO</t>
  </si>
  <si>
    <t>EDILBERTO BATISTA MENDES NETO</t>
  </si>
  <si>
    <t>22/11/1982</t>
  </si>
  <si>
    <t>ODINEUSA APARECIDA ALVES MENDES</t>
  </si>
  <si>
    <t>EDILEUSA DA SILVA</t>
  </si>
  <si>
    <t>02/12/1962</t>
  </si>
  <si>
    <t>ANA GOES DA SILVA</t>
  </si>
  <si>
    <t>EDILEUSA GODOI DE SOUSA</t>
  </si>
  <si>
    <t>21/08/1963</t>
  </si>
  <si>
    <t>MARIA DE SOUSA MARQUES</t>
  </si>
  <si>
    <t>EDILSON JOSE GRACIOLLI</t>
  </si>
  <si>
    <t>31/12/1963</t>
  </si>
  <si>
    <t>EWERLY SILVA GRACIOLLI</t>
  </si>
  <si>
    <t>EDMAR ISAIAS DE MELO</t>
  </si>
  <si>
    <t>EUNICE DE MELO ISAIAS</t>
  </si>
  <si>
    <t>EDMILSON RODRIGUES PINTO</t>
  </si>
  <si>
    <t>11/06/1971</t>
  </si>
  <si>
    <t>MARIA ADELIA RODRIGUES</t>
  </si>
  <si>
    <t>EDNALDO CARVALHO GUIMARAES</t>
  </si>
  <si>
    <t>08/06/1967</t>
  </si>
  <si>
    <t>GERALDA DE CARVALHO GUIMARAES</t>
  </si>
  <si>
    <t>EDSON AGUSTINI</t>
  </si>
  <si>
    <t>15/04/1971</t>
  </si>
  <si>
    <t>OLGA FERREIRA DE SOUZA AGUSTINI</t>
  </si>
  <si>
    <t>FERNANDOPOLIS</t>
  </si>
  <si>
    <t>EDSON APARECIDO DOS SANTOS</t>
  </si>
  <si>
    <t>10/06/1983</t>
  </si>
  <si>
    <t>MARIA MARTA BARBOSA DOS SANTOS</t>
  </si>
  <si>
    <t>EDSON ARLINDO SILVA</t>
  </si>
  <si>
    <t>11/04/1972</t>
  </si>
  <si>
    <t>MARIA DAS GRACAS DE JESUS SILVA</t>
  </si>
  <si>
    <t>EDSON JOSE NEVES JUNIOR</t>
  </si>
  <si>
    <t>19/08/1979</t>
  </si>
  <si>
    <t>ISABEL CLABUCHAR</t>
  </si>
  <si>
    <t>Coordenação do Curso de Graduação em Relações Internacionais</t>
  </si>
  <si>
    <t>EDSON NOSSOL</t>
  </si>
  <si>
    <t>LUCIA LISBOA DA SILVA NOSSOL</t>
  </si>
  <si>
    <t>EDSON SIMAO</t>
  </si>
  <si>
    <t>17/02/1979</t>
  </si>
  <si>
    <t>GUIOMAR SIMAO</t>
  </si>
  <si>
    <t>EDSON VERNEK</t>
  </si>
  <si>
    <t>18/12/1973</t>
  </si>
  <si>
    <t>ELZA LOURDES VERNEK</t>
  </si>
  <si>
    <t>MUQUI</t>
  </si>
  <si>
    <t>9/11/2023</t>
  </si>
  <si>
    <t>EDSONEI PEREIRA PARREIRA</t>
  </si>
  <si>
    <t>16/09/1952</t>
  </si>
  <si>
    <t>DIVA PEREIRA PARREIRA</t>
  </si>
  <si>
    <t>EDUARDO DE CARLI</t>
  </si>
  <si>
    <t>CLAUDETE TATIANA DE CARLI</t>
  </si>
  <si>
    <t>EDUARDO DE FARIA FRANCA</t>
  </si>
  <si>
    <t>04/07/1981</t>
  </si>
  <si>
    <t>RAIMUNDA NARCISA DE FARIA FRANCA</t>
  </si>
  <si>
    <t>EDUARDO DE FREITAS BERNARDES</t>
  </si>
  <si>
    <t>22/01/1976</t>
  </si>
  <si>
    <t>CLEONICE DE FREITAS BERNARDES</t>
  </si>
  <si>
    <t>EDUARDO FRAGA TULLIO</t>
  </si>
  <si>
    <t>23/01/1975</t>
  </si>
  <si>
    <t>ROSELI FRAGA TULLIO</t>
  </si>
  <si>
    <t>EDUARDO GIAROLA</t>
  </si>
  <si>
    <t>04/03/1979</t>
  </si>
  <si>
    <t>ANTONINA DE RESENDE GIAROLA</t>
  </si>
  <si>
    <t>EDUARDO HENRIQUE ROSA SANTOS</t>
  </si>
  <si>
    <t>MARIA HELENA ROSA SANTOS</t>
  </si>
  <si>
    <t>EDUARDO LAZARO MARTINS NAVES</t>
  </si>
  <si>
    <t>02/07/1970</t>
  </si>
  <si>
    <t>CLEUZA ANTONIA NAVES</t>
  </si>
  <si>
    <t>EDUARDO LUIS ARAUJO DE OLIVEIRA BATISTA</t>
  </si>
  <si>
    <t>10/04/1971</t>
  </si>
  <si>
    <t>MARGARIDA MARIA ARAUJO DE OLIVEIRA BATISTA</t>
  </si>
  <si>
    <t>EDUARDO MATHIAS RICHTER</t>
  </si>
  <si>
    <t>28/01/1965</t>
  </si>
  <si>
    <t>MARIA DE LOURDES RICHTER</t>
  </si>
  <si>
    <t>VENANCIO AIRES</t>
  </si>
  <si>
    <t>EDUARDO NEVES DA COSTA DIAS</t>
  </si>
  <si>
    <t>DIVA NEVES DIAS</t>
  </si>
  <si>
    <t>TRES LAGOAS</t>
  </si>
  <si>
    <t>EDUARDO NUNES GUIMARAES</t>
  </si>
  <si>
    <t>07/08/1964</t>
  </si>
  <si>
    <t>TEREZINHA NUNES GUIMARAES</t>
  </si>
  <si>
    <t>EDUARDO ROGERIO FAVARO</t>
  </si>
  <si>
    <t>02/07/1985</t>
  </si>
  <si>
    <t>ANTONIA ESPALAOR FAVARO</t>
  </si>
  <si>
    <t>EDVALDA ARAUJO LEAL</t>
  </si>
  <si>
    <t>26/10/1967</t>
  </si>
  <si>
    <t>VALDA ARAUJO PEREIRA</t>
  </si>
  <si>
    <t>EDWARD LUIS DE ARAUJO</t>
  </si>
  <si>
    <t>21/02/1980</t>
  </si>
  <si>
    <t>ZENAIDE DA SILVA ARAUJO</t>
  </si>
  <si>
    <t>ARACATUBA</t>
  </si>
  <si>
    <t>EFIGENIA APARECIDA MACIEL DE FREITAS</t>
  </si>
  <si>
    <t>21/04/1965</t>
  </si>
  <si>
    <t>MARIA DE LOURDES MACIEL</t>
  </si>
  <si>
    <t>GUARDINHA</t>
  </si>
  <si>
    <t>ELAINE GOMES ASSIS</t>
  </si>
  <si>
    <t>25/04/1965</t>
  </si>
  <si>
    <t>WANDA GOMES ASSIS</t>
  </si>
  <si>
    <t>ELAINE KIKUTI</t>
  </si>
  <si>
    <t>TEREZINHA SATIKO MATSUMOTO KIKUTI</t>
  </si>
  <si>
    <t>GUAIRA</t>
  </si>
  <si>
    <t>ELAINE RIBEIRO DE FARIA PAIVA</t>
  </si>
  <si>
    <t>30/08/1980</t>
  </si>
  <si>
    <t>OLGA DEVOS RIBEIRO FARIA</t>
  </si>
  <si>
    <t>ELCIO EDUARDO DE PAULA SANTANA</t>
  </si>
  <si>
    <t>29/01/1978</t>
  </si>
  <si>
    <t>ALZIRA DE PAULA ALMEIDA SANTANA</t>
  </si>
  <si>
    <t>ELDER THOMAZ DA SILVA</t>
  </si>
  <si>
    <t>16/03/1986</t>
  </si>
  <si>
    <t>MARIA DA PIEDADE GONCALVES DA SILVA</t>
  </si>
  <si>
    <t>ELENICE MARIA CASARTELLI</t>
  </si>
  <si>
    <t>21/03/1977</t>
  </si>
  <si>
    <t>MARIA DA PENHA OLIVEIRA</t>
  </si>
  <si>
    <t>ELENITA PINHEIRO DE QUEIROZ SILVA</t>
  </si>
  <si>
    <t>13/05/1965</t>
  </si>
  <si>
    <t>BARREIRAS</t>
  </si>
  <si>
    <t>ELIAMAR GODOI</t>
  </si>
  <si>
    <t>07/10/1968</t>
  </si>
  <si>
    <t>MARIA DE FATIMA GODOI</t>
  </si>
  <si>
    <t>ELIANA DIAS</t>
  </si>
  <si>
    <t>07/01/1958</t>
  </si>
  <si>
    <t>SEBASTIANA PAFUME DIAS</t>
  </si>
  <si>
    <t>ELIANA PANTALEAO</t>
  </si>
  <si>
    <t>23/09/1972</t>
  </si>
  <si>
    <t>VANDA BRINCK PANTALEAO</t>
  </si>
  <si>
    <t>ELIANE BETANIA CARVALHO COSTA</t>
  </si>
  <si>
    <t>25/03/1982</t>
  </si>
  <si>
    <t>MARIA ESTELA DE CARVALHO COSTA</t>
  </si>
  <si>
    <t>ELIANE DA SILVA MORGADO</t>
  </si>
  <si>
    <t>02/05/1977</t>
  </si>
  <si>
    <t>MARIA DA SILVA MORGADO</t>
  </si>
  <si>
    <t>ELIANE MARA SILVEIRA</t>
  </si>
  <si>
    <t>07/06/1965</t>
  </si>
  <si>
    <t>JACIRA L SILVEIRA</t>
  </si>
  <si>
    <t>CAMPO MOURAO</t>
  </si>
  <si>
    <t>ELIANE MARIA BRANDEMARTE MOREIRA</t>
  </si>
  <si>
    <t>31/01/1969</t>
  </si>
  <si>
    <t>FLORINDA PERES PEREIRA BRANDEMARTE</t>
  </si>
  <si>
    <t>CATANDUVA</t>
  </si>
  <si>
    <t>ELIANE MARIA DE CARVALHO</t>
  </si>
  <si>
    <t>15/08/1961</t>
  </si>
  <si>
    <t>MARIA GOULART DE CARVALHO</t>
  </si>
  <si>
    <t>BARBOSA</t>
  </si>
  <si>
    <t>ELIANE PEREIRA MENDONCA</t>
  </si>
  <si>
    <t>MARIA PEREIRA FERNANDES MENDONCA</t>
  </si>
  <si>
    <t>ELIANE REGINA FLORES OLIVEIRA</t>
  </si>
  <si>
    <t>08/11/1956</t>
  </si>
  <si>
    <t>ODETE REIS FLORES</t>
  </si>
  <si>
    <t>ELIANE REGINA PEREIRA</t>
  </si>
  <si>
    <t>07/07/1975</t>
  </si>
  <si>
    <t>OLIMPIA GONCALVES PEREIRA</t>
  </si>
  <si>
    <t>ELIANE SOARES</t>
  </si>
  <si>
    <t>ERNESTINA BEZERRA SOARES</t>
  </si>
  <si>
    <t>ELIAS BITENCOURT TEODORO</t>
  </si>
  <si>
    <t>06/03/1955</t>
  </si>
  <si>
    <t>MARIA LUZIA TEODORO</t>
  </si>
  <si>
    <t>ELIAS JOSE OLIVEIRA</t>
  </si>
  <si>
    <t>ZILDA MARIA RIBEIRO DE OLIVEIRA</t>
  </si>
  <si>
    <t>Coordenação do Curso de Graduação em Enfermagem</t>
  </si>
  <si>
    <t>ELIAS NASCENTES BORGES</t>
  </si>
  <si>
    <t>26/02/1957</t>
  </si>
  <si>
    <t>SEBASTIANA DOS SANTOS NASCENTES</t>
  </si>
  <si>
    <t>PATOS MINAS</t>
  </si>
  <si>
    <t>LABORATORIO MANEJO E CONSERVACAO DO SOLO</t>
  </si>
  <si>
    <t>ELIE LUIS MARTINEZ PADILLA</t>
  </si>
  <si>
    <t>OBDULIA PADILLA MELENDEZ</t>
  </si>
  <si>
    <t>PUQUIO AYAUCHO</t>
  </si>
  <si>
    <t>ELISA REGINA DOS SANTOS</t>
  </si>
  <si>
    <t>08/09/1984</t>
  </si>
  <si>
    <t>MARIA INEZ CLEMENTE DOS SANTOS</t>
  </si>
  <si>
    <t>ELISA SANTANNA MONTEIRO DA SILVA</t>
  </si>
  <si>
    <t>26/08/1985</t>
  </si>
  <si>
    <t>MARIA DE LOURDES SANTANNA MONTEIRO</t>
  </si>
  <si>
    <t>ELISA TOFFOLI RODRIGUES</t>
  </si>
  <si>
    <t>03/05/1983</t>
  </si>
  <si>
    <t>ALDA VALERIA TOFFOLI RODRIGUES</t>
  </si>
  <si>
    <t>ELISANGELA APARECIDA Y CASTRO</t>
  </si>
  <si>
    <t>ESNNE POSSEBON Y CASTRO</t>
  </si>
  <si>
    <t>SÃO MIGUEL DO OESTE</t>
  </si>
  <si>
    <t>ELISANGELA ROSA DA SILVA</t>
  </si>
  <si>
    <t>06/09/1972</t>
  </si>
  <si>
    <t>MARIA DE LOURDES BARBOSA ROSA</t>
  </si>
  <si>
    <t>ELISE SARAIVA</t>
  </si>
  <si>
    <t>19/11/1976</t>
  </si>
  <si>
    <t>ANTONIA SARAIVA</t>
  </si>
  <si>
    <t>ELISETE MARIA DE CARVALHO MESQUITA</t>
  </si>
  <si>
    <t>23/03/1974</t>
  </si>
  <si>
    <t>MARIA JOSE DE CARVALHO</t>
  </si>
  <si>
    <t>ELIZABETH LANNES BERNARDES</t>
  </si>
  <si>
    <t>31/03/1958</t>
  </si>
  <si>
    <t>EDMA DA SILVA LANNES</t>
  </si>
  <si>
    <t>ELIZANGELA CRUVINEL ZUZA</t>
  </si>
  <si>
    <t>21/12/1978</t>
  </si>
  <si>
    <t>BEATRIZ PARTATA DA SILVA ZUZA</t>
  </si>
  <si>
    <t>UNIVERSIDADE FEDERAL FLUMINENSE</t>
  </si>
  <si>
    <t>ELOISA AMALIA VIEIRA FERRO</t>
  </si>
  <si>
    <t>08/04/1964</t>
  </si>
  <si>
    <t>MARIA ROSALINA V FERRO</t>
  </si>
  <si>
    <t>ELOIZIO JULIO RIBEIRO</t>
  </si>
  <si>
    <t>23/05/1952</t>
  </si>
  <si>
    <t>ANA ALVES SOUZA BOTELHO</t>
  </si>
  <si>
    <t>ELSIENI COELHO DA SILVA</t>
  </si>
  <si>
    <t>IRACY MARIA NOGUEIRA</t>
  </si>
  <si>
    <t>ELZIMAR FERNANDA NUNES RIBEIRO</t>
  </si>
  <si>
    <t>ELZA MARIA DE SOUZA NUNES</t>
  </si>
  <si>
    <t>EMERSON FERNANDO RASERA</t>
  </si>
  <si>
    <t>12/08/1972</t>
  </si>
  <si>
    <t>ROSEMARY DE ABREU RASERA</t>
  </si>
  <si>
    <t>EMERSON LUIZ GELAMO</t>
  </si>
  <si>
    <t>08/02/1966</t>
  </si>
  <si>
    <t>DIONIZIA GELAMO</t>
  </si>
  <si>
    <t>EMERSON RODRIGO ALMEIDA</t>
  </si>
  <si>
    <t>19/05/1983</t>
  </si>
  <si>
    <t>APARECIDA DE LOURDES BROMBAL ALMEIDA</t>
  </si>
  <si>
    <t>ENIO PEDONE BANDARRA FILHO</t>
  </si>
  <si>
    <t>SANDRA AMANDO DE B BANDARRA</t>
  </si>
  <si>
    <t>ENIO TARSO DE SOUZA COSTA</t>
  </si>
  <si>
    <t>MARIA DAS GRACAS DE SOUZA COSTA</t>
  </si>
  <si>
    <t>ENYARA REZENDE MORAIS</t>
  </si>
  <si>
    <t>APARECIDA ALVES REZENDE MORAIS</t>
  </si>
  <si>
    <t>ERICA CAROLINA CAMPOS</t>
  </si>
  <si>
    <t>19/05/1979</t>
  </si>
  <si>
    <t>RAQUEL MARILAQUE GONCALVES CAMPOS</t>
  </si>
  <si>
    <t>ERICA IMBIRUSSU DE AZEVEDO</t>
  </si>
  <si>
    <t>RITA DE CASSIA PEREIRA IMBIRUSSU</t>
  </si>
  <si>
    <t>ERICK PIOVESAN</t>
  </si>
  <si>
    <t>14/12/1978</t>
  </si>
  <si>
    <t>MARIA APARECIDA MONETTI PIOVESAN</t>
  </si>
  <si>
    <t>ERICK PRADO DE OLIVEIRA</t>
  </si>
  <si>
    <t>30/11/1983</t>
  </si>
  <si>
    <t>ELIANE MARIA PRADO DE OLIVEIRA</t>
  </si>
  <si>
    <t>ERIKA MARIA CHIOCA LOPES</t>
  </si>
  <si>
    <t>27/04/1974</t>
  </si>
  <si>
    <t>MARLENE APARECIDA CHIOCA LOPES</t>
  </si>
  <si>
    <t>ERIKA MARIA MARCONDES TASSI</t>
  </si>
  <si>
    <t>01/05/1972</t>
  </si>
  <si>
    <t>ELIA MARIA MARCONDES TASSI</t>
  </si>
  <si>
    <t>ERIKA OHTA WATANABE</t>
  </si>
  <si>
    <t>14/03/1978</t>
  </si>
  <si>
    <t>MITSUNO OHTA WATANABE</t>
  </si>
  <si>
    <t>ERIKA RENATA BARBOSA NEIRO</t>
  </si>
  <si>
    <t>10/09/1971</t>
  </si>
  <si>
    <t>MARIA EUNICE RIBEIRO BARBOSA</t>
  </si>
  <si>
    <t>ERNANDO ANTONIO DOS REIS</t>
  </si>
  <si>
    <t>16/06/1969</t>
  </si>
  <si>
    <t>SEBASTIANA LIDIA DOS REIS</t>
  </si>
  <si>
    <t>ERNANE ANTONIO ALVES COELHO</t>
  </si>
  <si>
    <t>27/07/1962</t>
  </si>
  <si>
    <t>ASTINA ALVES FARIA COELHO</t>
  </si>
  <si>
    <t>ERNESTO AKIO TAKETOMI</t>
  </si>
  <si>
    <t>18/01/1953</t>
  </si>
  <si>
    <t>FUMIKO ARAI TAKETOMI</t>
  </si>
  <si>
    <t>MARINGA</t>
  </si>
  <si>
    <t>ERNESTO SERGIO BERTOLDO</t>
  </si>
  <si>
    <t>27/10/1964</t>
  </si>
  <si>
    <t>ADELIA ZANATA BERTOLDO</t>
  </si>
  <si>
    <t>ERWIN PADUA XAVIER</t>
  </si>
  <si>
    <t>11/02/1980</t>
  </si>
  <si>
    <t>MARCIA PADUA DE MENEZES XAVIER</t>
  </si>
  <si>
    <t>ETIENNE CARDOSO ABDALA</t>
  </si>
  <si>
    <t>LENICE CARDOSO ABDALA</t>
  </si>
  <si>
    <t>EUGENIO PACCELI COSTA</t>
  </si>
  <si>
    <t>17/11/1953</t>
  </si>
  <si>
    <t>TEODOLINA COSTA RAMOS</t>
  </si>
  <si>
    <t>EUNICE HENRIQUES PEREIRA VILELA</t>
  </si>
  <si>
    <t>22/06/1994</t>
  </si>
  <si>
    <t>MARIA RAMOS PEREIRA VILELA</t>
  </si>
  <si>
    <t>EUSIMIO FELISBINO FRAGA JUNIOR</t>
  </si>
  <si>
    <t>16/06/1986</t>
  </si>
  <si>
    <t>IRANI LUCINDO DA CRUZ FRAGA</t>
  </si>
  <si>
    <t>EUSTAQUIO SAO JOSE DE FARIA</t>
  </si>
  <si>
    <t>16/03/1973</t>
  </si>
  <si>
    <t>MARIA FRANCISCA DE SAO JOSE FARIA</t>
  </si>
  <si>
    <t>EVANEIDE ALVES CARNEIRO</t>
  </si>
  <si>
    <t>RAIMUNDA ALVES DA SILVA</t>
  </si>
  <si>
    <t>JAGUARIBE</t>
  </si>
  <si>
    <t>EVERTON CARVALHO DOS SANTOS</t>
  </si>
  <si>
    <t>28/09/1987</t>
  </si>
  <si>
    <t>ALZIRA CARVALHO DOS SANTOS</t>
  </si>
  <si>
    <t>FABIANA DA SILVA SOARES</t>
  </si>
  <si>
    <t>16/08/1992</t>
  </si>
  <si>
    <t>MARILENE DA SILVA SOARES</t>
  </si>
  <si>
    <t>FABIANA FIOREZI DE MARCO MATOS</t>
  </si>
  <si>
    <t>03/02/1974</t>
  </si>
  <si>
    <t>BARBARA C FIOREZI DE MARCO</t>
  </si>
  <si>
    <t>MONTE AZUL PAULISTA</t>
  </si>
  <si>
    <t>FABIANA REGINA XAVIER BATISTA</t>
  </si>
  <si>
    <t>25/02/1976</t>
  </si>
  <si>
    <t>MARILISA XAVIER</t>
  </si>
  <si>
    <t>FABIANA SODRE DE OLIVEIRA</t>
  </si>
  <si>
    <t>SUANE SODRE OLIVEIRA</t>
  </si>
  <si>
    <t>FABIANA VANESSA GONZALIS</t>
  </si>
  <si>
    <t>05/07/1971</t>
  </si>
  <si>
    <t>ROZALINA VITOLO GONZALIS</t>
  </si>
  <si>
    <t>1/05/2013</t>
  </si>
  <si>
    <t>FABIANE SANTANA PREVITALI</t>
  </si>
  <si>
    <t>PAULA SANTANA PREVITALI</t>
  </si>
  <si>
    <t>FABIANO AZEVEDO DORCA</t>
  </si>
  <si>
    <t>28/03/1979</t>
  </si>
  <si>
    <t>MARISA AZEVEDO DORCA</t>
  </si>
  <si>
    <t>FABIANO HENRIQUE RODRIGUES SOARES</t>
  </si>
  <si>
    <t>MARIA DOS ANJOS RODRIGUES SOARES</t>
  </si>
  <si>
    <t>FABIANO RICARDO DE TAVARES CANTO</t>
  </si>
  <si>
    <t>10/08/1974</t>
  </si>
  <si>
    <t>RITA DE CASSIA MORETTO SILVA CANTO</t>
  </si>
  <si>
    <t>FABIO AUGUSTO DO AMARAL</t>
  </si>
  <si>
    <t>MARIA IVONETE DO AMARAL</t>
  </si>
  <si>
    <t>FABIO BALTAZAR DO NASCIMENTO JUNIOR</t>
  </si>
  <si>
    <t>22/07/1982</t>
  </si>
  <si>
    <t>ISA ARANTES DE SOUSA</t>
  </si>
  <si>
    <t>FABIO COELHO DA SILVA</t>
  </si>
  <si>
    <t>15/02/1979</t>
  </si>
  <si>
    <t>NEUZA ALEXANDRE COELHO DA SILVA</t>
  </si>
  <si>
    <t>UNIVERSIDADE FEDERAL DE CAMPINA GRANDE</t>
  </si>
  <si>
    <t>FABIO DE OLIVEIRA AROUCA</t>
  </si>
  <si>
    <t>20/12/1977</t>
  </si>
  <si>
    <t>MARIA VALERIA DE OLIVEIRA AROUCA</t>
  </si>
  <si>
    <t>FABIO FIGUEIREDO CAMARGO</t>
  </si>
  <si>
    <t>ANA ISAURA FIGUEIREDO CAMARGO</t>
  </si>
  <si>
    <t>FABIO FONSECA</t>
  </si>
  <si>
    <t>25/09/1972</t>
  </si>
  <si>
    <t>VERA LUCIA FONSECA</t>
  </si>
  <si>
    <t>FABIO FRANCESCHINI MITRI LUIZ</t>
  </si>
  <si>
    <t>05/05/1976</t>
  </si>
  <si>
    <t>ADELINA ROSA FRANCESCHINI MITRI LUIZ</t>
  </si>
  <si>
    <t>FABIO GUEDES DE PAULA MACHADO</t>
  </si>
  <si>
    <t>21/06/1964</t>
  </si>
  <si>
    <t>JOSEFA MARIA GUEDES MACHADO</t>
  </si>
  <si>
    <t>FABIO IZALTINO LAURA</t>
  </si>
  <si>
    <t>07/10/1978</t>
  </si>
  <si>
    <t>APARECIDA CANDIDO LAURA</t>
  </si>
  <si>
    <t>FABIO JOSE BERTOLOTO</t>
  </si>
  <si>
    <t>ELISABET DOVAL BERTOLOTO</t>
  </si>
  <si>
    <t>FABIO PASCOAL DOS REIS</t>
  </si>
  <si>
    <t>MAGALI PASCOAL DOS REIS</t>
  </si>
  <si>
    <t>UNIVERSIDADE FEDERAL DO RIO DE JANEIRO</t>
  </si>
  <si>
    <t>FABIO TONISSI MORONI</t>
  </si>
  <si>
    <t>CELIA TONISSI MORONI</t>
  </si>
  <si>
    <t>FABIO VINCENZI ROMUALDO DA SILVA</t>
  </si>
  <si>
    <t>30/08/1974</t>
  </si>
  <si>
    <t>MARIA SUELI VINCENZI DA SILVA</t>
  </si>
  <si>
    <t>ITAPUI</t>
  </si>
  <si>
    <t>FABIOLA PRADO DE MORAIS</t>
  </si>
  <si>
    <t>07/01/1988</t>
  </si>
  <si>
    <t>TEREZINHA DE FATIMA PRADO MORAIS</t>
  </si>
  <si>
    <t>FABIOLA SOUZA FERNANDES PEREIRA</t>
  </si>
  <si>
    <t>26/04/1987</t>
  </si>
  <si>
    <t>SOLIMAR SOUZA PEREIRA</t>
  </si>
  <si>
    <t>FABIOLLA VALERIA GONCALVES</t>
  </si>
  <si>
    <t>18/09/1979</t>
  </si>
  <si>
    <t>MARIA DE FATIMA GONCALVES CABECEIRA</t>
  </si>
  <si>
    <t>FABRICIA DE MATOS OLIVEIRA</t>
  </si>
  <si>
    <t>04/03/1971</t>
  </si>
  <si>
    <t>LUCRECIA DE MATOS OLIVEIRA</t>
  </si>
  <si>
    <t>FABRICIO MACEDO DE SOUZA</t>
  </si>
  <si>
    <t>09/02/1975</t>
  </si>
  <si>
    <t>MARIA DA GRAÇA MACEDO DE SOUZA</t>
  </si>
  <si>
    <t>FELIPE ALVES DA LOUZA</t>
  </si>
  <si>
    <t>16/07/1988</t>
  </si>
  <si>
    <t>CELINA DO CARMO SILVA DA LOUZA</t>
  </si>
  <si>
    <t>FELIPE ANTUNES MAGALHAES</t>
  </si>
  <si>
    <t>05/12/1984</t>
  </si>
  <si>
    <t>MARIA DE FATIMA ANTUNES MAGALHAES</t>
  </si>
  <si>
    <t>FELIPE PIANA VENDRAMELL FERREIRA</t>
  </si>
  <si>
    <t>06/04/1991</t>
  </si>
  <si>
    <t>ROSANGELA CRISTINA PIANA</t>
  </si>
  <si>
    <t>FELIX FLORES PINHEIRO</t>
  </si>
  <si>
    <t>TANIA MARIA FLORES PINHEIRO</t>
  </si>
  <si>
    <t>FELIX NANNINI</t>
  </si>
  <si>
    <t>12/05/1987</t>
  </si>
  <si>
    <t>ELIZABETH KUMELYS NANNINI</t>
  </si>
  <si>
    <t>FERNANDA AQUINO SYLVESTRE</t>
  </si>
  <si>
    <t>MARCIA MARIA AQUINO SYLVESTRE</t>
  </si>
  <si>
    <t>FERNANDA COSTA RIBAS</t>
  </si>
  <si>
    <t>14/02/1979</t>
  </si>
  <si>
    <t>ZILDA COSTA RIBAS</t>
  </si>
  <si>
    <t>FERNANDA DE ASSIS ARAUJO</t>
  </si>
  <si>
    <t>22/04/1976</t>
  </si>
  <si>
    <t>MARINA DE ASSIS ARAUJO</t>
  </si>
  <si>
    <t>FERNANDA DE ASSIS OLIVEIRA TORRES</t>
  </si>
  <si>
    <t>04/04/1977</t>
  </si>
  <si>
    <t>DIRCIONITA DE ASSIS OLIVEIRA</t>
  </si>
  <si>
    <t>FERNANDA DUARTE ARAUJO SILVA</t>
  </si>
  <si>
    <t>07/07/1979</t>
  </si>
  <si>
    <t>SEBASTIANA DUARTE DE ARAUJO</t>
  </si>
  <si>
    <t>FERNANDA FRANCIELLE DE OLIVEIRA MALAQUIAS</t>
  </si>
  <si>
    <t>09/09/1981</t>
  </si>
  <si>
    <t>SONIA DE FATIMA OLIVEIRA</t>
  </si>
  <si>
    <t>FERNANDA HELENA NOGUEIRA FERREIRA</t>
  </si>
  <si>
    <t>24/03/1968</t>
  </si>
  <si>
    <t>LYGIA HELENA ANDRADE MELLO</t>
  </si>
  <si>
    <t>COLINA</t>
  </si>
  <si>
    <t>FERNANDA MACIEL PEIXOTO</t>
  </si>
  <si>
    <t>28/12/1978</t>
  </si>
  <si>
    <t>INEZ MACIEL PEIXOTO</t>
  </si>
  <si>
    <t>FERNANDA MARIA DA CUNHA SANTOS</t>
  </si>
  <si>
    <t>12/02/1979</t>
  </si>
  <si>
    <t>ONILDA FERREIRA MENDES CUNHA</t>
  </si>
  <si>
    <t>FERNANDA MARIA SANTIAGO</t>
  </si>
  <si>
    <t>MARIA JOSE MARASCO SANTIAGO</t>
  </si>
  <si>
    <t>ILHA SOLTEIRA</t>
  </si>
  <si>
    <t>FERNANDA MONTEIRO RIGUE</t>
  </si>
  <si>
    <t>23/09/1993</t>
  </si>
  <si>
    <t>LORENI MONTEIRO RIGUE</t>
  </si>
  <si>
    <t>FERNANDA MUSSALIM GUIMARAES LEMOS SILVEIRA</t>
  </si>
  <si>
    <t>02/04/1966</t>
  </si>
  <si>
    <t>MARILENA MUSSALIM GUIMARAES</t>
  </si>
  <si>
    <t>FERNANDA RIBEIRO ROSA MACHADO</t>
  </si>
  <si>
    <t>06/02/1983</t>
  </si>
  <si>
    <t>LADY GONCALVES RIBEIRO ROSA</t>
  </si>
  <si>
    <t>MINISTERIO DA MULHER FAMILIA E DIR. HUM.</t>
  </si>
  <si>
    <t>23/06/2021</t>
  </si>
  <si>
    <t>FERNANDA ROSALINSKI MORAES</t>
  </si>
  <si>
    <t>16/11/1976</t>
  </si>
  <si>
    <t>GLORIA REGINA ROSALINSKI MORAES</t>
  </si>
  <si>
    <t>FERNANDO ALVES VIALI FILHO</t>
  </si>
  <si>
    <t>01/06/1981</t>
  </si>
  <si>
    <t>MIRTHES HELENA DA SILVA VIALI</t>
  </si>
  <si>
    <t>FERNANDO BENTO SILVA</t>
  </si>
  <si>
    <t>CLEUSA MARCIANO BARBOSA SILVA</t>
  </si>
  <si>
    <t>FERNANDO CEZAR JULIATTI</t>
  </si>
  <si>
    <t>06/12/1957</t>
  </si>
  <si>
    <t>MARISIA RIBEI JULIATTI</t>
  </si>
  <si>
    <t>RIBEIRAO VERMELHO</t>
  </si>
  <si>
    <t>FERNANDO COSTA MALHEIROS</t>
  </si>
  <si>
    <t>03/07/1986</t>
  </si>
  <si>
    <t>MARIA REIS COSTA MALHEIROS</t>
  </si>
  <si>
    <t>FERNANDO CRISTINO BARBOSA</t>
  </si>
  <si>
    <t>24/01/1956</t>
  </si>
  <si>
    <t>TEREZINHA FIGUEIREDO LIMA</t>
  </si>
  <si>
    <t>FERNANDO GARREFA</t>
  </si>
  <si>
    <t>ANNITA BARBOSA GARREFA</t>
  </si>
  <si>
    <t>SERTÃOZINHO</t>
  </si>
  <si>
    <t>FERNANDO JUARI CELOTO</t>
  </si>
  <si>
    <t>12/03/1979</t>
  </si>
  <si>
    <t>OSMARINA DE ROSSI CELOTO</t>
  </si>
  <si>
    <t>Coordenação do Curso de Graduação em Agronomia</t>
  </si>
  <si>
    <t>FERNANDO LOURENCO DE SOUZA</t>
  </si>
  <si>
    <t>04/02/1980</t>
  </si>
  <si>
    <t>LEIDA TEREZINHA DE SOUZA</t>
  </si>
  <si>
    <t>FERNANDO LUIZ DE PAULA SANTIL</t>
  </si>
  <si>
    <t>10/03/1964</t>
  </si>
  <si>
    <t>THEREZA DE PAULA SANTIL</t>
  </si>
  <si>
    <t>Coordenação do Curso de Graduação em Engenharia de Agrimensu</t>
  </si>
  <si>
    <t>FERNANDO MANOEL ALEIXO</t>
  </si>
  <si>
    <t>08/10/1973</t>
  </si>
  <si>
    <t>MARIA DIRCE RIBEIRO</t>
  </si>
  <si>
    <t>EMBU GUACU</t>
  </si>
  <si>
    <t>FERNANDO MARTINS MENDONCA</t>
  </si>
  <si>
    <t>13/12/1984</t>
  </si>
  <si>
    <t>ELIENE MARTINS DE CASTRO MENDONCA</t>
  </si>
  <si>
    <t>FERNANDO PASQUINI SANTOS</t>
  </si>
  <si>
    <t>13/09/1990</t>
  </si>
  <si>
    <t>VIVIANI PASQUINI SANTOS</t>
  </si>
  <si>
    <t>2/04/2022</t>
  </si>
  <si>
    <t>1/04/2023</t>
  </si>
  <si>
    <t>FERNANDO RODRIGO RAFAELI</t>
  </si>
  <si>
    <t>19/10/1980</t>
  </si>
  <si>
    <t>MARLENE GENOVEVA RAFAELI</t>
  </si>
  <si>
    <t>FERNANDO RODRIGUES GOULART BERGAMINI</t>
  </si>
  <si>
    <t>03/09/1988</t>
  </si>
  <si>
    <t>SOLANGE RODRIGUES GOULART BERGAMINI</t>
  </si>
  <si>
    <t>FERNANDO RODRIGUES MARTINS</t>
  </si>
  <si>
    <t>01/08/1964</t>
  </si>
  <si>
    <t>JANETE CABRAL MARTINS</t>
  </si>
  <si>
    <t>FERNANDO SILVA PAULA</t>
  </si>
  <si>
    <t>01/08/1979</t>
  </si>
  <si>
    <t>ALGENIRA APARECIDA DA SILVA PAULA</t>
  </si>
  <si>
    <t>FILIPE ALMEIDA DO PRADO MENDONCA</t>
  </si>
  <si>
    <t>ALDA ANGELICA V DE ALMEIDA MENDONCA</t>
  </si>
  <si>
    <t>Coordenação do Programa de Pós-Graduação em Relações Interna</t>
  </si>
  <si>
    <t>FILIPE GOULART LIMA</t>
  </si>
  <si>
    <t>10/10/1988</t>
  </si>
  <si>
    <t>DALVA FRANCO GOULART LIMA</t>
  </si>
  <si>
    <t>Coordenação do Curso de Graduação em Geologia</t>
  </si>
  <si>
    <t>FILIPE PRADO MACEDO DA SILVA</t>
  </si>
  <si>
    <t>02/05/1985</t>
  </si>
  <si>
    <t>ROSANA PRADO SILVA</t>
  </si>
  <si>
    <t>FILLIPA CARNEIRO SILVEIRA</t>
  </si>
  <si>
    <t>MARIA DO SOCORRO CARNEIRO SILVEIRA</t>
  </si>
  <si>
    <t>FLANDER DE ALMEIDA CALIXTO</t>
  </si>
  <si>
    <t>05/09/1959</t>
  </si>
  <si>
    <t>CLARICE ALMEIDA JORGE</t>
  </si>
  <si>
    <t>FLAVIA ANDREA NERY SILVA</t>
  </si>
  <si>
    <t>25/11/1971</t>
  </si>
  <si>
    <t>FLAVIA ANDREA RODRIGUES BENFATTI</t>
  </si>
  <si>
    <t>LAURA SILVA RODRIGUES</t>
  </si>
  <si>
    <t>FLAVIA BITTAR BRITTO ARANTES</t>
  </si>
  <si>
    <t>FLAVIA CUNHA RIOS NAVES</t>
  </si>
  <si>
    <t>MARIA DO ROSARIO CUNHA RIOS</t>
  </si>
  <si>
    <t>ITAPECERICA</t>
  </si>
  <si>
    <t>FLAVIA DANIELLE SORDI SILVA MIRANDA</t>
  </si>
  <si>
    <t>02/05/1987</t>
  </si>
  <si>
    <t>ANA MARIA SORDI DA SILVA</t>
  </si>
  <si>
    <t>FLAVIA DE SANTANA MAGALHAES</t>
  </si>
  <si>
    <t>25/09/1992</t>
  </si>
  <si>
    <t>CLEIDE TEREZINHA DE SANTANA MAGALHAES</t>
  </si>
  <si>
    <t>FLAVIA DO BONSUCESSO TEIXEIRA</t>
  </si>
  <si>
    <t>14/08/1968</t>
  </si>
  <si>
    <t>Coordenação do Programa de Pós-Graduação em Saúde da Família</t>
  </si>
  <si>
    <t>FLAVIA MOURE SIMOES DE BRANCO</t>
  </si>
  <si>
    <t>30/10/1991</t>
  </si>
  <si>
    <t>EDILZA MOURE SIMOES DE BRANCO</t>
  </si>
  <si>
    <t>FLAVIA PEREIRA BOTELHO</t>
  </si>
  <si>
    <t>15/04/1974</t>
  </si>
  <si>
    <t>CANDIDA PEREIRA BOTELHO</t>
  </si>
  <si>
    <t>FLAVIANE REIS</t>
  </si>
  <si>
    <t>SILVIA MARIA DOS REIS</t>
  </si>
  <si>
    <t>FLAVIO CARDOSO DE CARVALHO</t>
  </si>
  <si>
    <t>CREUSA CARDOSO</t>
  </si>
  <si>
    <t>FLAVIO DE OLIVEIRA SILVA</t>
  </si>
  <si>
    <t>01/02/1970</t>
  </si>
  <si>
    <t>MARIA CELIA DE OLIVEIRA SILVA</t>
  </si>
  <si>
    <t>FLAVIO DOMINGUES DAS NEVES</t>
  </si>
  <si>
    <t>30/11/1965</t>
  </si>
  <si>
    <t>ANIRUAZE INES SILVA NEVES</t>
  </si>
  <si>
    <t>FLAVIO JAIME DA ROCHA</t>
  </si>
  <si>
    <t>26/11/1961</t>
  </si>
  <si>
    <t>FLAVIO LUIZ DE MORAES BARBOZA</t>
  </si>
  <si>
    <t>15/12/1980</t>
  </si>
  <si>
    <t>ELINA DE MORAES BARBOSA</t>
  </si>
  <si>
    <t>FLAVIO PEDROSO MENDES</t>
  </si>
  <si>
    <t>29/10/1982</t>
  </si>
  <si>
    <t>ADRIANA MARIA RIBEIRO PEDROSO MENDES</t>
  </si>
  <si>
    <t>FLAVIO POPAZOGLO</t>
  </si>
  <si>
    <t>16/05/1967</t>
  </si>
  <si>
    <t>ODETE RAVELLI POPAZOGLO</t>
  </si>
  <si>
    <t>Coordenação do Curso de Graduação em Ciências Biológicas</t>
  </si>
  <si>
    <t>FLAVIO TETSUO SASSAKI</t>
  </si>
  <si>
    <t>15/05/1979</t>
  </si>
  <si>
    <t>NORIKO NISHIDA SASSAKI</t>
  </si>
  <si>
    <t>FLAVIO VILELA VIEIRA</t>
  </si>
  <si>
    <t>ELIANA VILELA VIEIRA</t>
  </si>
  <si>
    <t>FLORENCE MARCOLINO BARBOZA</t>
  </si>
  <si>
    <t>MARCIA HELENA MARCOLINO BARBOZA</t>
  </si>
  <si>
    <t>FLORISVALDO PAULO RIBEIRO JUNIOR</t>
  </si>
  <si>
    <t>28/11/1967</t>
  </si>
  <si>
    <t>MARIA HELENA DE OLIVEIRA RIBEIRO</t>
  </si>
  <si>
    <t>FOUED SALMEN ESPINDOLA</t>
  </si>
  <si>
    <t>14/05/1957</t>
  </si>
  <si>
    <t>LEICY SALMEN ESPINDOLA</t>
  </si>
  <si>
    <t>TUMIRITINGA</t>
  </si>
  <si>
    <t>FRAN SERGIO LOBATO</t>
  </si>
  <si>
    <t>08/12/1976</t>
  </si>
  <si>
    <t>MARIA HELENA LOBATO</t>
  </si>
  <si>
    <t>FRANCIELLA MARQUES DA COSTA</t>
  </si>
  <si>
    <t>CLEUZA APARECIDA JOSEFA COSTA</t>
  </si>
  <si>
    <t>FRANCIELLE AMANCIO PEREIRA</t>
  </si>
  <si>
    <t>FRANCIELLE RODRIGUES DE CASTRO COELHO</t>
  </si>
  <si>
    <t>10/09/1981</t>
  </si>
  <si>
    <t>ROSAINE HELENA RODRIGUES DE CASTRO</t>
  </si>
  <si>
    <t>FRANCINE DE ASSIS SILVEIRA</t>
  </si>
  <si>
    <t>11/04/1979</t>
  </si>
  <si>
    <t>LUCY MEIRY APARECIDA ASSIS SILVEIRA</t>
  </si>
  <si>
    <t>FRANCISCO CLAUDIO DANTAS MOTA</t>
  </si>
  <si>
    <t>26/09/1975</t>
  </si>
  <si>
    <t>JULIETA ALICE DANTAS MOTA</t>
  </si>
  <si>
    <t>FRANCISCO CYRO REIS DE CAMPOS PRADO FILHO</t>
  </si>
  <si>
    <t>08/03/1966</t>
  </si>
  <si>
    <t>MARLENE BERICA PRADO</t>
  </si>
  <si>
    <t>FRANCISCO JOSE DE SOUZA</t>
  </si>
  <si>
    <t>31/05/1973</t>
  </si>
  <si>
    <t>MARIA GASPARINA DE OLIVEIRA</t>
  </si>
  <si>
    <t>26/02/2022</t>
  </si>
  <si>
    <t>FRANCISCO JOSE TORRES DE AQUINO</t>
  </si>
  <si>
    <t>MARGARIDA AQUINO TORRES</t>
  </si>
  <si>
    <t>FRANCOISE VASCONCELOS BOTELHO</t>
  </si>
  <si>
    <t>ELIETE VASCONCELOS CRUZ</t>
  </si>
  <si>
    <t>FRANK JOSE SILVEIRA MIRANDA</t>
  </si>
  <si>
    <t>29/07/1977</t>
  </si>
  <si>
    <t>IVONETE SILVEIRA MIRANDA</t>
  </si>
  <si>
    <t>FREDERICO AUGUSTO DE ALCANTARA COSTA</t>
  </si>
  <si>
    <t>14/09/1984</t>
  </si>
  <si>
    <t>LIEGE AMARA DE ALCANTARA COSTA</t>
  </si>
  <si>
    <t>FREDERICO BALBINO LIZARDO</t>
  </si>
  <si>
    <t>CARMEM LUCIA FIGUEIRA BALBINO</t>
  </si>
  <si>
    <t>FREDERICO DE SOUSA SILVA</t>
  </si>
  <si>
    <t>04/10/1971</t>
  </si>
  <si>
    <t>ALICE DE SOUSA FRANCO SILVA</t>
  </si>
  <si>
    <t>FREDERICO OZANAM CARNEIRO E SILVA</t>
  </si>
  <si>
    <t>14/02/1954</t>
  </si>
  <si>
    <t>MARIA ABADIA CARNEIRO E SILVA</t>
  </si>
  <si>
    <t>FREDERICO TADEU DELOROSO</t>
  </si>
  <si>
    <t>ANGELINA SARTONI DELOROSO</t>
  </si>
  <si>
    <t>GABRIEL DO NASCIMENTO GUIMARAES</t>
  </si>
  <si>
    <t>14/12/1984</t>
  </si>
  <si>
    <t>RAQUEL NODA DO NASCIMENTO GUIMARAES</t>
  </si>
  <si>
    <t>GABRIEL HENRIQUE CRUZ BONFIM</t>
  </si>
  <si>
    <t>VERA ANGELA CRUZ BONFIM</t>
  </si>
  <si>
    <t>GABRIEL HUMBERTO MUNOZ PALAFOX</t>
  </si>
  <si>
    <t>10/04/1958</t>
  </si>
  <si>
    <t>GUILLERMINA PALAFOX ELZAURDIA</t>
  </si>
  <si>
    <t>MEXICO</t>
  </si>
  <si>
    <t>MÉXICO</t>
  </si>
  <si>
    <t>GABRIEL MASCARENHAS MACIEL</t>
  </si>
  <si>
    <t>12/02/1982</t>
  </si>
  <si>
    <t>MARISA UZEDA MASCARENHAS MACIEL</t>
  </si>
  <si>
    <t>GABRIEL RIMOLDI DE LIMA</t>
  </si>
  <si>
    <t>24/11/1987</t>
  </si>
  <si>
    <t>ROSANGELA RIMOLDI DE LIMA</t>
  </si>
  <si>
    <t>GABRIEL TEOFILO DIAS PEDROSA</t>
  </si>
  <si>
    <t>17/10/1990</t>
  </si>
  <si>
    <t>LIGIA GONCALVES DIAS PEDROSA</t>
  </si>
  <si>
    <t>GABRIELA LICIA SANTOS FERREIRA</t>
  </si>
  <si>
    <t>EUSA PEREIRA SANTOS</t>
  </si>
  <si>
    <t>GABRIELA LIMA MENEGAZ</t>
  </si>
  <si>
    <t>28/11/1989</t>
  </si>
  <si>
    <t>FLAVIA DUTRA LIMA MENEGAZ</t>
  </si>
  <si>
    <t>GABRIELA MACHADO RIBEIRO</t>
  </si>
  <si>
    <t>ANGELA MARIA MACHADO RIBEIRO</t>
  </si>
  <si>
    <t>GABRIELA PEREIRA CARNEIRO</t>
  </si>
  <si>
    <t>ISA NUNES DE OLIVEIRA P CARNEIRO</t>
  </si>
  <si>
    <t>GABRIELA VIEIRA LIMA</t>
  </si>
  <si>
    <t>06/11/1990</t>
  </si>
  <si>
    <t>GABRIELLA DE FREITAS ALVES</t>
  </si>
  <si>
    <t>20/10/1983</t>
  </si>
  <si>
    <t>VERA LUCIA DE FREITAS ALVES</t>
  </si>
  <si>
    <t>GABRIELLA LOPES DE REZENDE BARBOSA</t>
  </si>
  <si>
    <t>31/05/1988</t>
  </si>
  <si>
    <t>ANA LUCIA DE REZENDE</t>
  </si>
  <si>
    <t>GASTAO DA CUNHA FROTA</t>
  </si>
  <si>
    <t>16/08/1971</t>
  </si>
  <si>
    <t>LUCIA CUNHA FROTA</t>
  </si>
  <si>
    <t>SAO JOSE DOS CAMPOS</t>
  </si>
  <si>
    <t>GEISA CERQUEIRA FELIPE</t>
  </si>
  <si>
    <t>01/12/1978</t>
  </si>
  <si>
    <t>LEILA CERQUEIRA FELIPE</t>
  </si>
  <si>
    <t>18/04/2022</t>
  </si>
  <si>
    <t>17/04/2023</t>
  </si>
  <si>
    <t>GEISA DAISE GUMIERO CLEPS</t>
  </si>
  <si>
    <t>ANGELINA JOANA LANCONI GUMIERO</t>
  </si>
  <si>
    <t>OURIZONA</t>
  </si>
  <si>
    <t>GEISON MOREL NOGUEIRA</t>
  </si>
  <si>
    <t>08/02/1975</t>
  </si>
  <si>
    <t>LUIZA MOREL NOGUEIRA</t>
  </si>
  <si>
    <t>GELZE SERRAT DE SOUZA CAMPOS RODRIGUES</t>
  </si>
  <si>
    <t>ALADIR LUZ CAMPOS</t>
  </si>
  <si>
    <t>Coordenação do Programa de Pós-Graduação em Geografia</t>
  </si>
  <si>
    <t>GEORGE BALSTER MARTINS</t>
  </si>
  <si>
    <t>03/05/1962</t>
  </si>
  <si>
    <t>MARIA LUIZA BALSTER MARTINS</t>
  </si>
  <si>
    <t>GEORGE DEROCO MARTINS</t>
  </si>
  <si>
    <t>14/10/1987</t>
  </si>
  <si>
    <t>CLEIDE DEROCO MARTINS</t>
  </si>
  <si>
    <t>Coordenação do Programa de Pós-Graduação em Agricultura e In</t>
  </si>
  <si>
    <t>GEORGIA CRISTINA AMITRANO</t>
  </si>
  <si>
    <t>26/08/1967</t>
  </si>
  <si>
    <t>DYRCE CERQUEIRA ROMEIRO AMITRANO</t>
  </si>
  <si>
    <t>GEORGIA DAS GRACAS PENA</t>
  </si>
  <si>
    <t>GLORIA GERALDA DIAS PENA</t>
  </si>
  <si>
    <t>GEOVANA FERREIRA MELO</t>
  </si>
  <si>
    <t>15/07/1967</t>
  </si>
  <si>
    <t>HELOISA MARIA FERREIRA MELO</t>
  </si>
  <si>
    <t>GEOVANNA DE LOURDES ALVES RAMOS</t>
  </si>
  <si>
    <t>APARECIDA ALVES DOS SANTOS</t>
  </si>
  <si>
    <t>GERALDO CAIXETA GUIMARAES</t>
  </si>
  <si>
    <t>11/07/1954</t>
  </si>
  <si>
    <t>MARIA LOURDES GUIMARAES</t>
  </si>
  <si>
    <t>GERALDO MARCIO DE AZEVEDO BOTELHO</t>
  </si>
  <si>
    <t>19/10/1962</t>
  </si>
  <si>
    <t>CARMEN DOLORES AZEVEDO BOTELHO</t>
  </si>
  <si>
    <t>GERMANA DE VILLA CAMARGOS</t>
  </si>
  <si>
    <t>04/08/1987</t>
  </si>
  <si>
    <t>KATIA DE VILLA CAMARGOS</t>
  </si>
  <si>
    <t>GERMANO ABUD DE REZENDE</t>
  </si>
  <si>
    <t>28/03/1977</t>
  </si>
  <si>
    <t>CELIA ABUD DE REZENDE</t>
  </si>
  <si>
    <t>GERMANO MENDES DE PAULA</t>
  </si>
  <si>
    <t>13/07/1966</t>
  </si>
  <si>
    <t>ALDAIR ALVES MENDES</t>
  </si>
  <si>
    <t>GERSON DE SOUSA</t>
  </si>
  <si>
    <t>MARIA BENEDITA DE ALMEIDA SOUSA</t>
  </si>
  <si>
    <t>GERSON FERREIRA JUNIOR</t>
  </si>
  <si>
    <t>10/02/1982</t>
  </si>
  <si>
    <t>MARISA ANA RODRIGUES FERREIRA</t>
  </si>
  <si>
    <t>GERSON MOACYR SISNIEGAS ALVA</t>
  </si>
  <si>
    <t>31/12/1975</t>
  </si>
  <si>
    <t>NORA CAROL SISNIEGAS DE ALVA</t>
  </si>
  <si>
    <t>GERUSA GONCALVES MOURA</t>
  </si>
  <si>
    <t>26/04/1975</t>
  </si>
  <si>
    <t>MARTA GONCALVES MOURA</t>
  </si>
  <si>
    <t>GESMAR RODRIGUES SILVA SEGUNDO</t>
  </si>
  <si>
    <t>19/04/1973</t>
  </si>
  <si>
    <t>MAGDA GODOI SILVA</t>
  </si>
  <si>
    <t>GILBERTO ARANTES CARRIJO</t>
  </si>
  <si>
    <t>23/06/1948</t>
  </si>
  <si>
    <t>LEONTINA ARANTES CARRIJO</t>
  </si>
  <si>
    <t>GILBERTO AUGUSTO DE OLIVEIRA BRITO</t>
  </si>
  <si>
    <t>VASTI FRANCISCO DE OLIVEIRA BRITO</t>
  </si>
  <si>
    <t>GILBERTO CEZAR DE NORONHA</t>
  </si>
  <si>
    <t>CEREZITA CEZAR DE NORONHA</t>
  </si>
  <si>
    <t>GILBERTO DE LIMA MACEDO JUNIOR</t>
  </si>
  <si>
    <t>29/03/1977</t>
  </si>
  <si>
    <t>ROSELI SOUZA MACEDO</t>
  </si>
  <si>
    <t>Coordenação do Curso de Graduação em Zootecnia</t>
  </si>
  <si>
    <t>GILBERTO DE OLIVEIRA MENDES</t>
  </si>
  <si>
    <t>22/10/1983</t>
  </si>
  <si>
    <t>ELZA MARIA DE OLIVEIRA AMORIM</t>
  </si>
  <si>
    <t>GILBERTO JOSE MIRANDA</t>
  </si>
  <si>
    <t>MARIA PAIXAO MIRANDA</t>
  </si>
  <si>
    <t>GILIARD DA SILVA PRADO</t>
  </si>
  <si>
    <t>08/06/1982</t>
  </si>
  <si>
    <t>CLARICE DA SILVA PRADO</t>
  </si>
  <si>
    <t>SE</t>
  </si>
  <si>
    <t>GILMAR GUIMARAES</t>
  </si>
  <si>
    <t>31/05/1960</t>
  </si>
  <si>
    <t>GERALDINA DE OLIVEIRA</t>
  </si>
  <si>
    <t>GILMAR MARTINS DE FREITAS FERNANDES</t>
  </si>
  <si>
    <t>FATIMA MARTINS DE FREITAS</t>
  </si>
  <si>
    <t>GILSON JOSE DOS SANTOS</t>
  </si>
  <si>
    <t>GERALDA PINHEIROS DOS SANTOS</t>
  </si>
  <si>
    <t>30/11/2022</t>
  </si>
  <si>
    <t>20/08/2023</t>
  </si>
  <si>
    <t>GILVAN CAETANO DUARTE</t>
  </si>
  <si>
    <t>09/01/1977</t>
  </si>
  <si>
    <t>SEBASTIANA CAETANO DUARTE</t>
  </si>
  <si>
    <t>CURSO GRAD EM BIOTECNOLOGIA DE PATOS</t>
  </si>
  <si>
    <t>GILVANIA DE SOUSA GOMES</t>
  </si>
  <si>
    <t>25/11/1980</t>
  </si>
  <si>
    <t>TEREZINHA DE SOUSA GOMES</t>
  </si>
  <si>
    <t>13/04/2022</t>
  </si>
  <si>
    <t>12/04/2024</t>
  </si>
  <si>
    <t>GINA MAIRA BARBOSA DE OLIVEIRA</t>
  </si>
  <si>
    <t>16/07/1967</t>
  </si>
  <si>
    <t>MARIA DE LOURDES BARBOSA OLIVEIRA</t>
  </si>
  <si>
    <t>GIOVANA BIZAO GEORGETTI</t>
  </si>
  <si>
    <t>05/01/1985</t>
  </si>
  <si>
    <t>INES VALDETE BIZAO GEORGETTI</t>
  </si>
  <si>
    <t>Coordenação do Curso de Graduação em Engenharia Civil</t>
  </si>
  <si>
    <t>GIOVANNA TEIXEIRA DAMIS VITAL</t>
  </si>
  <si>
    <t>14/05/1968</t>
  </si>
  <si>
    <t>OLGA TEIXEIRA DAMIS</t>
  </si>
  <si>
    <t>GIOVANNI FERREIRA PITILLO</t>
  </si>
  <si>
    <t>EDNA FERREIRA PITILLO</t>
  </si>
  <si>
    <t>GIOVANNI FRESU</t>
  </si>
  <si>
    <t>25/08/1972</t>
  </si>
  <si>
    <t>FILIPPA CALTABIANO</t>
  </si>
  <si>
    <t>15/10/2020</t>
  </si>
  <si>
    <t>14/10/2023</t>
  </si>
  <si>
    <t>GISELE RODRIGUES DA SILVA</t>
  </si>
  <si>
    <t>11/05/1982</t>
  </si>
  <si>
    <t>REGINA RODRIUGES DE FARIA SILVA</t>
  </si>
  <si>
    <t>GISELLE HELENA TAVARES</t>
  </si>
  <si>
    <t>01/09/1987</t>
  </si>
  <si>
    <t>LUCI MARIA TAVARES</t>
  </si>
  <si>
    <t>GISELLE MORAES RESENDE PEREIRA</t>
  </si>
  <si>
    <t>19/12/1987</t>
  </si>
  <si>
    <t>JANE APARECIDA DE MORAES RESENDE</t>
  </si>
  <si>
    <t>GISLENE ALVES DO AMARAL</t>
  </si>
  <si>
    <t>05/01/1965</t>
  </si>
  <si>
    <t>MARIA ALVES DO AMARAL</t>
  </si>
  <si>
    <t>REQUISICAO (P.R.) LEI 9.007/95 E LEG. CORRELATAS</t>
  </si>
  <si>
    <t>PRESIDENCIA DA REPUBLICA</t>
  </si>
  <si>
    <t>GIULIANO BUZA JACOBUCCI</t>
  </si>
  <si>
    <t>LEUDE MARIA BUZA JACOBUCCI</t>
  </si>
  <si>
    <t>GIULIANO GARDOLINSKI VENSON</t>
  </si>
  <si>
    <t>RITA MARIA GARDOLINSKI VENSON</t>
  </si>
  <si>
    <t>GIULIANO ORSI MARQUES DE CARVALHO</t>
  </si>
  <si>
    <t>25/02/1975</t>
  </si>
  <si>
    <t>SUELI MARQUES CARVALHO</t>
  </si>
  <si>
    <t>GLAUCIA CARVALHO GOMES</t>
  </si>
  <si>
    <t>MARIA GOMES MARTINS</t>
  </si>
  <si>
    <t>AGUA BOA</t>
  </si>
  <si>
    <t>GLAUCIA SIGNORELLI DE QUEIROZ GONCALVES</t>
  </si>
  <si>
    <t>MARIA CARMELIA SIGNORELLI DE QUEIROZ</t>
  </si>
  <si>
    <t>GLAUCO DE PAULA COCOZZA</t>
  </si>
  <si>
    <t>12/12/1973</t>
  </si>
  <si>
    <t>EGLE MONTI COCOZZA</t>
  </si>
  <si>
    <t>GLEICE APARECIDA DE ASSIS</t>
  </si>
  <si>
    <t>15/02/1986</t>
  </si>
  <si>
    <t>BERNARDA CRISTINA DE ASSIS</t>
  </si>
  <si>
    <t>GLEYZER MARTINS</t>
  </si>
  <si>
    <t>ELIZABETH MARIA MARTINS</t>
  </si>
  <si>
    <t>GRACIELA DIAS COELHO JONES</t>
  </si>
  <si>
    <t>31/01/1972</t>
  </si>
  <si>
    <t>MARIA DA GRACA DIAS COELHO</t>
  </si>
  <si>
    <t>GRAZIELI BENEDETTI PASCOAL</t>
  </si>
  <si>
    <t>13/08/1979</t>
  </si>
  <si>
    <t>CONCEICAO APARECIDA BENEDETTI PASCOAL</t>
  </si>
  <si>
    <t>TUPA</t>
  </si>
  <si>
    <t>GREGORIO SANDRO VIEIRA</t>
  </si>
  <si>
    <t>15/03/1981</t>
  </si>
  <si>
    <t>ESTER CABRAL VIEIRA</t>
  </si>
  <si>
    <t>GUEDMILLER SOUZA DE OLIVEIRA</t>
  </si>
  <si>
    <t>MARIA DAS GRAÇAS DE SOUZA OLIVEIRA</t>
  </si>
  <si>
    <t>GUILHERME AMARAL LUZ</t>
  </si>
  <si>
    <t>29/06/1974</t>
  </si>
  <si>
    <t>LEILA AMARAL LUZ</t>
  </si>
  <si>
    <t>GUILHERME CHAUD TIZZIOTTI</t>
  </si>
  <si>
    <t>22/02/1980</t>
  </si>
  <si>
    <t>DIANA MARIA CHAUD TIZZIOTTI</t>
  </si>
  <si>
    <t>GUILHERME DE ARAUJO ALMEIDA</t>
  </si>
  <si>
    <t>25/06/1961</t>
  </si>
  <si>
    <t>MARIA HELENA A ALMEIDA</t>
  </si>
  <si>
    <t>AREA DE ODONTOLOGIA PEDIATRICA FOUFU</t>
  </si>
  <si>
    <t>GUILHERME FROMM</t>
  </si>
  <si>
    <t>12/04/1968</t>
  </si>
  <si>
    <t>LIGIA GOMES FROMM</t>
  </si>
  <si>
    <t>GUILHERME GARCIA DA SILVEIRA</t>
  </si>
  <si>
    <t>10/01/1976</t>
  </si>
  <si>
    <t>CARMEN SILVIA RIBEIRO SOARES DA SILVEIRA</t>
  </si>
  <si>
    <t>GUILHERME GULARTE DE AGOSTINI</t>
  </si>
  <si>
    <t>09/11/1969</t>
  </si>
  <si>
    <t>MARLENE GULARTE DE AGOSTINI</t>
  </si>
  <si>
    <t>ROSARIO DO SUL</t>
  </si>
  <si>
    <t>GUILHERME JONAS COSTA DA SILVA</t>
  </si>
  <si>
    <t>ANA JANILLE MACEDO COSTA DA SILVA</t>
  </si>
  <si>
    <t>GUILHERME JOSE PIMENTEL LOPES DE OLIVEIRA</t>
  </si>
  <si>
    <t>29/04/1984</t>
  </si>
  <si>
    <t>JOSELENA MARIA PIMENTEL LOPES DE OLIVEIRA</t>
  </si>
  <si>
    <t>GUILHERME MARQUES ANDRADE</t>
  </si>
  <si>
    <t>24/06/1981</t>
  </si>
  <si>
    <t>MONICA PIMENTA MARQUES ANDRADE</t>
  </si>
  <si>
    <t>COORDENACAO PROGRAMA RESIDENCIA MEDICA</t>
  </si>
  <si>
    <t>GUILHERME MORAIS PUGA</t>
  </si>
  <si>
    <t>14/06/1982</t>
  </si>
  <si>
    <t>MIRNA MORAIS PUGA</t>
  </si>
  <si>
    <t>GUILHERME RAMOS OLIVEIRA E FREITAS</t>
  </si>
  <si>
    <t>18/07/1985</t>
  </si>
  <si>
    <t>MONICA RAMOS OLIVEIRA E FREITAS</t>
  </si>
  <si>
    <t>Coordenação do Curso de Graduação em Biotecnologia - Patos d</t>
  </si>
  <si>
    <t>GUILHERME RESENDE CORREA</t>
  </si>
  <si>
    <t>08/03/1981</t>
  </si>
  <si>
    <t>MARIA DE FATIMA RESENDE CORREA</t>
  </si>
  <si>
    <t>GUILHERME SARAMAGO DE OLIVEIRA</t>
  </si>
  <si>
    <t>CONCEICAO SARAMAGO DE OLIVEIRA</t>
  </si>
  <si>
    <t>GUSTAVO ANTONIO RAIMONDI</t>
  </si>
  <si>
    <t>08/02/1989</t>
  </si>
  <si>
    <t>HILIANI APARECIDA ZAMBONI</t>
  </si>
  <si>
    <t>GUSTAVO BRITO DE LIMA</t>
  </si>
  <si>
    <t>INES DA CRUZ BRITO FARIAS DE LIMA</t>
  </si>
  <si>
    <t>GUSTAVO DE CARVALHO MARIN</t>
  </si>
  <si>
    <t>15/12/1989</t>
  </si>
  <si>
    <t>RITA DE CASSIA DE CARVALHO MARIN</t>
  </si>
  <si>
    <t>GUSTAVO DE LIMA PRADO</t>
  </si>
  <si>
    <t>31/08/1984</t>
  </si>
  <si>
    <t>MARIA APARECIDA DE LIMA</t>
  </si>
  <si>
    <t>GUSTAVO DE SOUZA OLIVEIRA</t>
  </si>
  <si>
    <t>ANGELICA MARIA DE SOUZA OLIVEIRA</t>
  </si>
  <si>
    <t>GUSTAVO FORESTO BRITO DE ALMEIDA</t>
  </si>
  <si>
    <t>30/10/1988</t>
  </si>
  <si>
    <t>DIVA FORESTO BRITO DE ALMEIDA</t>
  </si>
  <si>
    <t>GUSTAVO GONCALVES DOS SANTOS</t>
  </si>
  <si>
    <t>12/09/1993</t>
  </si>
  <si>
    <t>GIRLANE APARECIDA SANTOS</t>
  </si>
  <si>
    <t>GUSTAVO HENRIQUE VELASCO BOYADJIAN</t>
  </si>
  <si>
    <t>19/09/1973</t>
  </si>
  <si>
    <t>NEUSA VELASCO BOYADJIAN</t>
  </si>
  <si>
    <t>GUSTAVO NOZELLA ROCHA</t>
  </si>
  <si>
    <t>08/08/1985</t>
  </si>
  <si>
    <t>SUELY NOZELLA</t>
  </si>
  <si>
    <t>GUSTAVO VON POELHSITZ</t>
  </si>
  <si>
    <t>10/06/1977</t>
  </si>
  <si>
    <t>DIVINA SENTOMA VON POELHSITZ</t>
  </si>
  <si>
    <t>HAMILTON KIKUTI</t>
  </si>
  <si>
    <t>13/06/1970</t>
  </si>
  <si>
    <t>TEREZINHA SATIKOMATSUMOTO KIKUTI</t>
  </si>
  <si>
    <t>HAMILTON SERON PEREIRA</t>
  </si>
  <si>
    <t>14/07/1968</t>
  </si>
  <si>
    <t>MARIA APARECIDA SERON PEREIRA</t>
  </si>
  <si>
    <t>HAROLDO RAMANZINI JUNIOR</t>
  </si>
  <si>
    <t>08/05/1985</t>
  </si>
  <si>
    <t>SONIA MARIA ANDRADE DA SILVA RAMANZINI</t>
  </si>
  <si>
    <t>HEBERT ROBERTO DA SILVA</t>
  </si>
  <si>
    <t>07/01/1982</t>
  </si>
  <si>
    <t>LAZARA DIVINA DA SILVA</t>
  </si>
  <si>
    <t>HEILA MAGALI DA SILVA VEIGA</t>
  </si>
  <si>
    <t>24/01/1973</t>
  </si>
  <si>
    <t>BENEDITA FRANCISCA DA SILVA</t>
  </si>
  <si>
    <t>Coordenação do Programa de Pós-Graduação em Psicologia</t>
  </si>
  <si>
    <t>HEITOR SIQUEIRA SAYEG</t>
  </si>
  <si>
    <t>29/05/1959</t>
  </si>
  <si>
    <t>AVANI SIQUEIRA SAYEG</t>
  </si>
  <si>
    <t>HELDER BARBIERI LACERDA</t>
  </si>
  <si>
    <t>07/01/1965</t>
  </si>
  <si>
    <t>MARIA APARECIDA BARBIERI LACERDA</t>
  </si>
  <si>
    <t>HELDER DE PAULA</t>
  </si>
  <si>
    <t>27/12/1975</t>
  </si>
  <si>
    <t>VERA LUCIA BARBOSA DE PAULA</t>
  </si>
  <si>
    <t>HELDER ETERNO DA SILVEIRA</t>
  </si>
  <si>
    <t>03/02/1975</t>
  </si>
  <si>
    <t>SELMA LUCIA DA SILVEIRA</t>
  </si>
  <si>
    <t>HELENA BORGES MARTINS DA SILVA PARO</t>
  </si>
  <si>
    <t>24/12/1977</t>
  </si>
  <si>
    <t>MARIA DE FATIMA BORGES MARTINS</t>
  </si>
  <si>
    <t>HELENA MAURA TOREZAN SILINGARDI</t>
  </si>
  <si>
    <t>ANGELA HELENA TOREZAN SILINGARDI</t>
  </si>
  <si>
    <t>HELIO CARLOS MIRANDA DE OLIVEIRA</t>
  </si>
  <si>
    <t>APARECIDA REGINA MIRANDA DE OLIVEIRA</t>
  </si>
  <si>
    <t>HELIO LOPES DA SILVEIRA</t>
  </si>
  <si>
    <t>15/07/1950</t>
  </si>
  <si>
    <t>DALILA LOPES DA SILVEIRA</t>
  </si>
  <si>
    <t>HELISANGELA DE ALMEIDA SILVA</t>
  </si>
  <si>
    <t>19/06/1975</t>
  </si>
  <si>
    <t>SONIA HELENA DE ALMEIDA SILVA</t>
  </si>
  <si>
    <t>HELOISA MARA MENDES</t>
  </si>
  <si>
    <t>NAIR TEIXEIRA MENDES</t>
  </si>
  <si>
    <t>HELVECIO DAMIS DE OLIVEIRA CUNHA</t>
  </si>
  <si>
    <t>27/03/1975</t>
  </si>
  <si>
    <t>MARIA QUERUMBINA DAMIS CUNHA</t>
  </si>
  <si>
    <t>HENRIQUE BEZERRA DE SOUZA</t>
  </si>
  <si>
    <t>MARIA DE FATIMA BEZERRA DE SOUZA</t>
  </si>
  <si>
    <t>HENRIQUE COELHO FERNANDES</t>
  </si>
  <si>
    <t>15/10/1986</t>
  </si>
  <si>
    <t>APARECIDA COELHO FERNANDES</t>
  </si>
  <si>
    <t>HENRIQUE COUTINHO DE BARCELOS COSTA</t>
  </si>
  <si>
    <t>CELIDA MARIA COUTINHO BARCELOS COSTA</t>
  </si>
  <si>
    <t>HENRIQUE GERALDO RODRIGUES</t>
  </si>
  <si>
    <t>24/11/1974</t>
  </si>
  <si>
    <t>MARIA MARTA AUXILIADORA DE OLIVEIRA</t>
  </si>
  <si>
    <t>HENRIQUE TOMAZ GONZAGA</t>
  </si>
  <si>
    <t>16/08/1987</t>
  </si>
  <si>
    <t>MARIA HELENA TOMAZ GONZAGA</t>
  </si>
  <si>
    <t>HENRIQUE VITORINO SOUZA ALVES</t>
  </si>
  <si>
    <t>04/03/1982</t>
  </si>
  <si>
    <t>RAQUEL DE SOUZA ALVES SILVA</t>
  </si>
  <si>
    <t>HERALDO LUIS DE VASCONCELOS</t>
  </si>
  <si>
    <t>24/01/1962</t>
  </si>
  <si>
    <t>FLORINDA ZERBETTA DE VASCONCELOS</t>
  </si>
  <si>
    <t>HERCIO CANDIDO DE QUEIROZ</t>
  </si>
  <si>
    <t>11/09/1951</t>
  </si>
  <si>
    <t>LAZARA DORES SILVA</t>
  </si>
  <si>
    <t>HERNAN ROBERTO MONTUFAR LOPEZ</t>
  </si>
  <si>
    <t>07/06/1974</t>
  </si>
  <si>
    <t>LEONOR LOPEZ CCAPA</t>
  </si>
  <si>
    <t>HIGOR LUIS SILVA</t>
  </si>
  <si>
    <t>DALMI APARECIDA BARBOSA SILVA</t>
  </si>
  <si>
    <t>HOMERO GHIOTI DA SILVA</t>
  </si>
  <si>
    <t>18/12/1978</t>
  </si>
  <si>
    <t>AURORA APARECIDA GHIOTI DA SILVA</t>
  </si>
  <si>
    <t>JALES</t>
  </si>
  <si>
    <t>HUDSON DE PAULA CARVALHO</t>
  </si>
  <si>
    <t>20/05/1976</t>
  </si>
  <si>
    <t>ROSILDA DE CARVALHO ALMEIDA</t>
  </si>
  <si>
    <t>ALTO GARCAS</t>
  </si>
  <si>
    <t>HUGO CESAR RODRIGUES MOREIRA CATAO</t>
  </si>
  <si>
    <t>06/04/1983</t>
  </si>
  <si>
    <t>ALINETE RODRIGUES MOREIRA CATAO</t>
  </si>
  <si>
    <t>HUGO DE SOUZA RODRIGUES</t>
  </si>
  <si>
    <t>05/05/1974</t>
  </si>
  <si>
    <t>MARIA DE SOUZA RODRIGUES</t>
  </si>
  <si>
    <t>HUGO LEMES CARLO</t>
  </si>
  <si>
    <t>22/08/1977</t>
  </si>
  <si>
    <t>REGIA MARIA LEMES CARLO</t>
  </si>
  <si>
    <t>HUGO REZENDE HENRIQUES</t>
  </si>
  <si>
    <t>20/12/1986</t>
  </si>
  <si>
    <t>CYBELE MARIA REZENDE HENRIQUES</t>
  </si>
  <si>
    <t>HUMBERTO APARECIDO DE OLIVEIRA GUIDO</t>
  </si>
  <si>
    <t>CECILIA OLIVEIRA GUIDO</t>
  </si>
  <si>
    <t>SANTO ANTONIO DO JARDIM</t>
  </si>
  <si>
    <t>HUMBERTO BERSANI</t>
  </si>
  <si>
    <t>MARIA HELENA APARECIDA BERSANI</t>
  </si>
  <si>
    <t>HUMBERTO EDUARDO DE PAULA MARTINS</t>
  </si>
  <si>
    <t>01/07/1969</t>
  </si>
  <si>
    <t>DARLI RODRIGUES MARTINS</t>
  </si>
  <si>
    <t>HUMBERTO LUIZ RAZENTE</t>
  </si>
  <si>
    <t>05/01/1977</t>
  </si>
  <si>
    <t>VILMA ZACHARIAS RAZENTE</t>
  </si>
  <si>
    <t>IARA MARIA MORA LONGHINI</t>
  </si>
  <si>
    <t>08/06/1973</t>
  </si>
  <si>
    <t>RITA CASSIA DE OLIVEIRA MORA</t>
  </si>
  <si>
    <t>SERTAOZINHO</t>
  </si>
  <si>
    <t>IARA TOSCANO CORREIA</t>
  </si>
  <si>
    <t>CREUZA TOSCANO CORREIA</t>
  </si>
  <si>
    <t>IARA VIEIRA GUIMARAES</t>
  </si>
  <si>
    <t>26/04/1970</t>
  </si>
  <si>
    <t>DIVINA MARIA GUIMARAES</t>
  </si>
  <si>
    <t>IGOR ANTONIO LOURENCO DA SILVA</t>
  </si>
  <si>
    <t>12/01/1983</t>
  </si>
  <si>
    <t>NAIR DAS GRACAS FERREIRA DA SILVA</t>
  </si>
  <si>
    <t>IGOR SANTOS PERETTA</t>
  </si>
  <si>
    <t>02/09/1974</t>
  </si>
  <si>
    <t>MARIA MIRIAM E SILVA PERETTA</t>
  </si>
  <si>
    <t>IGOR SILVA ALVES</t>
  </si>
  <si>
    <t>02/12/1979</t>
  </si>
  <si>
    <t>MARIA APARECIDA SILVA ALVES</t>
  </si>
  <si>
    <t>CENTRO INTERNACIONAL ESTUDOS MEDIEVAIS</t>
  </si>
  <si>
    <t>ILMERIO REIS DA SILVA</t>
  </si>
  <si>
    <t>06/01/1961</t>
  </si>
  <si>
    <t>MARIA AUGUSTA FERNANDES</t>
  </si>
  <si>
    <t>IRIDALQUES FERNANDES DE PAULA</t>
  </si>
  <si>
    <t>JOSINA FERNANDES</t>
  </si>
  <si>
    <t>ISABELA GERBELLI GARBIN RAMANZINI</t>
  </si>
  <si>
    <t>JAINE MARIA GERBELLI GARBIN</t>
  </si>
  <si>
    <t>ISABELA MARIA BERNARDES GOULART</t>
  </si>
  <si>
    <t>03/08/1959</t>
  </si>
  <si>
    <t>MARLENE BERNARDES DE FREITAS GOULART</t>
  </si>
  <si>
    <t>ISABELLA GOMES DE MARCO</t>
  </si>
  <si>
    <t>24/01/1994</t>
  </si>
  <si>
    <t>CRISTIANE DE FREITAS GOMES</t>
  </si>
  <si>
    <t>ISAQUE NOGUEIRA GONDIM</t>
  </si>
  <si>
    <t>24/07/1983</t>
  </si>
  <si>
    <t>SONIA DE FATIMA NOGUEIRA</t>
  </si>
  <si>
    <t>ISHANGLY JUANA DA SILVA</t>
  </si>
  <si>
    <t>24/03/1996</t>
  </si>
  <si>
    <t>MARIA DAS VITORIAS DOS SANTOS</t>
  </si>
  <si>
    <t>ISMARLEY LAGE HORTA MORAIS</t>
  </si>
  <si>
    <t>08/11/1984</t>
  </si>
  <si>
    <t>ISABEL LAGE MOREIRA</t>
  </si>
  <si>
    <t>ISRAEL DE SA</t>
  </si>
  <si>
    <t>MARIA LUCIA DE VITTA SA</t>
  </si>
  <si>
    <t>IVAN DA SILVA SENDIN</t>
  </si>
  <si>
    <t>15/08/1975</t>
  </si>
  <si>
    <t>LINA DA SILVA SENDIN</t>
  </si>
  <si>
    <t>IVAN MARCOS RIBEIRO</t>
  </si>
  <si>
    <t>25/09/1975</t>
  </si>
  <si>
    <t>AUREA ALCAMIN DA SILVA</t>
  </si>
  <si>
    <t>IVAN NUNES SANTOS</t>
  </si>
  <si>
    <t>13/07/1979</t>
  </si>
  <si>
    <t>NELITA NUNES SANTOS</t>
  </si>
  <si>
    <t>IVETE BATISTA DA SILVA ALMEIDA</t>
  </si>
  <si>
    <t>29/01/1967</t>
  </si>
  <si>
    <t>IVONE BATISTA DA SILVA</t>
  </si>
  <si>
    <t>IZABELE DOMINGUES SOARES MIRANDA</t>
  </si>
  <si>
    <t>MARIA DOMINGUES DA COSTA</t>
  </si>
  <si>
    <t>AC</t>
  </si>
  <si>
    <t>UNIVER. FED. SUL SUDESTE DO PARA</t>
  </si>
  <si>
    <t>JACQUELAINE FLORINDO BORGES</t>
  </si>
  <si>
    <t>17/10/1963</t>
  </si>
  <si>
    <t>ZAIDA BORGES DE CASTRO</t>
  </si>
  <si>
    <t>JADER CONCEICAO DA SILVA</t>
  </si>
  <si>
    <t>12/06/1980</t>
  </si>
  <si>
    <t>SEVERINA MARIA DA CONCEICAO</t>
  </si>
  <si>
    <t>JADER DE SOUZA CABRAL</t>
  </si>
  <si>
    <t>30/04/1985</t>
  </si>
  <si>
    <t>ROSANA IARA DE SOUZA CABRAL</t>
  </si>
  <si>
    <t>JADIANE DIONISIO</t>
  </si>
  <si>
    <t>27/10/1982</t>
  </si>
  <si>
    <t>SONIA REGINA DE SANTI DIONISIO</t>
  </si>
  <si>
    <t>JAIR PEREIRA DA CUNHA JUNIOR</t>
  </si>
  <si>
    <t>30/04/1974</t>
  </si>
  <si>
    <t>BARBARA DA CONSOLACAO CUNHA</t>
  </si>
  <si>
    <t>JAIR ROCHA DO PRADO</t>
  </si>
  <si>
    <t>JOANA ROCHA DO PRADO</t>
  </si>
  <si>
    <t>JAIRO DIAS CARVALHO</t>
  </si>
  <si>
    <t>18/07/1966</t>
  </si>
  <si>
    <t>MARIA SOLEDADE DIAS CARVALHO</t>
  </si>
  <si>
    <t>JALUZA MARIA LIMA SILVA BORSATTO</t>
  </si>
  <si>
    <t>06/09/1976</t>
  </si>
  <si>
    <t>MARIA DAS GRAÇAS LIMA SILVA</t>
  </si>
  <si>
    <t>JAMIL SALEM BARBAR</t>
  </si>
  <si>
    <t>SAOD JOAO MOISES BARBAR</t>
  </si>
  <si>
    <t>JANAINA MARIA BUENO</t>
  </si>
  <si>
    <t>ANA LUIZA BUENO</t>
  </si>
  <si>
    <t>JANAINA PAULA COSTA DA SILVA</t>
  </si>
  <si>
    <t>09/04/1983</t>
  </si>
  <si>
    <t>ELANIR APARECIDA BORGES COSTA DA SILVA</t>
  </si>
  <si>
    <t>JANDUHY CAMILO PASSOS</t>
  </si>
  <si>
    <t>LUCIENE DA SILVA PASSOS</t>
  </si>
  <si>
    <t>PICOS</t>
  </si>
  <si>
    <t>JANINE FRANCA</t>
  </si>
  <si>
    <t>JANDIRA DE ALMEIDA FRANCA</t>
  </si>
  <si>
    <t>JANSER MOURA PEREIRA</t>
  </si>
  <si>
    <t>31/07/1977</t>
  </si>
  <si>
    <t>CLEUZA HELENA PEREIRA</t>
  </si>
  <si>
    <t>JAQUELINE SOARES MARQUES</t>
  </si>
  <si>
    <t>20/09/1986</t>
  </si>
  <si>
    <t>MARIA DAS NEVES SOARES MARQUES</t>
  </si>
  <si>
    <t>JAQUELINE VILELA BULGARELI</t>
  </si>
  <si>
    <t>04/11/1980</t>
  </si>
  <si>
    <t>FATIMA APARECIDA VILELA BULGARELI</t>
  </si>
  <si>
    <t>AREA DE ODONTOLOGIA PREV E SOCIAL FOUFU</t>
  </si>
  <si>
    <t>JARBAS SIQUEIRA RAMOS</t>
  </si>
  <si>
    <t>31/03/1984</t>
  </si>
  <si>
    <t>MARIA BERNADETE SIQUEIRA</t>
  </si>
  <si>
    <t>JARDEL BOSCARDIN</t>
  </si>
  <si>
    <t>02/02/1986</t>
  </si>
  <si>
    <t>SALETE MAGNAN BOSCARDIN</t>
  </si>
  <si>
    <t>Coordenação do Curso de Graduação em Engenharia Florestal -</t>
  </si>
  <si>
    <t>JEAMYLLE NILIN GONCALVES</t>
  </si>
  <si>
    <t>14/09/1982</t>
  </si>
  <si>
    <t>VERONICA MARIA SILVA DE OLIVEIRA</t>
  </si>
  <si>
    <t>JEAN CARLOS BARCELOS MARTINS</t>
  </si>
  <si>
    <t>13/02/1975</t>
  </si>
  <si>
    <t>GENY JULIA BARCELOS MARTINS</t>
  </si>
  <si>
    <t>Coordenação do Curso de Graduação em Direito</t>
  </si>
  <si>
    <t>JEAN CARLOS DOMINGOS</t>
  </si>
  <si>
    <t>01/05/1980</t>
  </si>
  <si>
    <t>MARIA APARECIDA GOMES DOMINGOS</t>
  </si>
  <si>
    <t>DIRETORIA DE SISTEMAS E WEBSITES - CTIC</t>
  </si>
  <si>
    <t>JEAN EZEQUIEL LIMONGI</t>
  </si>
  <si>
    <t>MARIA DA CONSOLACAO LIMONGI</t>
  </si>
  <si>
    <t>JEAN LUIZ NEVES ABREU</t>
  </si>
  <si>
    <t>17/12/1973</t>
  </si>
  <si>
    <t>NORMELIA NEVES ABREU</t>
  </si>
  <si>
    <t>JEAN RODRIGO GARCIA</t>
  </si>
  <si>
    <t>27/09/1980</t>
  </si>
  <si>
    <t>MERCEDES DE FREITAS GARCIA</t>
  </si>
  <si>
    <t>JEAN VENATO SANTOS</t>
  </si>
  <si>
    <t>01/01/1979</t>
  </si>
  <si>
    <t>JOANA D ARC MARQUES TEOFILO DOS SANTOS</t>
  </si>
  <si>
    <t>JEANE MEDEIROS SILVA</t>
  </si>
  <si>
    <t>27/02/1978</t>
  </si>
  <si>
    <t>HEROTILDES MEDEIROS SILVA</t>
  </si>
  <si>
    <t>JEANNY JOANA RODRIGUES ALVES DE SANTANA</t>
  </si>
  <si>
    <t>03/08/1983</t>
  </si>
  <si>
    <t>EVA MENDES FERREIRA SANTANA</t>
  </si>
  <si>
    <t>JEFFERSON LUIS FERRARI</t>
  </si>
  <si>
    <t>INES FONSECA FERRARI</t>
  </si>
  <si>
    <t>JEFFERSON MARTINS VIEL</t>
  </si>
  <si>
    <t>ARACELIS MARTINS</t>
  </si>
  <si>
    <t>JEFFERSON RODRIGO DE SOUZA</t>
  </si>
  <si>
    <t>25/10/1985</t>
  </si>
  <si>
    <t>CELIA MARIA BEZERRA DE SOUZA</t>
  </si>
  <si>
    <t>JEOVANE VICENTE DE SOUSA</t>
  </si>
  <si>
    <t>MARIA DO CARMO VICENTE DE SOUSA</t>
  </si>
  <si>
    <t>JESIEL CUNHA</t>
  </si>
  <si>
    <t>31/12/1965</t>
  </si>
  <si>
    <t>IVONE AMARAL CUNHA</t>
  </si>
  <si>
    <t>JESSICA BRUNA BORGES PEREIRA</t>
  </si>
  <si>
    <t>29/01/1994</t>
  </si>
  <si>
    <t>SHEILA APARECIDA BORGES PEREIRA</t>
  </si>
  <si>
    <t>JESSICA RAYSE DE MELO SILVA</t>
  </si>
  <si>
    <t>03/04/1991</t>
  </si>
  <si>
    <t>CLAUDIA APARECIDA DE MELO SILVA</t>
  </si>
  <si>
    <t>JIMI NAOKI NAKAJIMA</t>
  </si>
  <si>
    <t>08/07/1965</t>
  </si>
  <si>
    <t>SUMIKO NAKAJIMA</t>
  </si>
  <si>
    <t>JOANA LUIZA MUYLAERT DE ARAUJO</t>
  </si>
  <si>
    <t>23/06/1953</t>
  </si>
  <si>
    <t>MARIA JULIA MUYLAERT ARAUJO</t>
  </si>
  <si>
    <t>JOAO BATISTA DESTRO FILHO</t>
  </si>
  <si>
    <t>15/07/1970</t>
  </si>
  <si>
    <t>ADELAIDE BREDA DESTRO</t>
  </si>
  <si>
    <t>SAO JOSE DO RIO PARDO</t>
  </si>
  <si>
    <t>Coordenação do Curso de Graduação em Engenharia Biomédica</t>
  </si>
  <si>
    <t>JOAO BATISTA DOMINGUES FILHO</t>
  </si>
  <si>
    <t>31/08/1961</t>
  </si>
  <si>
    <t>ZEFERINA E L DOMINGUES</t>
  </si>
  <si>
    <t>JOAO BATISTA FERREIRA DOS SANTOS</t>
  </si>
  <si>
    <t>28/05/1950</t>
  </si>
  <si>
    <t>GERALDA DE FREITAS</t>
  </si>
  <si>
    <t>JOAO BATISTA SIMAO</t>
  </si>
  <si>
    <t>06/05/1963</t>
  </si>
  <si>
    <t>LAZARA AMERICA DA COSTA</t>
  </si>
  <si>
    <t>JOAO CARLOS BIELLA</t>
  </si>
  <si>
    <t>06/01/1968</t>
  </si>
  <si>
    <t>IDALINA IOSSI BIELLA</t>
  </si>
  <si>
    <t>Coordenação do Programa de Pós-Graduação em Letras</t>
  </si>
  <si>
    <t>JOAO CARLOS DE OLIVEIRA GUERRA</t>
  </si>
  <si>
    <t>06/07/1979</t>
  </si>
  <si>
    <t>JOAO CARLOS MOREIRA</t>
  </si>
  <si>
    <t>17/10/1968</t>
  </si>
  <si>
    <t>BENEDITA MARIA DO CARMO MOREIRA PACIFICO</t>
  </si>
  <si>
    <t>GARÇA</t>
  </si>
  <si>
    <t>JOAO CARLOS RICCO PLACIDO DA SILVA</t>
  </si>
  <si>
    <t>10/09/1985</t>
  </si>
  <si>
    <t>ROSA MARIA RICCO PLACIDO DA SILVA</t>
  </si>
  <si>
    <t>JOAO CESAR GUIMARAES HENRIQUES</t>
  </si>
  <si>
    <t>EURIDES GUIMARAES HENRIQUES</t>
  </si>
  <si>
    <t>JOAO CICERO DA SILVA</t>
  </si>
  <si>
    <t>27/07/1953</t>
  </si>
  <si>
    <t>MARIA CANDIDA JESUS</t>
  </si>
  <si>
    <t>JOAO CLEPS JUNIOR</t>
  </si>
  <si>
    <t>30/03/1962</t>
  </si>
  <si>
    <t>IRMA SAS CLEPS</t>
  </si>
  <si>
    <t>SANTO ANASTACIO</t>
  </si>
  <si>
    <t>JOAO DAMASIO DA SILVA NETO</t>
  </si>
  <si>
    <t>03/02/1991</t>
  </si>
  <si>
    <t>SUELI DA PENHA LENZA</t>
  </si>
  <si>
    <t>JOAO EDSON CARMO DE OLIVEIRA</t>
  </si>
  <si>
    <t>04/04/1964</t>
  </si>
  <si>
    <t>DILMA APARECIDA C OLIVEIRA</t>
  </si>
  <si>
    <t>JOAO ELIAS DIAS NUNES</t>
  </si>
  <si>
    <t>13/10/1981</t>
  </si>
  <si>
    <t>ANTONIA DIAS NUNES</t>
  </si>
  <si>
    <t>Coordenação do Curso de Graduação em Educação Física - Bacha</t>
  </si>
  <si>
    <t>JOAO FERNANDO RECH WACHELKE</t>
  </si>
  <si>
    <t>MOIRA EILEEN FAIRON RECH WACHELKE</t>
  </si>
  <si>
    <t>JOAO FLAVIO DA SILVEIRA PETRUCI</t>
  </si>
  <si>
    <t>VANIRA APARECIDA DA SILVEIRA</t>
  </si>
  <si>
    <t>JOAO HENRIQUE DE SOUZA PEREIRA</t>
  </si>
  <si>
    <t>25/04/1975</t>
  </si>
  <si>
    <t>HELENA MIRANDA DE SOUZA PEREIRA</t>
  </si>
  <si>
    <t>JOAO HENRIQUE FERREIRA LIMA</t>
  </si>
  <si>
    <t>10/11/1970</t>
  </si>
  <si>
    <t>LEDA MARIA FERREIRA DA SILVA LIMA</t>
  </si>
  <si>
    <t>JOAO HENRIQUE LODI AGRELI</t>
  </si>
  <si>
    <t>05/02/1980</t>
  </si>
  <si>
    <t>TELMA LODI AGRELI</t>
  </si>
  <si>
    <t>JOAO HENRIQUE LOPES GUERRA</t>
  </si>
  <si>
    <t>FANI LOPES GUERRA</t>
  </si>
  <si>
    <t>JOAO JORGE RIBEIRO DAMASCENO</t>
  </si>
  <si>
    <t>03/07/1957</t>
  </si>
  <si>
    <t>AUGUSTA RIBEIRO DAMASCENO</t>
  </si>
  <si>
    <t>PORTADOR DE VISÃO SUB-NORMAL</t>
  </si>
  <si>
    <t>JOAO LUCAS O CONNELL</t>
  </si>
  <si>
    <t>04/06/1975</t>
  </si>
  <si>
    <t>DEANNA BARBARA O CONNELL</t>
  </si>
  <si>
    <t>JOAO LUIZ LEITAO PARAVIDINI</t>
  </si>
  <si>
    <t>06/09/1961</t>
  </si>
  <si>
    <t>IOLANDA LEITAO PARAVIDINI</t>
  </si>
  <si>
    <t>CAMPOS DOS GOYTACAZES</t>
  </si>
  <si>
    <t>JOAO MARCELO VEDOVOTTO</t>
  </si>
  <si>
    <t>23/05/1981</t>
  </si>
  <si>
    <t>MARIA APARECIDA VEDOVOTO</t>
  </si>
  <si>
    <t>JOAO MARCOS MADURRO</t>
  </si>
  <si>
    <t>ITALIA LEONOR GUARALDO MADURRO</t>
  </si>
  <si>
    <t>JOAO PAULO ARANTES RODRIGUES DA CUNHA</t>
  </si>
  <si>
    <t>18/03/1976</t>
  </si>
  <si>
    <t>HELENICE MARIA ARANTES RODRIGUES DA CUNHA</t>
  </si>
  <si>
    <t>JOAO PAULO ELSEN SAUT</t>
  </si>
  <si>
    <t>11/02/1975</t>
  </si>
  <si>
    <t>ROSITA ELSEN SAUT</t>
  </si>
  <si>
    <t>BLUMENAU</t>
  </si>
  <si>
    <t>JOAO PAULO RIBEIRO DE OLIVEIRA</t>
  </si>
  <si>
    <t>18/12/1986</t>
  </si>
  <si>
    <t>NILVA ILARIO RIBEIRO OLIVEIRA</t>
  </si>
  <si>
    <t>JOAO RODRIGO ANDRADE</t>
  </si>
  <si>
    <t>20/02/1990</t>
  </si>
  <si>
    <t>ANA MARIA SARTORI ANDRADE</t>
  </si>
  <si>
    <t>JOAO VITOR MEZA BRAVO</t>
  </si>
  <si>
    <t>08/04/1989</t>
  </si>
  <si>
    <t>BENEDITA LUCIA MEZA BRAVO</t>
  </si>
  <si>
    <t>JOAQUIM CARLOS ROSSINI</t>
  </si>
  <si>
    <t>09/04/1975</t>
  </si>
  <si>
    <t>NILVIA AUGUSTA ENDE ROSSINI</t>
  </si>
  <si>
    <t>JOCELINO SATO</t>
  </si>
  <si>
    <t>LUIZA TAKAHASHI SATO</t>
  </si>
  <si>
    <t>JOELMA CRISTINA DOS SANTOS</t>
  </si>
  <si>
    <t>06/04/1979</t>
  </si>
  <si>
    <t>EDEILZA BARBOSA DOS SANTOS</t>
  </si>
  <si>
    <t>MARTINOPOLIS</t>
  </si>
  <si>
    <t>JOELMA LUCIA VIEIRA PIRES</t>
  </si>
  <si>
    <t>19/11/1970</t>
  </si>
  <si>
    <t>CLEUSA VIEIRA PIRES</t>
  </si>
  <si>
    <t>JONAS DANTAS BATISTA</t>
  </si>
  <si>
    <t>YOLITA DANTAS BATISTA</t>
  </si>
  <si>
    <t>JONNY YOKOSAWA</t>
  </si>
  <si>
    <t>14/03/1966</t>
  </si>
  <si>
    <t>YAYOI YOKOSAWA</t>
  </si>
  <si>
    <t>JORGE LUIS SILVA BRITO</t>
  </si>
  <si>
    <t>ELISIA SILVA BRITO</t>
  </si>
  <si>
    <t>VITORIA DA CONQUISTA</t>
  </si>
  <si>
    <t>JORGE VON ATZINGEN DOS REIS</t>
  </si>
  <si>
    <t>21/08/1982</t>
  </si>
  <si>
    <t>YARA QUADROS VON ATZINGEN DOS REIS</t>
  </si>
  <si>
    <t>JORGETANIA DA SILVA FERREIRA</t>
  </si>
  <si>
    <t>05/03/1974</t>
  </si>
  <si>
    <t>TEREZINHA MARIA SILVA FERREIRA</t>
  </si>
  <si>
    <t>JOSE ANTONIO FERREIRA BORGES</t>
  </si>
  <si>
    <t>28/08/1968</t>
  </si>
  <si>
    <t>MARIA DE LOURDES BORGES FERREIRA</t>
  </si>
  <si>
    <t>JOSE ANTONIO GALO</t>
  </si>
  <si>
    <t>31/12/1953</t>
  </si>
  <si>
    <t>ELZA SOUZA GALO</t>
  </si>
  <si>
    <t>TOMBOS</t>
  </si>
  <si>
    <t>JOSE BENEDITO DE ALMEIDA JUNIOR</t>
  </si>
  <si>
    <t>DIOMAR DOMINGUES DE ALMEIDA</t>
  </si>
  <si>
    <t>JOSE CANDIDO XAVIER</t>
  </si>
  <si>
    <t>BENEDITA CANDIDO XAVIER</t>
  </si>
  <si>
    <t>FORMOSA D OESTE</t>
  </si>
  <si>
    <t>JOSE CARLOS DE OLIVEIRA</t>
  </si>
  <si>
    <t>14/04/1965</t>
  </si>
  <si>
    <t>IVETTE THEREZA MAFORTE DE OLIVEIRA</t>
  </si>
  <si>
    <t>UNIVERS. TECNOLOGICA FEDERAL DO PARANA</t>
  </si>
  <si>
    <t>JOSE DE LOS SANTOS GUERRA</t>
  </si>
  <si>
    <t>20/07/1972</t>
  </si>
  <si>
    <t>OLGA GUERRA RODRIGUEZ</t>
  </si>
  <si>
    <t>CUBA</t>
  </si>
  <si>
    <t>HAVANA</t>
  </si>
  <si>
    <t>JOSE DE MAGALHAES CAMPOS AMBROSIO</t>
  </si>
  <si>
    <t>03/09/1985</t>
  </si>
  <si>
    <t>PORCINA ANGELICA DA SILVA CAMPOS AMBROSIO</t>
  </si>
  <si>
    <t>JOSE DEOLINDO MASCARENHAS MENCK</t>
  </si>
  <si>
    <t>10/08/1958</t>
  </si>
  <si>
    <t>MARIA NAZARE MASCARENHAS MENCK</t>
  </si>
  <si>
    <t>JOSE EDUARDO ALAMY FILHO</t>
  </si>
  <si>
    <t>ANGELA DEANGELES ALAMY</t>
  </si>
  <si>
    <t>JOSE EDUARDO DE AGUIAR</t>
  </si>
  <si>
    <t>17/02/1961</t>
  </si>
  <si>
    <t>MARLENE ALVES DE AGUIAR</t>
  </si>
  <si>
    <t>JOSE EDUARDO DE PAULA</t>
  </si>
  <si>
    <t>29/05/1971</t>
  </si>
  <si>
    <t>MARIA LILIAN GRANDE DE PAULA</t>
  </si>
  <si>
    <t>JOSE EDUARDO FERREIRA LOPES</t>
  </si>
  <si>
    <t>25/09/1971</t>
  </si>
  <si>
    <t>HELENA MARIA FERREIRA</t>
  </si>
  <si>
    <t>JOSE FAUSTO DE MORAIS</t>
  </si>
  <si>
    <t>02/10/1962</t>
  </si>
  <si>
    <t>MARIA LUIZ DE MORAIS</t>
  </si>
  <si>
    <t>JOSE GONCALVES TEIXEIRA JUNIOR</t>
  </si>
  <si>
    <t>CLEUSA DIAS GONCALVES</t>
  </si>
  <si>
    <t>ARCOS</t>
  </si>
  <si>
    <t>JOSE GUSTAVO DE SOUZA PAIVA</t>
  </si>
  <si>
    <t>12/11/1979</t>
  </si>
  <si>
    <t>AVAI PEREIRA DE SOUZA PAIVA</t>
  </si>
  <si>
    <t>JOSE JEAN PAUL ZANLUCCHI DE SOUZA TAVARES</t>
  </si>
  <si>
    <t>19/07/1972</t>
  </si>
  <si>
    <t>DURVALINA APARECIDA ZANLUCCHI DE SOUZA TAVARES</t>
  </si>
  <si>
    <t>LOUVEIRA</t>
  </si>
  <si>
    <t>JOSE LAERCIO DORICIO</t>
  </si>
  <si>
    <t>25/09/1977</t>
  </si>
  <si>
    <t>NAIR VASQUES DORICIO</t>
  </si>
  <si>
    <t>JOSE MAGNO QUEIROZ LUZ</t>
  </si>
  <si>
    <t>RAIMUNDA BENTA LUZ</t>
  </si>
  <si>
    <t>MOSSORO</t>
  </si>
  <si>
    <t>JOSE MARCOS DA SILVA</t>
  </si>
  <si>
    <t>CLEIDE PARIGIO DA SILVA</t>
  </si>
  <si>
    <t>JOSE MARIA VILLAS BOAS</t>
  </si>
  <si>
    <t>15/09/1974</t>
  </si>
  <si>
    <t>TEREZINHA MARIA FOGATI VILLAS BOAS</t>
  </si>
  <si>
    <t>JOSE ROBERTO CAMACHO</t>
  </si>
  <si>
    <t>03/11/1954</t>
  </si>
  <si>
    <t>MARIA PILAR RODRIGUES CAMACHO</t>
  </si>
  <si>
    <t>JOSE ROBERTO MINEO</t>
  </si>
  <si>
    <t>08/01/1953</t>
  </si>
  <si>
    <t>CONCEICAO AP A MINEO</t>
  </si>
  <si>
    <t>JOSE ROBERTO TOZONI</t>
  </si>
  <si>
    <t>12/12/1968</t>
  </si>
  <si>
    <t>MARIA ZILMA DOS SANTOS TOZONI</t>
  </si>
  <si>
    <t>JOSE RUBENS DAMAS GARLIPP</t>
  </si>
  <si>
    <t>13/08/1957</t>
  </si>
  <si>
    <t>MARIA DAMAS GARLIPP</t>
  </si>
  <si>
    <t>JOSE RUBENS MACEDO JUNIOR</t>
  </si>
  <si>
    <t>27/05/1972</t>
  </si>
  <si>
    <t>MARIA SEBASTIANA MOURA MACEDO</t>
  </si>
  <si>
    <t>JOSE SIMAO DA SILVA SOBRINHO</t>
  </si>
  <si>
    <t>23/07/1965</t>
  </si>
  <si>
    <t>MARIA VALDERINA DA SILVA</t>
  </si>
  <si>
    <t>JOSE SOARES DE DEUS</t>
  </si>
  <si>
    <t>16/11/1969</t>
  </si>
  <si>
    <t>FRANCELINA CELESTINA DE JESUS</t>
  </si>
  <si>
    <t>JOSE SUELI DE MAGALHAES</t>
  </si>
  <si>
    <t>11/11/1967</t>
  </si>
  <si>
    <t>PEDROLINA CA MAGALHAES</t>
  </si>
  <si>
    <t>MONJOLINHO DE MINAS</t>
  </si>
  <si>
    <t>JOSE WALDEMAR DA SILVA</t>
  </si>
  <si>
    <t>09/07/1975</t>
  </si>
  <si>
    <t>MARIA EDITH MARTINS SILVA</t>
  </si>
  <si>
    <t>JOSEPH SALEM BARBAR</t>
  </si>
  <si>
    <t>27/02/1966</t>
  </si>
  <si>
    <t>JOSIANE BRANCO PLANTZ</t>
  </si>
  <si>
    <t>18/02/1992</t>
  </si>
  <si>
    <t>LUCINEA DA ROCHA BRANCO PLANTZ</t>
  </si>
  <si>
    <t>JOSILENE DA SILVA BARBOSA</t>
  </si>
  <si>
    <t>07/10/1985</t>
  </si>
  <si>
    <t>MARIA TERESA DA SILVA</t>
  </si>
  <si>
    <t>JOSIMAR JOAO RAMIREZ AGUIRRE</t>
  </si>
  <si>
    <t>07/02/1989</t>
  </si>
  <si>
    <t>FRANCISCA AGUIRRE TARAZONA</t>
  </si>
  <si>
    <t>JOSUE SILVA DE MORAIS</t>
  </si>
  <si>
    <t>JOSUEL KRUPPA ROGENSKI</t>
  </si>
  <si>
    <t>SUELI KRUPPA ROGENSKI</t>
  </si>
  <si>
    <t>JOSY DAYANNY ALVES SOUZA</t>
  </si>
  <si>
    <t>10/05/1985</t>
  </si>
  <si>
    <t>DURVALINA ALVES GONÇALVES SOUZA</t>
  </si>
  <si>
    <t>JOYCE FERREIRA DA COSTA GUERRA</t>
  </si>
  <si>
    <t>01/06/1986</t>
  </si>
  <si>
    <t>MARIA DA GLORIA FERREIRA</t>
  </si>
  <si>
    <t>JUCARA CLEMENS</t>
  </si>
  <si>
    <t>09/03/1963</t>
  </si>
  <si>
    <t>CLARA MARIA CLEMENS</t>
  </si>
  <si>
    <t>JULIA ARIANA DE SOUZA GOMES LENZI</t>
  </si>
  <si>
    <t>03/02/1986</t>
  </si>
  <si>
    <t>APARECIDA ROSANIA DE SOUZA GOMES</t>
  </si>
  <si>
    <t>JULIA BATISTA CASTILHO DE AVELLAR</t>
  </si>
  <si>
    <t>05/09/1991</t>
  </si>
  <si>
    <t>ADRIANA CAMPOS BATISTA CASTILHO DE AVELLAR</t>
  </si>
  <si>
    <t>JULIA FRANCISCA GOMES SIMOES MOITA</t>
  </si>
  <si>
    <t>14/01/1973</t>
  </si>
  <si>
    <t>MARTHA FLORA GOMES MOITA</t>
  </si>
  <si>
    <t>JULIA MARIA DOS SANTOS</t>
  </si>
  <si>
    <t>09/06/1975</t>
  </si>
  <si>
    <t>JULIA MELHADO DOS SANTOS</t>
  </si>
  <si>
    <t>Coordenação do Curso de Graduação em Fisioterapia</t>
  </si>
  <si>
    <t>JULIA TANNUS DE SOUZA</t>
  </si>
  <si>
    <t>18/12/1995</t>
  </si>
  <si>
    <t>MARTHA CARVALHO TANNUS</t>
  </si>
  <si>
    <t>JULIANA APARECIDA POVH</t>
  </si>
  <si>
    <t>26/08/1978</t>
  </si>
  <si>
    <t>JESULINA DA SILVA POVH</t>
  </si>
  <si>
    <t>MAMBORE</t>
  </si>
  <si>
    <t>JULIANA BISINOTTO GOMES LIMA</t>
  </si>
  <si>
    <t>17/01/1979</t>
  </si>
  <si>
    <t>MARLENE MARIA BISINOTTO GOMES</t>
  </si>
  <si>
    <t>JULIANA CARDOSO BRAGA</t>
  </si>
  <si>
    <t>26/01/1979</t>
  </si>
  <si>
    <t>NELI BARBOSA NUNES CARDOSO</t>
  </si>
  <si>
    <t>JULIANA DE SOUZA FERREIRA</t>
  </si>
  <si>
    <t>09/01/1975</t>
  </si>
  <si>
    <t>MARIA MARLENE DE SOUZA FERREIRA</t>
  </si>
  <si>
    <t>JULIANA GONZAGA DE OLIVEIRA</t>
  </si>
  <si>
    <t>CARMEN LUIZA GONZAGA DE OLIVEIRA</t>
  </si>
  <si>
    <t>BATATAIS</t>
  </si>
  <si>
    <t>JULIANA MARKUS</t>
  </si>
  <si>
    <t>03/12/1977</t>
  </si>
  <si>
    <t>NILVE MARKUS</t>
  </si>
  <si>
    <t>JULIANA MARZINEK</t>
  </si>
  <si>
    <t>20/07/1975</t>
  </si>
  <si>
    <t>CECILIA KEKIS MARZINEK</t>
  </si>
  <si>
    <t>JULIANA MOTA PEREIRA</t>
  </si>
  <si>
    <t>25/06/1978</t>
  </si>
  <si>
    <t>OLGA LUZIA MOTA PEREIRA</t>
  </si>
  <si>
    <t>JULIANA PENA PORTO</t>
  </si>
  <si>
    <t>ANGELA MARCIA ARAUJO PENA</t>
  </si>
  <si>
    <t>JULIANA SOARES BOM TEMPO</t>
  </si>
  <si>
    <t>21/02/1981</t>
  </si>
  <si>
    <t>MARIA SOARES DE OLIVEIRA</t>
  </si>
  <si>
    <t>JULIANE CARAVIERI MARTINS</t>
  </si>
  <si>
    <t>ILZA APARECIDA CARAVIERI MARTINS</t>
  </si>
  <si>
    <t>JULIANE ZACOUR MARINHO</t>
  </si>
  <si>
    <t>19/08/1987</t>
  </si>
  <si>
    <t>LILIANE ZACOUR AZEVEDO MARINHO</t>
  </si>
  <si>
    <t>JULIANO APARECIDO PEREIRA</t>
  </si>
  <si>
    <t>07/02/1975</t>
  </si>
  <si>
    <t>CLARICE FIRMINO PEREIRA</t>
  </si>
  <si>
    <t>JULIANO CARLOS CECILIO BATISTA OLIVEIRA</t>
  </si>
  <si>
    <t>21/09/1980</t>
  </si>
  <si>
    <t>SONIA MARIA CECILIO OLIVEIRA</t>
  </si>
  <si>
    <t>JULIANO GONCALVES OLER</t>
  </si>
  <si>
    <t>28/07/1979</t>
  </si>
  <si>
    <t>NAIR GONCALVES OLER</t>
  </si>
  <si>
    <t>JULIANO SOARES PINHEIRO</t>
  </si>
  <si>
    <t>EVA SOARES PINHEIRO</t>
  </si>
  <si>
    <t>JULIO CEZAR COELHO</t>
  </si>
  <si>
    <t>23/02/1976</t>
  </si>
  <si>
    <t>ALDA MARIA BARBOSA COELHO</t>
  </si>
  <si>
    <t>JULIO FERNANDO COSTA SANTOS</t>
  </si>
  <si>
    <t>SONIA DE SOUZA COSTA SANTOS</t>
  </si>
  <si>
    <t>JUSCELINO HUMBERTO CUNHA MACHADO JUNIOR</t>
  </si>
  <si>
    <t>REJANE GOULART MACHADO</t>
  </si>
  <si>
    <t>JUSSARA DOS SANTOS ROSENDO</t>
  </si>
  <si>
    <t>23/03/1980</t>
  </si>
  <si>
    <t>MARIA LUCIA DOS SANTOS ROSENDO</t>
  </si>
  <si>
    <t>SAO BENTO</t>
  </si>
  <si>
    <t>JUSSARA GOULART DA SILVA</t>
  </si>
  <si>
    <t>22/01/1978</t>
  </si>
  <si>
    <t>DULCE MARIA GOULART</t>
  </si>
  <si>
    <t>KAREM CRISTINA DE SOUSA RIBEIRO</t>
  </si>
  <si>
    <t>12/07/1967</t>
  </si>
  <si>
    <t>ALTEMIRA MARIA SOUSA</t>
  </si>
  <si>
    <t>KAREN RENATA NAKAMURA HIRAKI</t>
  </si>
  <si>
    <t>21/09/1978</t>
  </si>
  <si>
    <t>TOMIKO NAKAMURA HIRAKI</t>
  </si>
  <si>
    <t>MOGI DAS CRUZES</t>
  </si>
  <si>
    <t>KARINA DO VALLE MARQUES</t>
  </si>
  <si>
    <t>20/03/1979</t>
  </si>
  <si>
    <t>NIVALDA DO VALLE MARQUES</t>
  </si>
  <si>
    <t>KARINE BARBOSA CARBONARO</t>
  </si>
  <si>
    <t>27/03/1978</t>
  </si>
  <si>
    <t>SANDRA M BARBOSA CARBONARO</t>
  </si>
  <si>
    <t>KARINE DE ALMEIDA SANTOS</t>
  </si>
  <si>
    <t>ILDA MARIA DE ALMEIDA E SANTOS</t>
  </si>
  <si>
    <t>KARINE REZENDE DE OLIVEIRA</t>
  </si>
  <si>
    <t>07/03/1978</t>
  </si>
  <si>
    <t>MARILENE REZENDE DE OLIVEIRA</t>
  </si>
  <si>
    <t>KARINNE SPIRANDELLI CARVALHO NAVES</t>
  </si>
  <si>
    <t>18/04/1975</t>
  </si>
  <si>
    <t>CLARA APARECIDA DE FATIMA CARVALHO</t>
  </si>
  <si>
    <t>KARLA ZANCOPE</t>
  </si>
  <si>
    <t>23/06/1984</t>
  </si>
  <si>
    <t>IZOLINA ZANCOPE</t>
  </si>
  <si>
    <t>KARLOS ALVES BARBOSA</t>
  </si>
  <si>
    <t>MARIA ABADIA BARBOSA</t>
  </si>
  <si>
    <t>KASSIA VALERIA DE OLIVEIRA BORGES</t>
  </si>
  <si>
    <t>05/03/1962</t>
  </si>
  <si>
    <t>MARIA ROSA DE OLIVEIRA E SILVA</t>
  </si>
  <si>
    <t>KATIA GISELE DE OLIVEIRA PEREIRA</t>
  </si>
  <si>
    <t>14/11/1968</t>
  </si>
  <si>
    <t>MARILIA DE OLIVEIRA PEREIRA</t>
  </si>
  <si>
    <t>KATIA GOMES FACURE GIARETTA</t>
  </si>
  <si>
    <t>28/04/1967</t>
  </si>
  <si>
    <t>LOURDES GOMES FACURE</t>
  </si>
  <si>
    <t>KATIA MARQUES DA SILVA</t>
  </si>
  <si>
    <t>TEREZA LUCIA PINTAUDE MARQUES</t>
  </si>
  <si>
    <t>KATIA VIEIRA SANTOS OLIVEIRA</t>
  </si>
  <si>
    <t>SANDRA MARIA VIEIRA SANTOS</t>
  </si>
  <si>
    <t>KAYAMI SATOMI FARIAS</t>
  </si>
  <si>
    <t>11/09/1983</t>
  </si>
  <si>
    <t>ALICE LUMI SATOMI</t>
  </si>
  <si>
    <t>KEIJI YAMANAKA</t>
  </si>
  <si>
    <t>02/05/1956</t>
  </si>
  <si>
    <t>EIKO YAMANAKA</t>
  </si>
  <si>
    <t>JAPAO</t>
  </si>
  <si>
    <t>KUMAMOTO</t>
  </si>
  <si>
    <t>KEILA PACHECO FERREIRA</t>
  </si>
  <si>
    <t>28/01/1975</t>
  </si>
  <si>
    <t>MARILUZ PACHECO DE SOUSA FERREIRA</t>
  </si>
  <si>
    <t>KELI MARIA DE SOUZA COSTA SILVA</t>
  </si>
  <si>
    <t>14/10/1979</t>
  </si>
  <si>
    <t>DARCI APARECIDA DE SOUZA COSTA</t>
  </si>
  <si>
    <t>KELLY APARECIDA GERALDO YONEYAMA TUDINI</t>
  </si>
  <si>
    <t>SHIRLEI GERALDO YONEYAMA</t>
  </si>
  <si>
    <t>PARANAVAI</t>
  </si>
  <si>
    <t>KELLY KAROLINE FERREIRA MORAES DE SA</t>
  </si>
  <si>
    <t>19/12/1988</t>
  </si>
  <si>
    <t>GESIANE FERREIRA LOPES DE MORAES</t>
  </si>
  <si>
    <t>KENIA DE FATIMA CARRIJO</t>
  </si>
  <si>
    <t>17/01/1983</t>
  </si>
  <si>
    <t>MARGARIDA DE FATIMA SILVA CARRIJO</t>
  </si>
  <si>
    <t>KENIA MARIA DE ALMEIDA PEREIRA</t>
  </si>
  <si>
    <t>20/07/1962</t>
  </si>
  <si>
    <t>DEONICE FERREIRA DE ALMEIDA</t>
  </si>
  <si>
    <t>KIL JIN BRANDINI PARK</t>
  </si>
  <si>
    <t>14/11/1978</t>
  </si>
  <si>
    <t>MARGARETH BRANDINI PARK</t>
  </si>
  <si>
    <t>KLEBER DEL CLARO</t>
  </si>
  <si>
    <t>ELIZA MARIA DEL CLARO</t>
  </si>
  <si>
    <t>POCOS DE CALDAS</t>
  </si>
  <si>
    <t>KLEYVER TAVARES DUARTE</t>
  </si>
  <si>
    <t>MARILEUZE TAVARES DUARTE</t>
  </si>
  <si>
    <t>KLIVIA DE CASSIA SILVA NUNES</t>
  </si>
  <si>
    <t>03/08/1967</t>
  </si>
  <si>
    <t>MARIA DA GLORIA FIGUEIREDO E SILVA</t>
  </si>
  <si>
    <t>KUO PO LING</t>
  </si>
  <si>
    <t>KUO SHIU MEI HSIEN</t>
  </si>
  <si>
    <t>CHINA</t>
  </si>
  <si>
    <t>LAINISTER DE OLIVEIRA ESTEVES</t>
  </si>
  <si>
    <t>ELIANE DE OLIVEIRA ESTEVES</t>
  </si>
  <si>
    <t>LAIR MAMBRINI FURTADO</t>
  </si>
  <si>
    <t>05/01/1981</t>
  </si>
  <si>
    <t>DALMA TEREZA MAMBRINI FURTADO</t>
  </si>
  <si>
    <t>LAIS BASSAME RODRIGUES</t>
  </si>
  <si>
    <t>MARIA DO ROSARIO DE FATIMA RODRIGUES</t>
  </si>
  <si>
    <t>LARA CRISTINA FRANCISCO DE ALMEIDA FEHR</t>
  </si>
  <si>
    <t>MARIA APARECIDA FRANCISCO DE ALMEIDA</t>
  </si>
  <si>
    <t>LARA MARTIM RODRIGUES SELIS</t>
  </si>
  <si>
    <t>26/09/1986</t>
  </si>
  <si>
    <t>ELIZABETH APARECIDA MARTIM RODRIGUES</t>
  </si>
  <si>
    <t>LARA RODRIGUES FELIX</t>
  </si>
  <si>
    <t>VANIA MARIA RODRIGUES FELIX</t>
  </si>
  <si>
    <t>LARISSA BARBOSA DE SOUSA</t>
  </si>
  <si>
    <t>05/09/1985</t>
  </si>
  <si>
    <t>ANTONIA RIBEIRO BARBOSA</t>
  </si>
  <si>
    <t>LARISSA MARQUES BARBOSA DE ARAUJO</t>
  </si>
  <si>
    <t>FRANCISCA DE ARAUJO</t>
  </si>
  <si>
    <t>UNIVERS. FED. DO OESTE BAHIA</t>
  </si>
  <si>
    <t>LARISSA NAYHARA SOARES SANTANA FALLEIROS</t>
  </si>
  <si>
    <t>26/08/1988</t>
  </si>
  <si>
    <t>MARIA APARECIDA SOARES SANTANA</t>
  </si>
  <si>
    <t>LARISSA PICINATO MAZUCHELLI</t>
  </si>
  <si>
    <t>28/08/1986</t>
  </si>
  <si>
    <t>SONIA APARECIDA PICINATO MAZUCHELLI</t>
  </si>
  <si>
    <t>LAURA CRISTINA TIBILETTI BALIEIRO</t>
  </si>
  <si>
    <t>20/03/1991</t>
  </si>
  <si>
    <t>ANA MARIA TIBILETTI FERNANDES BALIEIRO</t>
  </si>
  <si>
    <t>LAUREN KAROLINE DE SOUSA GONCALVES</t>
  </si>
  <si>
    <t>06/12/1988</t>
  </si>
  <si>
    <t>JUDITH MARIA DE SOUSA</t>
  </si>
  <si>
    <t>LAURENCE RODRIGUES DO AMARAL</t>
  </si>
  <si>
    <t>29/11/1978</t>
  </si>
  <si>
    <t>LAURITA AMARAL DE FARIA FERREIRA</t>
  </si>
  <si>
    <t>Coordenação do Programa de Pós-Graduação em Biotecnologia</t>
  </si>
  <si>
    <t>LAZARA CRISTINA DA SILVA</t>
  </si>
  <si>
    <t>23/10/1967</t>
  </si>
  <si>
    <t>CLEUSA MARIA DE JESUS E SILVA</t>
  </si>
  <si>
    <t>PIRACANJUBA</t>
  </si>
  <si>
    <t>LEANDRO ALVES PEREIRA</t>
  </si>
  <si>
    <t>23/09/1979</t>
  </si>
  <si>
    <t>LUZIA CAMPINHO PEREIRA</t>
  </si>
  <si>
    <t>LEANDRO ANDRADE FERNANDES</t>
  </si>
  <si>
    <t>28/01/1989</t>
  </si>
  <si>
    <t>LUZIA RODRIGUES ANDRADE MOURA</t>
  </si>
  <si>
    <t>10/03/2023</t>
  </si>
  <si>
    <t>LEANDRO CARDOSO GOMIDE</t>
  </si>
  <si>
    <t>20/03/1974</t>
  </si>
  <si>
    <t>IDAILDA CARDOSO GOMIDE</t>
  </si>
  <si>
    <t>LEANDRO CESAR ALBUQUERQUE DE FREITAS</t>
  </si>
  <si>
    <t>09/03/1978</t>
  </si>
  <si>
    <t>TEREZA CRISTINA ALBUQUERQUE DE FREITAS</t>
  </si>
  <si>
    <t>LEANDRO DE OLIVEIRA SOUZA</t>
  </si>
  <si>
    <t>DELICIA DE OLIVEIRA SOUZA</t>
  </si>
  <si>
    <t>LEANDRO MARTINS BARBERO</t>
  </si>
  <si>
    <t>TEREZINHA PATRIARCA BARBERO</t>
  </si>
  <si>
    <t>LEANDRO NOGUEIRA COUTO</t>
  </si>
  <si>
    <t>REGINA HELENA NOGUEIRA COUTO</t>
  </si>
  <si>
    <t>LEANDRO PEIXOTO FERREIRA DE SOUZA</t>
  </si>
  <si>
    <t>21/11/1984</t>
  </si>
  <si>
    <t>EDNA MARIA FERREIRA PEIXOTO</t>
  </si>
  <si>
    <t>LEANDRO SILVEIRA DE ARAUJO</t>
  </si>
  <si>
    <t>23/12/1986</t>
  </si>
  <si>
    <t>MARIA DE FATIMA SILVEIRA ARAUJO</t>
  </si>
  <si>
    <t>LEANDRO ZUCCOLOTTO CRIVELLENTI</t>
  </si>
  <si>
    <t>ELIANA VICARI ZUCCOLOTTO CRIVELLENTI</t>
  </si>
  <si>
    <t>LEDA CORREIA PEDRO MIYAZAKI</t>
  </si>
  <si>
    <t>MARIA APARECIDA CORREIA PEDRO</t>
  </si>
  <si>
    <t>LEILA APARECIDA DE CASTRO MOTTA</t>
  </si>
  <si>
    <t>MAGDA HELENA DE CASTRO</t>
  </si>
  <si>
    <t>LEONARDO BARBOSA E SILVA</t>
  </si>
  <si>
    <t>21/07/1975</t>
  </si>
  <si>
    <t>SANDRA SILVA BARBOSA</t>
  </si>
  <si>
    <t>31/07/2023</t>
  </si>
  <si>
    <t>LEONARDO CAIXETA DE CASTRO MAIA</t>
  </si>
  <si>
    <t>31/12/1972</t>
  </si>
  <si>
    <t>LEONARDO FERREIRA ALMADA</t>
  </si>
  <si>
    <t>04/05/1981</t>
  </si>
  <si>
    <t>MARIA CRISTINA FERREIRA ALMADA</t>
  </si>
  <si>
    <t>LEONARDO FRANCISCO SOARES</t>
  </si>
  <si>
    <t>IRIZ FRANCISCA SOARES</t>
  </si>
  <si>
    <t>LAGOA SANTA</t>
  </si>
  <si>
    <t>LEONARDO GOMES BERNARDINO</t>
  </si>
  <si>
    <t>08/12/1982</t>
  </si>
  <si>
    <t>IRINEA CALADO GOMES</t>
  </si>
  <si>
    <t>LEONARDO ROSA RIBEIRO DA SILVA</t>
  </si>
  <si>
    <t>SOLANGE MUNIS OLIVEIRA ROSA</t>
  </si>
  <si>
    <t>LEONARDO SEGURA MORAES</t>
  </si>
  <si>
    <t>14/11/1987</t>
  </si>
  <si>
    <t>ARGELIA SEGURA DE MORAES</t>
  </si>
  <si>
    <t>LEONICE MATILDE RICHTER</t>
  </si>
  <si>
    <t>01/03/1980</t>
  </si>
  <si>
    <t>ANA FATIMA DA SOLER RICHTER</t>
  </si>
  <si>
    <t>FOZ DO IGUACU</t>
  </si>
  <si>
    <t>LETICIA ASSIS PEREIRA VILELA</t>
  </si>
  <si>
    <t>14/05/1983</t>
  </si>
  <si>
    <t>MARA ZILDA ASSIS PEREIRA VILELA</t>
  </si>
  <si>
    <t>LETICIA CRISTINA RIBEIRO</t>
  </si>
  <si>
    <t>24/02/1995</t>
  </si>
  <si>
    <t>LUCIMERES POLINARIO RIBEIRO</t>
  </si>
  <si>
    <t>LETICIA DE MELO MOTA</t>
  </si>
  <si>
    <t>20/05/1977</t>
  </si>
  <si>
    <t>MARIA LIZIE DE MELO</t>
  </si>
  <si>
    <t>LETICIA DE SOUZA CASTRO FILICE</t>
  </si>
  <si>
    <t>11/10/1973</t>
  </si>
  <si>
    <t>MARIA CELESTE DE SOUZA CASTRO</t>
  </si>
  <si>
    <t>LETICIA MARTINS OKADA</t>
  </si>
  <si>
    <t>24/06/1994</t>
  </si>
  <si>
    <t>LARA APARECIDA MARTINS AFONSO OKADA</t>
  </si>
  <si>
    <t>LETICIA RESENDE DAVI</t>
  </si>
  <si>
    <t>03/06/1978</t>
  </si>
  <si>
    <t>RENILDA MARIA RESENDE DAVI</t>
  </si>
  <si>
    <t>LETICIA RIBEIRO DE OLIVEIRA</t>
  </si>
  <si>
    <t>27/10/1981</t>
  </si>
  <si>
    <t>TEREZINHA DE FATIMA RIBEIRO OLIVEIRA</t>
  </si>
  <si>
    <t>LETICIA ROCHA GUIDI</t>
  </si>
  <si>
    <t>10/05/1984</t>
  </si>
  <si>
    <t>HELOISA HELENA ROCHA GUIDI</t>
  </si>
  <si>
    <t>LIBIA DINIZ SANTOS</t>
  </si>
  <si>
    <t>ANA ALICE DINIZ DOS SANTOS</t>
  </si>
  <si>
    <t>LIDIA MAYRINK DE BARROS</t>
  </si>
  <si>
    <t>10/01/1975</t>
  </si>
  <si>
    <t>ANNA MARIA COTTA MAYRINK</t>
  </si>
  <si>
    <t>LIDIANE CARLOS RAMOS</t>
  </si>
  <si>
    <t>28/08/1982</t>
  </si>
  <si>
    <t>DINORA ANGELICA RAMOS</t>
  </si>
  <si>
    <t>DOURADOQUARA</t>
  </si>
  <si>
    <t>LIGIA CAROLINA OLIVEIRA SILVA</t>
  </si>
  <si>
    <t>23/04/1987</t>
  </si>
  <si>
    <t>MARIZA OLIVEIRA SILVA</t>
  </si>
  <si>
    <t>7/10/2023</t>
  </si>
  <si>
    <t>LIGIA FERREIRA GALVAO</t>
  </si>
  <si>
    <t>03/05/1958</t>
  </si>
  <si>
    <t>ARLETE FERREIRA GALVAO</t>
  </si>
  <si>
    <t>LIGIA LAIS FEMINA</t>
  </si>
  <si>
    <t>APARECIDA SUELI MASSON FEMINA</t>
  </si>
  <si>
    <t>LILIA NEVES GONCALVES</t>
  </si>
  <si>
    <t>26/09/1967</t>
  </si>
  <si>
    <t>EUNICE GONCALVES SILVA</t>
  </si>
  <si>
    <t>LILIAN CALACA DA SILVA</t>
  </si>
  <si>
    <t>28/05/1973</t>
  </si>
  <si>
    <t>VANIA DIAS DA SILVA</t>
  </si>
  <si>
    <t>LILIAN CARLA MOREIRA BENTO</t>
  </si>
  <si>
    <t>HELOISA DE CASSIA MOREIRA BENTO</t>
  </si>
  <si>
    <t>LILIAN RAMIRO FELICIO</t>
  </si>
  <si>
    <t>24/11/1978</t>
  </si>
  <si>
    <t>MARISA HELENA RAMIRO FELICIO</t>
  </si>
  <si>
    <t>LILIANA SANZ DE LA TORRE</t>
  </si>
  <si>
    <t>13/07/1974</t>
  </si>
  <si>
    <t>ALICIA DE SANZ</t>
  </si>
  <si>
    <t>PASTO NARINO</t>
  </si>
  <si>
    <t>LILIANE IBRAHIM</t>
  </si>
  <si>
    <t>07/03/1966</t>
  </si>
  <si>
    <t>MARLENE JOAO IBRAHIM</t>
  </si>
  <si>
    <t>DELMINDA LUZIA PARREIRA TANNUS</t>
  </si>
  <si>
    <t>LINCOLN RODRIGUES DE FARIA</t>
  </si>
  <si>
    <t>LEILA RODRIGUES FARIA</t>
  </si>
  <si>
    <t>LISIA DE MELO QUEIROZ</t>
  </si>
  <si>
    <t>LAZINHA DAVID DE MELO</t>
  </si>
  <si>
    <t>LISIAS COELHO</t>
  </si>
  <si>
    <t>03/07/1959</t>
  </si>
  <si>
    <t>YETTE MOREIRA COELHO</t>
  </si>
  <si>
    <t>LIVIA BONJARDIM LIMA</t>
  </si>
  <si>
    <t>20/01/1989</t>
  </si>
  <si>
    <t>ROSILANE BONJARDIM LIMA</t>
  </si>
  <si>
    <t>LIVIA BORBA AGOSTINHO</t>
  </si>
  <si>
    <t>07/05/1986</t>
  </si>
  <si>
    <t>SONIA MARIA BORBA</t>
  </si>
  <si>
    <t>LIVIA FERREIRA OLIVEIRA</t>
  </si>
  <si>
    <t>16/04/1985</t>
  </si>
  <si>
    <t>LUZIA DE FATIMA FERREIRA OLIVEIRA</t>
  </si>
  <si>
    <t>LIVIA SILVEIRA POGETTI</t>
  </si>
  <si>
    <t>10/05/1986</t>
  </si>
  <si>
    <t>JOANA DARC SILVEIRA POGETTI</t>
  </si>
  <si>
    <t>LIZANDRA FERREIRA DE ALMEIDA E BORGES</t>
  </si>
  <si>
    <t>05/11/1977</t>
  </si>
  <si>
    <t>LORENCO SANTOS VASCONCELOS</t>
  </si>
  <si>
    <t>07/10/1993</t>
  </si>
  <si>
    <t>ELZA CRISTINA SANTOS</t>
  </si>
  <si>
    <t>LORRAINE POSSAMAI SALVADOR AZEVEDO</t>
  </si>
  <si>
    <t>13/06/1977</t>
  </si>
  <si>
    <t>MARIA DE LOURDES POSSAMAI SALVADOR AZEVEDO</t>
  </si>
  <si>
    <t>13/07/2022</t>
  </si>
  <si>
    <t>12/07/2023</t>
  </si>
  <si>
    <t>LOURDES DE FATIMA GONCALVES GOMES</t>
  </si>
  <si>
    <t>11/10/1959</t>
  </si>
  <si>
    <t>JOSINA APARECIDA NAVES GONCALVES</t>
  </si>
  <si>
    <t>DEPARTAMENTO DE PEDIATRIA</t>
  </si>
  <si>
    <t>LOURIEL OLIVEIRA VILARINHO</t>
  </si>
  <si>
    <t>27/05/1975</t>
  </si>
  <si>
    <t>WILMARIA MARIA DE OLIVEIRA</t>
  </si>
  <si>
    <t>LUANA ARAUJO MACEDO SCALIA</t>
  </si>
  <si>
    <t>25/08/1988</t>
  </si>
  <si>
    <t>NISIA ANALIA DE ARAUJO MACEDO</t>
  </si>
  <si>
    <t>LUANA CARDOSO CABRAL</t>
  </si>
  <si>
    <t>ANAJAI APARECIDA SILVA CABRAL</t>
  </si>
  <si>
    <t>LUANA PADUA SOARES</t>
  </si>
  <si>
    <t>30/04/1981</t>
  </si>
  <si>
    <t>LEA MARIA PADUA SOARES</t>
  </si>
  <si>
    <t>LUCAS CARVALHO BASILIO DE AZEVEDO</t>
  </si>
  <si>
    <t>16/12/1980</t>
  </si>
  <si>
    <t>MARLENE CARVALHO BASILIO DE AZEVEDO</t>
  </si>
  <si>
    <t>LUCAS DE ASSIS RIBEIRO</t>
  </si>
  <si>
    <t>15/12/1983</t>
  </si>
  <si>
    <t>MARIA CONCEICAO DE ALMEIDA RIBEIRO</t>
  </si>
  <si>
    <t>LUCAS FARINELLI PANTALEAO</t>
  </si>
  <si>
    <t>24/12/1982</t>
  </si>
  <si>
    <t>MARINI SILVA FARINELLI PANTALEAO</t>
  </si>
  <si>
    <t>LUCAS FLORIANO DE OLIVEIRA</t>
  </si>
  <si>
    <t>THELMA ELITA FLORIANO</t>
  </si>
  <si>
    <t>16/09/2022</t>
  </si>
  <si>
    <t>15/09/2023</t>
  </si>
  <si>
    <t>LUCAS GOMES PATROCINIO</t>
  </si>
  <si>
    <t>IRADI GOMES PATROCINIO</t>
  </si>
  <si>
    <t>LUCAS MATHEUS DA ROCHA</t>
  </si>
  <si>
    <t>RITA ENEIDA MATHEUS DA ROCHA</t>
  </si>
  <si>
    <t>LUCAS MOREIRA CUNHA</t>
  </si>
  <si>
    <t>CHIRLEI DE FATIMA CUNHA</t>
  </si>
  <si>
    <t>LUCAS NOGUEIRA BORGES</t>
  </si>
  <si>
    <t>29/04/1986</t>
  </si>
  <si>
    <t>MARIA DE FATIMA NOGUEIRA</t>
  </si>
  <si>
    <t>1/04/2022</t>
  </si>
  <si>
    <t>31/03/2023</t>
  </si>
  <si>
    <t>LUCAS WILIAN GONCALVES DE SOUZA</t>
  </si>
  <si>
    <t>19/10/1990</t>
  </si>
  <si>
    <t>JANDIRA GONCALVES DE OLIVEIRA</t>
  </si>
  <si>
    <t>LUCIA DE FATIMA DINELLI ESTEVINHO</t>
  </si>
  <si>
    <t>15/08/1963</t>
  </si>
  <si>
    <t>MARIA F T DI ESTEVINHO</t>
  </si>
  <si>
    <t>OLIMPIA</t>
  </si>
  <si>
    <t>LUCIA DE FATIMA VALENTE</t>
  </si>
  <si>
    <t>02/03/1964</t>
  </si>
  <si>
    <t>CARMEN VALENTE PEDROZA</t>
  </si>
  <si>
    <t>UBAPORANGA</t>
  </si>
  <si>
    <t>LUCIA HELENA MOREIRA DE MEDEIROS OLIVEIRA</t>
  </si>
  <si>
    <t>27/04/1964</t>
  </si>
  <si>
    <t>MARIA MOREIRA MEDEIROS</t>
  </si>
  <si>
    <t>LUCIA RESENDE PEREIRA</t>
  </si>
  <si>
    <t>AURENISIA PEREIRA DE RESENDE</t>
  </si>
  <si>
    <t>LUCIANA APARECIDA ALVES</t>
  </si>
  <si>
    <t>AMELIA POSTIGO GARCIA ALVES</t>
  </si>
  <si>
    <t>LUCIANA ARANTES PORTO CARVALHO</t>
  </si>
  <si>
    <t>24/11/1967</t>
  </si>
  <si>
    <t>YARA COSTA ARANTES PORTO</t>
  </si>
  <si>
    <t>Coordenação do Curso de Graduação em Odontologia</t>
  </si>
  <si>
    <t>LUCIANA CARVALHO</t>
  </si>
  <si>
    <t>13/04/1980</t>
  </si>
  <si>
    <t>MARIA MADALENA CARVALHO</t>
  </si>
  <si>
    <t>LUCIANA KAREN CALABRIA</t>
  </si>
  <si>
    <t>QUERLES DE PAULA ALVES CALABRIA</t>
  </si>
  <si>
    <t>LUCIANA MOURAO ARSLAN</t>
  </si>
  <si>
    <t>30/05/1972</t>
  </si>
  <si>
    <t>SUELY ARSLAN</t>
  </si>
  <si>
    <t>LUCIANA ORANGES CEZARINO</t>
  </si>
  <si>
    <t>01/07/1980</t>
  </si>
  <si>
    <t>MARIA RITA ORANGES CEZARINO</t>
  </si>
  <si>
    <t>1/03/2021</t>
  </si>
  <si>
    <t>29/02/2024</t>
  </si>
  <si>
    <t>LUCIANA PEREIRA DE LIMA</t>
  </si>
  <si>
    <t>01/03/1981</t>
  </si>
  <si>
    <t>MARIA DE FATIMA LIMA PEREIRA</t>
  </si>
  <si>
    <t>LUCIANA SARAIVA DA SILVA</t>
  </si>
  <si>
    <t>22/06/1988</t>
  </si>
  <si>
    <t>MARIA DA GLORIA PAES SARAIVA SILVA</t>
  </si>
  <si>
    <t>LUCIANA SILVA REIS</t>
  </si>
  <si>
    <t>19/09/1987</t>
  </si>
  <si>
    <t>EURICA INACIA DOS REIS SILVA</t>
  </si>
  <si>
    <t>LUCIANA ZACHARIAS GOMES FERREIRA COELHO</t>
  </si>
  <si>
    <t>20/11/1974</t>
  </si>
  <si>
    <t>MARIA ANGELA ZACHARIAS FERREIRA</t>
  </si>
  <si>
    <t>LUCIANE RIBEIRO DIAS GONCALVES</t>
  </si>
  <si>
    <t>21/02/1966</t>
  </si>
  <si>
    <t>EDIMA EURIPEDES RIBEIRO DIAS</t>
  </si>
  <si>
    <t>LUCIANNE SANT ANNA DE MENEZES</t>
  </si>
  <si>
    <t>LUCY MARY DE SANT'ANNA MENEZES</t>
  </si>
  <si>
    <t>LUCIANO ALESSANDRETTI</t>
  </si>
  <si>
    <t>12/01/1986</t>
  </si>
  <si>
    <t>LUCIA PARE ALESSANDRETTI</t>
  </si>
  <si>
    <t>LUCIANO CAVALCANTE DE JESUS FRANCA</t>
  </si>
  <si>
    <t>07/03/1994</t>
  </si>
  <si>
    <t>LUCINEIDE CAVALCANTE DE JESUS FRANCA</t>
  </si>
  <si>
    <t>LUCIANO COUTINHO GOMES</t>
  </si>
  <si>
    <t>20/10/1972</t>
  </si>
  <si>
    <t>DEJANDIRA COUTINHO GOMES</t>
  </si>
  <si>
    <t>BARREIRA DO CAMPO</t>
  </si>
  <si>
    <t>LUCIANO FERNANDES CROZARA</t>
  </si>
  <si>
    <t>16/12/1984</t>
  </si>
  <si>
    <t>MARISE FERNANDES CROZARA</t>
  </si>
  <si>
    <t>LUCIANO FERREIRA CARVALHO</t>
  </si>
  <si>
    <t>LINDAURIA FERREIRA BARROS</t>
  </si>
  <si>
    <t>LUCIANO JOSE ARANTES</t>
  </si>
  <si>
    <t>11/09/1974</t>
  </si>
  <si>
    <t>ARLENE FERREIRA ARANTES</t>
  </si>
  <si>
    <t>LUCIANO SENNA PERES BARBOSA</t>
  </si>
  <si>
    <t>RENY SENNA PERES BARBOSA</t>
  </si>
  <si>
    <t>LUCIANO VIEIRA LIMA</t>
  </si>
  <si>
    <t>03/10/1960</t>
  </si>
  <si>
    <t>JUNIA HELENA VIEIRA LIMA</t>
  </si>
  <si>
    <t>LUCIANO XAVIER MEDEIROS</t>
  </si>
  <si>
    <t>28/04/1979</t>
  </si>
  <si>
    <t>DILMA LUCI XAVIER MEDEIROS</t>
  </si>
  <si>
    <t>LUCIANY OLIVEIRA SEABRA</t>
  </si>
  <si>
    <t>28/08/1974</t>
  </si>
  <si>
    <t>LUCIA DE FATIMA SEABRA DA SILVA</t>
  </si>
  <si>
    <t>LUCIENE MARIA TORINO</t>
  </si>
  <si>
    <t>SHIRLEY VILAR TORINO</t>
  </si>
  <si>
    <t>JAú</t>
  </si>
  <si>
    <t>12/12/2022</t>
  </si>
  <si>
    <t>LUCIENNE LOBATO ROMANIELO</t>
  </si>
  <si>
    <t>27/12/1963</t>
  </si>
  <si>
    <t>BENITA LOBATO ROMANIELO</t>
  </si>
  <si>
    <t>LUCIMAR ANTONIO CABRAL DE AVILA</t>
  </si>
  <si>
    <t>28/12/1969</t>
  </si>
  <si>
    <t>LIDONETA DE AVILA PEREIRA</t>
  </si>
  <si>
    <t>LUCIO ABIMAEL MEDRANO CASTILLO</t>
  </si>
  <si>
    <t>MARIA PILAR CASTILLO</t>
  </si>
  <si>
    <t>LUCIO BORGES DE ARAUJO</t>
  </si>
  <si>
    <t>LUCIO COSTA GIROTTO</t>
  </si>
  <si>
    <t>04/04/1993</t>
  </si>
  <si>
    <t>MARIA CECILIA PINHEIRO COSTA GIROTTO</t>
  </si>
  <si>
    <t>LUCIO CRUZ SILVEIRA AMORIM</t>
  </si>
  <si>
    <t>17/07/1974</t>
  </si>
  <si>
    <t>LUCIA CRUZ SILVEIRA</t>
  </si>
  <si>
    <t>3/03/2022</t>
  </si>
  <si>
    <t>LUCIO PEREIRA NEVES</t>
  </si>
  <si>
    <t>06/05/1982</t>
  </si>
  <si>
    <t>LAURINHA ILHA PEREIRA NEVES</t>
  </si>
  <si>
    <t>LUCIO VILELA CARNEIRO GIRAO</t>
  </si>
  <si>
    <t>23/06/1979</t>
  </si>
  <si>
    <t>ANNA MARIA VILLELA GIRAO</t>
  </si>
  <si>
    <t>LUIS CARLOS PADRAO</t>
  </si>
  <si>
    <t>22/07/1963</t>
  </si>
  <si>
    <t>MARIA DA ENCARNACAO LICO PADRAO</t>
  </si>
  <si>
    <t>LUIS CLAUDIO OLIVEIRA LOPES</t>
  </si>
  <si>
    <t>15/10/1964</t>
  </si>
  <si>
    <t>MARILANE OLIVEIRA LOPES</t>
  </si>
  <si>
    <t>CAITITÉ</t>
  </si>
  <si>
    <t>LUIS EDUARDO DOS SANTOS BORDA</t>
  </si>
  <si>
    <t>10/07/1958</t>
  </si>
  <si>
    <t>NOEMY SANTOS BORDA</t>
  </si>
  <si>
    <t>PELOTAS</t>
  </si>
  <si>
    <t>LUIS FERNANDO FAINA</t>
  </si>
  <si>
    <t>14/03/1965</t>
  </si>
  <si>
    <t>RUTH PINTO FAINA</t>
  </si>
  <si>
    <t>UBERBA</t>
  </si>
  <si>
    <t>LUIS FERNANDO MAGNANINI DE ALMEIDA</t>
  </si>
  <si>
    <t>01/12/1986</t>
  </si>
  <si>
    <t>FATIMA MAGNANINI DE ALMEIDA</t>
  </si>
  <si>
    <t>LUIS FLORIAL ESPINOZA SANCHEZ</t>
  </si>
  <si>
    <t>04/11/1981</t>
  </si>
  <si>
    <t>PALMIRA SANCHEZ CARRION</t>
  </si>
  <si>
    <t>LUIS HENRIQUE ARAUJO RAPOSO</t>
  </si>
  <si>
    <t>LOURDES MIRIAM ARAUJO RAPOSO</t>
  </si>
  <si>
    <t>LUIS RENATO GONCALVES DIAS</t>
  </si>
  <si>
    <t>MARIA DE LOURDES GONCALVES DIAS</t>
  </si>
  <si>
    <t>LUIS ROGERIO DINELLI</t>
  </si>
  <si>
    <t>THEREZINHA EMILIO DA SILVA DINELLI</t>
  </si>
  <si>
    <t>LUISA PEREIRA MAROT FURLAN</t>
  </si>
  <si>
    <t>25/10/1988</t>
  </si>
  <si>
    <t>ROSANA APARECIDA MACEDO PEREIRA MAROT</t>
  </si>
  <si>
    <t>LUIZ ANTONIO DE OLIVEIRA</t>
  </si>
  <si>
    <t>01/02/1967</t>
  </si>
  <si>
    <t>MARIA DE FATIMA ALVES DA SILVA</t>
  </si>
  <si>
    <t>15/11/2022</t>
  </si>
  <si>
    <t>13/01/2023</t>
  </si>
  <si>
    <t>LUIZ BORGES BISPO DA SILVA</t>
  </si>
  <si>
    <t>24/12/1978</t>
  </si>
  <si>
    <t>ANAIRDE BORGES DA SILVA</t>
  </si>
  <si>
    <t>PRESIDENTE VENCESLAU</t>
  </si>
  <si>
    <t>LUIZ CAETANO DE SALLES</t>
  </si>
  <si>
    <t>09/11/1954</t>
  </si>
  <si>
    <t>MARIA BELLONI</t>
  </si>
  <si>
    <t>LUIZ CARLOS DE LAURENTIZ</t>
  </si>
  <si>
    <t>06/07/1956</t>
  </si>
  <si>
    <t>NADIR BALDAN DE LAURENTIZ</t>
  </si>
  <si>
    <t>LUIZ CARLOS DE OLIVEIRA JUNIOR</t>
  </si>
  <si>
    <t>10/05/1979</t>
  </si>
  <si>
    <t>MARIA LUIZA SILVA DE OLIVEIRA</t>
  </si>
  <si>
    <t>10/11/2021</t>
  </si>
  <si>
    <t>LUIZ CARLOS FIGUEIRA DE MELO</t>
  </si>
  <si>
    <t>21/09/1958</t>
  </si>
  <si>
    <t>CEDINEZIA FIGUEIRA DE MELO</t>
  </si>
  <si>
    <t>LUIZ CARLOS GOIABEIRA ROSA</t>
  </si>
  <si>
    <t>MARLENE MARIA GOIABEIRA ROSA</t>
  </si>
  <si>
    <t>LUIZ CARLOS GOMES DE FREITAS</t>
  </si>
  <si>
    <t>16/07/1976</t>
  </si>
  <si>
    <t>MARIA APARECIDA GOMES DE FREITAS</t>
  </si>
  <si>
    <t>LUIZ CARLOS GONCALVES</t>
  </si>
  <si>
    <t>09/04/1962</t>
  </si>
  <si>
    <t>IRENE GARCIA SOUZA</t>
  </si>
  <si>
    <t>LUIZ CARLOS MARQUES DE OLIVEIRA</t>
  </si>
  <si>
    <t>27/10/1952</t>
  </si>
  <si>
    <t>DORACY MARQUES OLIVEIRA</t>
  </si>
  <si>
    <t>LUIZ CARLOS SANTOS DA SILVA</t>
  </si>
  <si>
    <t>14/12/1975</t>
  </si>
  <si>
    <t>NOEMIA SANTOS DA SILVA</t>
  </si>
  <si>
    <t>LUIZ CESAR MACHADO DE MACEDO</t>
  </si>
  <si>
    <t>26/05/1963</t>
  </si>
  <si>
    <t>LYDIA MACHADO DE MACEDO</t>
  </si>
  <si>
    <t>LUIZ CLAUDIO THEODORO</t>
  </si>
  <si>
    <t>01/12/1960</t>
  </si>
  <si>
    <t>JACI MOTA THEODORO</t>
  </si>
  <si>
    <t>28/11/2023</t>
  </si>
  <si>
    <t>LUIZ EDUARDO DOS SANTOS PAES</t>
  </si>
  <si>
    <t>16/02/1991</t>
  </si>
  <si>
    <t>CRISTIANE CATALDI DOS SANTOS PAES</t>
  </si>
  <si>
    <t>LUIZ FERNANDO AFRA BRITO</t>
  </si>
  <si>
    <t>11/12/1991</t>
  </si>
  <si>
    <t>MARIA LUCIA DE ARAUJO</t>
  </si>
  <si>
    <t>LUIZ FERNANDO MOREIRA IZIDORO</t>
  </si>
  <si>
    <t>JANDIRA MOREIRA IZIDORO</t>
  </si>
  <si>
    <t>LUIZ GUSTAVO ALMEIDA MARTINS</t>
  </si>
  <si>
    <t>20/08/1974</t>
  </si>
  <si>
    <t>MARLI MACHADO DE ALMEIDA</t>
  </si>
  <si>
    <t>LUIZ GUSTAVO COMBAT VIEIRA</t>
  </si>
  <si>
    <t>07/05/1970</t>
  </si>
  <si>
    <t>HELOISA HELENA DE RUIZ COMBAT VIEIRA</t>
  </si>
  <si>
    <t>LUIZ GUSTAVO MARTINS VIEIRA</t>
  </si>
  <si>
    <t>05/10/1976</t>
  </si>
  <si>
    <t>REGINA APARECIA MARCONDES VIEIRA</t>
  </si>
  <si>
    <t>IBIRAREMA</t>
  </si>
  <si>
    <t>LUIZ HUMBERTO MARTINS ARANTES</t>
  </si>
  <si>
    <t>07/12/1968</t>
  </si>
  <si>
    <t>IOLANDA MARTINS ARANTES</t>
  </si>
  <si>
    <t>LUIZ PAULO DE MELO COSTA</t>
  </si>
  <si>
    <t>08/11/1983</t>
  </si>
  <si>
    <t>ANELISE DE MELO COSTA</t>
  </si>
  <si>
    <t>LUIZ RENATO PARANHOS</t>
  </si>
  <si>
    <t>05/07/1975</t>
  </si>
  <si>
    <t>LIDIA MARIA BRITO PARANHOS</t>
  </si>
  <si>
    <t>LUZIANE RIBEIRO INDJAI</t>
  </si>
  <si>
    <t>21/09/1975</t>
  </si>
  <si>
    <t>LUZIMAR SANTOS RIBEIRO</t>
  </si>
  <si>
    <t>LUZILENE DE ALMEIDA MARTINIANO</t>
  </si>
  <si>
    <t>28/12/1964</t>
  </si>
  <si>
    <t>CELIA ARCOLINI DE ALMEIDA</t>
  </si>
  <si>
    <t>MABIO ROCHA DUARTE</t>
  </si>
  <si>
    <t>04/06/1967</t>
  </si>
  <si>
    <t>ESTER ROCHA DUARTE</t>
  </si>
  <si>
    <t>MAGNO ANTONIO FERREIRA</t>
  </si>
  <si>
    <t>12/05/1963</t>
  </si>
  <si>
    <t>FRANCELINA MO CARVALHO</t>
  </si>
  <si>
    <t>MAGNO LUIZ BARBOSA</t>
  </si>
  <si>
    <t>IZAURA LUIZ BARBOSA</t>
  </si>
  <si>
    <t>MAIRA SUECO MAEGAVA CORDULA</t>
  </si>
  <si>
    <t>07/11/1977</t>
  </si>
  <si>
    <t>BEATRIZ SADACO MAEGAVA</t>
  </si>
  <si>
    <t>MALCON ANTONIO MANFREDI BRANDEBURGO</t>
  </si>
  <si>
    <t>07/03/1949</t>
  </si>
  <si>
    <t>LUCILIA F M BRANDEBURGO</t>
  </si>
  <si>
    <t>JURUCE</t>
  </si>
  <si>
    <t>MANOEL EDUARDO ROZALINO SANTOS</t>
  </si>
  <si>
    <t>ELIANA ROZALINO SANTOS</t>
  </si>
  <si>
    <t>MARA ALVES SOARES</t>
  </si>
  <si>
    <t>05/01/1972</t>
  </si>
  <si>
    <t>ISIS ALVES SOARES</t>
  </si>
  <si>
    <t>MARA LUCIA LEAL</t>
  </si>
  <si>
    <t>ISAIR FERREIRA LEAL</t>
  </si>
  <si>
    <t>MARA REGINA BUENO DE MATTOS NASCIMENTO</t>
  </si>
  <si>
    <t>MARIA AP BUENO MATTOS</t>
  </si>
  <si>
    <t>MARA REGINA DO NASCIMENTO</t>
  </si>
  <si>
    <t>07/09/1963</t>
  </si>
  <si>
    <t>NORMA THEREZINHA SILVA DO NASCIMENTO</t>
  </si>
  <si>
    <t>Coordenação do Programa de Pós-Graduação em Ensino de Histór</t>
  </si>
  <si>
    <t>MARA RUBIA DA SILVA MIRANDA</t>
  </si>
  <si>
    <t>HELENA ANTONIA DA SILVA</t>
  </si>
  <si>
    <t>MARA RUBIA PINTO DE ALMEIDA</t>
  </si>
  <si>
    <t>28/05/1979</t>
  </si>
  <si>
    <t>CLEUSA PINTO DE ALMEIDA</t>
  </si>
  <si>
    <t>MARCEL ALEXANDRE LIMP ESPERANTE</t>
  </si>
  <si>
    <t>25/07/1963</t>
  </si>
  <si>
    <t>NANCY PEDROSA LIMP</t>
  </si>
  <si>
    <t>MARCEL MANO</t>
  </si>
  <si>
    <t>22/01/1965</t>
  </si>
  <si>
    <t>ZILDA FIORELE MANO</t>
  </si>
  <si>
    <t>MARCEL NOVAES</t>
  </si>
  <si>
    <t>08/03/1978</t>
  </si>
  <si>
    <t>REGINA CELIA DI CIOMMO</t>
  </si>
  <si>
    <t>MARCEL SANTANA PRUDENTE</t>
  </si>
  <si>
    <t>29/09/1988</t>
  </si>
  <si>
    <t>MARILDA SANTANA PRUDENTE</t>
  </si>
  <si>
    <t>MARCELA CUNHA GUIMARAES</t>
  </si>
  <si>
    <t>MARIA DE LOURDES GUIMARAES</t>
  </si>
  <si>
    <t>MARCELLE APARECIDA DE BARROS JUNQUEIRA</t>
  </si>
  <si>
    <t>DONIZETTI APARECIDA DOS SANTOS BARROS</t>
  </si>
  <si>
    <t>SAO JOAO DAS DUAS PONTES</t>
  </si>
  <si>
    <t>MARCELO ARAUJO CASTRO</t>
  </si>
  <si>
    <t>27/10/1987</t>
  </si>
  <si>
    <t>MARIA ANGELA DE ARAUJO ABREU</t>
  </si>
  <si>
    <t>MARCELO BARROS DE ALMEIDA</t>
  </si>
  <si>
    <t>MARIA DAS GRACAS BARROS DE ALMEIDA</t>
  </si>
  <si>
    <t>MARCELO BRAGA DOS SANTOS</t>
  </si>
  <si>
    <t>04/07/1974</t>
  </si>
  <si>
    <t>MARCIA MARIA GONCALVES BRAGA DOS SANTOS</t>
  </si>
  <si>
    <t>MARCELO CAETANO PARREIRA DA SILVA</t>
  </si>
  <si>
    <t>11/08/1975</t>
  </si>
  <si>
    <t>CARMEM LUCIA PARREIRA DA SILVA</t>
  </si>
  <si>
    <t>MARCELO DE ALMEIDA MAIA</t>
  </si>
  <si>
    <t>30/09/1969</t>
  </si>
  <si>
    <t>MARIA NIZA MAIA</t>
  </si>
  <si>
    <t>MARCELO DE OLIVEIRA GONZAGA</t>
  </si>
  <si>
    <t>02/08/1974</t>
  </si>
  <si>
    <t>MARIA ISABEL DE OLIVEIRA GONZAGA</t>
  </si>
  <si>
    <t>MARCELO EMILIO BELETTI</t>
  </si>
  <si>
    <t>09/11/1964</t>
  </si>
  <si>
    <t>MARIA APARECIDA DONE BELETTI</t>
  </si>
  <si>
    <t>MARCELO FODRA</t>
  </si>
  <si>
    <t>29/07/1970</t>
  </si>
  <si>
    <t>MARIA JOSE BARALDI FODRA</t>
  </si>
  <si>
    <t>MARCELO GONCALVES OLIVEIRA VIEIRA</t>
  </si>
  <si>
    <t>MARTA GONCALVES DE OLIVEIRA</t>
  </si>
  <si>
    <t>MARCELO HENRIQUE ONGARO PINHEIRO</t>
  </si>
  <si>
    <t>NADIR APARECIDA ONGARO PINHEIRO</t>
  </si>
  <si>
    <t>MARCELO JOSE BARBOSA SILVA</t>
  </si>
  <si>
    <t>01/11/1976</t>
  </si>
  <si>
    <t>VANDA OLIMPIA BARBOSA SILVA</t>
  </si>
  <si>
    <t>MARCELO KEESE ALBERTINI</t>
  </si>
  <si>
    <t>ELIANA STIPP KEESE ALBERTINI</t>
  </si>
  <si>
    <t>MARCELO LAPUENTE MAHL</t>
  </si>
  <si>
    <t>08/11/1974</t>
  </si>
  <si>
    <t>CLEUSA LAPUENTE MAHL</t>
  </si>
  <si>
    <t>MARCELO LOPES VIEIRA</t>
  </si>
  <si>
    <t>13/07/1984</t>
  </si>
  <si>
    <t>MARIA DE LOURDES LOPES VIEIRA</t>
  </si>
  <si>
    <t>MARCELO MARQUES ARAUJO</t>
  </si>
  <si>
    <t>DORCAS MARQUES ARAUJO</t>
  </si>
  <si>
    <t>MARCELO RODRIGUES DE SOUSA</t>
  </si>
  <si>
    <t>09/08/1964</t>
  </si>
  <si>
    <t>VANDA M SOUS RODRIGUES</t>
  </si>
  <si>
    <t>MARCELO RUY</t>
  </si>
  <si>
    <t>17/11/1971</t>
  </si>
  <si>
    <t>JACI SORRENTE RUY</t>
  </si>
  <si>
    <t>MARCELO SARTORIO LOURAL</t>
  </si>
  <si>
    <t>24/09/1983</t>
  </si>
  <si>
    <t>MARIA SALETE SARTORIO LOURAL</t>
  </si>
  <si>
    <t>Coordenação do Curso de Graduação em Ciências Econômicas</t>
  </si>
  <si>
    <t>MARCELO SIMAO FERREIRA</t>
  </si>
  <si>
    <t>26/01/1955</t>
  </si>
  <si>
    <t>GUIOMAR SIMAO FERREIRA</t>
  </si>
  <si>
    <t>MARCELO SOARES PEREIRA DA SILVA</t>
  </si>
  <si>
    <t>29/04/1962</t>
  </si>
  <si>
    <t>FLAVIA SOARES FARIA PEREIRA DA SILVA</t>
  </si>
  <si>
    <t>MARCELO TAVARES</t>
  </si>
  <si>
    <t>18/03/1966</t>
  </si>
  <si>
    <t>RUTH FERREIRA TAVARES</t>
  </si>
  <si>
    <t>MARCELO TOMIO MATSUOKA</t>
  </si>
  <si>
    <t>MARIA NELI RODRIGUES MATSUOKA</t>
  </si>
  <si>
    <t>UNIVERSIDADE FED. DO RIO GRANDE DO SUL</t>
  </si>
  <si>
    <t>MARCELO ZANCHETTA DO NASCIMENTO</t>
  </si>
  <si>
    <t>MARIA APARECIDA ZANCHETTA DO NASCIMENTO</t>
  </si>
  <si>
    <t>MARCEN DE OLIVEIRA SOUZA</t>
  </si>
  <si>
    <t>01/09/1979</t>
  </si>
  <si>
    <t>ANGRA DOS REIS</t>
  </si>
  <si>
    <t>COORDENACAO DOS CURSOS DE LETRAS</t>
  </si>
  <si>
    <t>MARCIA AIRES RODRIGUES DE FREITAS</t>
  </si>
  <si>
    <t>02/04/1976</t>
  </si>
  <si>
    <t>HELOISA AIRES RODRIGUES DE FREITAS</t>
  </si>
  <si>
    <t>MARCIA APARECIDA FERNANDES</t>
  </si>
  <si>
    <t>08/09/1963</t>
  </si>
  <si>
    <t>MARGARIDA FR FERNANDES</t>
  </si>
  <si>
    <t>MARCIA ARAUJO BARRETO</t>
  </si>
  <si>
    <t>15/05/1962</t>
  </si>
  <si>
    <t>ADALGISA PEREIRA DE ARAUJO</t>
  </si>
  <si>
    <t>9/05/2023</t>
  </si>
  <si>
    <t>MARCIA CRISTINA CURY</t>
  </si>
  <si>
    <t>08/11/1960</t>
  </si>
  <si>
    <t>ZENIRA ROCHA CURY</t>
  </si>
  <si>
    <t>MARCIA DIAS LIMA</t>
  </si>
  <si>
    <t>08/05/1982</t>
  </si>
  <si>
    <t>RITA DIAS LIMA</t>
  </si>
  <si>
    <t>18/04/2023</t>
  </si>
  <si>
    <t>MARCIA FREIRE DE OLIVEIRA</t>
  </si>
  <si>
    <t>25/05/1975</t>
  </si>
  <si>
    <t>CECILIA MARIA FREIRE DE OLIVEIRA</t>
  </si>
  <si>
    <t>MARCIA LEONORA SANTOS REGIS ORLANDINI</t>
  </si>
  <si>
    <t>MARIA JOSE SANTOS REGIS</t>
  </si>
  <si>
    <t>MARCIA MAYUMI OMI SIMBARA</t>
  </si>
  <si>
    <t>20/11/1991</t>
  </si>
  <si>
    <t>LUIZA ETSUCO OMI</t>
  </si>
  <si>
    <t>MARCIA MITIE DURANTE MAEMURA</t>
  </si>
  <si>
    <t>SOLANGE APARECIDA DURANTE MAEMURA</t>
  </si>
  <si>
    <t>MARCIANA GONCALVES FARINHA</t>
  </si>
  <si>
    <t>25/05/1971</t>
  </si>
  <si>
    <t>ZENAIDE JORGE GONCALVES FARINHA</t>
  </si>
  <si>
    <t>5/09/2022</t>
  </si>
  <si>
    <t>4/09/2023</t>
  </si>
  <si>
    <t>MARCIO ALEXANDRE DA SILVA PINTO</t>
  </si>
  <si>
    <t>23/03/1965</t>
  </si>
  <si>
    <t>NAIR RODRIGUES PINTO</t>
  </si>
  <si>
    <t>MIGUELÓPOLIS</t>
  </si>
  <si>
    <t>MARCIO AUGUSTO REOLON SCHMIDT</t>
  </si>
  <si>
    <t>22/11/1978</t>
  </si>
  <si>
    <t>ISOLDA SOFIA REOLON SCHMIDT</t>
  </si>
  <si>
    <t>MARCIO BACCI DA SILVA</t>
  </si>
  <si>
    <t>MATILDE BACCI DA SILVA</t>
  </si>
  <si>
    <t>MARCIO CHAVES TANNUS</t>
  </si>
  <si>
    <t>04/05/1949</t>
  </si>
  <si>
    <t>NISE CHAVES ABDALA</t>
  </si>
  <si>
    <t>MARCIO COLOMBO FENILLE</t>
  </si>
  <si>
    <t>22/06/1983</t>
  </si>
  <si>
    <t>NEIDE COLOMBO FENILLE</t>
  </si>
  <si>
    <t>MARCIO DANELON</t>
  </si>
  <si>
    <t>21/01/1971</t>
  </si>
  <si>
    <t>ELYDIA DE OLIVEIRA DANELON</t>
  </si>
  <si>
    <t>ITU</t>
  </si>
  <si>
    <t>MARCIO DE BARROS BANDARRA</t>
  </si>
  <si>
    <t>13/01/1983</t>
  </si>
  <si>
    <t>SANDRA AMANDO DE BARROS BANDARRA</t>
  </si>
  <si>
    <t>Coordenação do Curso de Graduação em Medicina Veterinária</t>
  </si>
  <si>
    <t>MARCIO FERREIRA DE SOUZA</t>
  </si>
  <si>
    <t>04/05/1968</t>
  </si>
  <si>
    <t>IZAURA FERREIRA DE SOUZA</t>
  </si>
  <si>
    <t>MARCIO JOSE DA CUNHA</t>
  </si>
  <si>
    <t>11/10/1978</t>
  </si>
  <si>
    <t>ANTONIA APARECIDA DIAS DA CUNHA</t>
  </si>
  <si>
    <t>MARCIO JOSE HORTA DANTAS</t>
  </si>
  <si>
    <t>29/03/1955</t>
  </si>
  <si>
    <t>WANDA HORTA DANTAS</t>
  </si>
  <si>
    <t>MARCIO LOPES PIMENTA</t>
  </si>
  <si>
    <t>MARIA MADALENA LOPES PIMENTA</t>
  </si>
  <si>
    <t>MARCIO MACHADO COSTA</t>
  </si>
  <si>
    <t>02/05/1983</t>
  </si>
  <si>
    <t>IVONIR TEREZINHA BORGES MACHADO</t>
  </si>
  <si>
    <t>MARCIO MAGNO COSTA</t>
  </si>
  <si>
    <t>09/02/1967</t>
  </si>
  <si>
    <t>PAULA SECUNDINA DE QUEIROZ</t>
  </si>
  <si>
    <t>MARCIO PERES DE SOUZA</t>
  </si>
  <si>
    <t>10/10/1981</t>
  </si>
  <si>
    <t>MARIA AUGUSTA SOUZA</t>
  </si>
  <si>
    <t>MARCIO RICARDO SALLA</t>
  </si>
  <si>
    <t>19/01/1976</t>
  </si>
  <si>
    <t>TEREZA LOBRIGATE SALLA</t>
  </si>
  <si>
    <t>MARCO ANTONIO CORNACIONI SAVIO</t>
  </si>
  <si>
    <t>20/09/1972</t>
  </si>
  <si>
    <t>SELEDES CORNACIONI SAVIO</t>
  </si>
  <si>
    <t>MARCO ANTONIO DELINARDO DA SILVA</t>
  </si>
  <si>
    <t>SHIRLEY APARECIDA DELINARDO</t>
  </si>
  <si>
    <t>MARCO ANTONIO PASQUALINI DE ANDRADE</t>
  </si>
  <si>
    <t>26/03/1965</t>
  </si>
  <si>
    <t>IRACY PASQUALINI DE ANDRADE</t>
  </si>
  <si>
    <t>MARCO AURELIO BOSELLI</t>
  </si>
  <si>
    <t>19/01/1967</t>
  </si>
  <si>
    <t>NILZA HERNANDES BOSELLI</t>
  </si>
  <si>
    <t>MARCO AURELIO MARTINS RODRIGUES</t>
  </si>
  <si>
    <t>01/08/1961</t>
  </si>
  <si>
    <t>VITORIA MARTINS RODRIGUES</t>
  </si>
  <si>
    <t>MARCO AURELIO NOGUEIRA</t>
  </si>
  <si>
    <t>05/03/1966</t>
  </si>
  <si>
    <t>HERLENE AUG F NOGUEIRA</t>
  </si>
  <si>
    <t>MARCO TULIO ALVARENGA SILVESTRE</t>
  </si>
  <si>
    <t>12/09/1963</t>
  </si>
  <si>
    <t>JURACI ALVARENGA SILVESTRE</t>
  </si>
  <si>
    <t>MARCOS ANTONIO DA CAMARA</t>
  </si>
  <si>
    <t>LYDIA BEDULE</t>
  </si>
  <si>
    <t>CEDRAL</t>
  </si>
  <si>
    <t>MARCOS ANTONIO DE SOUZA BARROZO</t>
  </si>
  <si>
    <t>20/10/1961</t>
  </si>
  <si>
    <t>LECY SOUZA BARROSO</t>
  </si>
  <si>
    <t>ITAPERUNA</t>
  </si>
  <si>
    <t>MARCOS CESAR SENEDA</t>
  </si>
  <si>
    <t>10/07/1968</t>
  </si>
  <si>
    <t>ANA LOURDES SENEDA</t>
  </si>
  <si>
    <t>MARCOS DANIEL LONGHINI</t>
  </si>
  <si>
    <t>10/12/1976</t>
  </si>
  <si>
    <t>IZILDA APARECIDA LOPES LONGHINI</t>
  </si>
  <si>
    <t>ITAPOLIS</t>
  </si>
  <si>
    <t>UNIVERSIDADE FEDERAL DE ALFENAS</t>
  </si>
  <si>
    <t>MARCOS DE SOUZA GOMES</t>
  </si>
  <si>
    <t>APARECIDA ROSANIA  DE SOUZA GOMES</t>
  </si>
  <si>
    <t>MARCOS HENRIQUE DE OLIVEIRA SOUZA</t>
  </si>
  <si>
    <t>27/06/1973</t>
  </si>
  <si>
    <t>MARIA DA GRACA OLIVEIRA SOUZA</t>
  </si>
  <si>
    <t>MUSEU DE MINERAIS E ROCHAS</t>
  </si>
  <si>
    <t>MARCOS LUIZ FERREIRA NETO</t>
  </si>
  <si>
    <t>18/07/1974</t>
  </si>
  <si>
    <t>MARCOS PIVATTO</t>
  </si>
  <si>
    <t>16/01/1979</t>
  </si>
  <si>
    <t>MARISA PIVATTO</t>
  </si>
  <si>
    <t>MARCOS ROBERTO ALVES DA SILVA</t>
  </si>
  <si>
    <t>23/08/1960</t>
  </si>
  <si>
    <t>MARIA LUIZA ALVES DA SILVA</t>
  </si>
  <si>
    <t>MARCOS SEIZO KISHI</t>
  </si>
  <si>
    <t>10/09/1975</t>
  </si>
  <si>
    <t>ESTER KISHI</t>
  </si>
  <si>
    <t>MARCUS ALVES DA ROCHA</t>
  </si>
  <si>
    <t>28/10/1950</t>
  </si>
  <si>
    <t>TEREZINHA T ROCHA</t>
  </si>
  <si>
    <t>AREA DE DIAGNOSTICO ESTOMATOLOGICO FOUFU</t>
  </si>
  <si>
    <t>MARCUS AUGUSTO BRONZI</t>
  </si>
  <si>
    <t>CELIA PEGORARO BRONZI</t>
  </si>
  <si>
    <t>MARCUS SERGIO SATTO VILELA</t>
  </si>
  <si>
    <t>18/09/1970</t>
  </si>
  <si>
    <t>MARIA BENEDICTA DE SATTO VILELA</t>
  </si>
  <si>
    <t>6/02/2023</t>
  </si>
  <si>
    <t>MARCUS VINICIUS COUTINHO COSSI</t>
  </si>
  <si>
    <t>HOSANA CELI DA COSTA COSSI</t>
  </si>
  <si>
    <t>MARCUS VINICIUS LESSA DE LIMA</t>
  </si>
  <si>
    <t>25/04/1994</t>
  </si>
  <si>
    <t>FRANCISCA ROSANGELA LESSA DE LIMA</t>
  </si>
  <si>
    <t>MARCUS VINICIUS RIBEIRO MACHADO</t>
  </si>
  <si>
    <t>30/04/1986</t>
  </si>
  <si>
    <t>SILA DAS GRACAS MACHADO</t>
  </si>
  <si>
    <t>MARCUS VINICIUS SAMPAIO</t>
  </si>
  <si>
    <t>THEREZA TOLEDO SAMPAIO</t>
  </si>
  <si>
    <t>VALENCA</t>
  </si>
  <si>
    <t>Coordenação do Programa de Pós-Graduação em Agronomia</t>
  </si>
  <si>
    <t>MARGARETH DE SOUZA FREITAS THOMOPOULOS</t>
  </si>
  <si>
    <t>23/05/1962</t>
  </si>
  <si>
    <t>ANNA DA SILVA MOTTA FERNANDES</t>
  </si>
  <si>
    <t>MARGARIDA SATIE IAMAMOTO</t>
  </si>
  <si>
    <t>24/05/1951</t>
  </si>
  <si>
    <t>IUQUI CACHIVA IAMAMOTO</t>
  </si>
  <si>
    <t>JABORANDI</t>
  </si>
  <si>
    <t>MARIA ADRIANA VIDIGAL DE LIMA</t>
  </si>
  <si>
    <t>NILCE MARIA VIDIGAL LIMA</t>
  </si>
  <si>
    <t>MARIA AMELIA DOS SANTOS</t>
  </si>
  <si>
    <t>16/07/1964</t>
  </si>
  <si>
    <t>MARIA JOSE SANTOS</t>
  </si>
  <si>
    <t>MARIA ANDREA ANGELOTTI CARMO</t>
  </si>
  <si>
    <t>MARIA DA CONCEICAO ALVES ANGELOTTI</t>
  </si>
  <si>
    <t>MARIA ANGELICA DE OLIVEIRA MAGRINI</t>
  </si>
  <si>
    <t>24/07/1984</t>
  </si>
  <si>
    <t>IVANETE GARCIA DE OLIVEIRA</t>
  </si>
  <si>
    <t>MARIA ANGELICA MELO E OLIVEIRA</t>
  </si>
  <si>
    <t>22/05/1967</t>
  </si>
  <si>
    <t>JOANA FERREIRA DE MELO E OLIVEIRA</t>
  </si>
  <si>
    <t>MARIA ANTONIETA VELOSO CARVALHO DE OLIVEIRA</t>
  </si>
  <si>
    <t>MARIA OTILIA VELOSO CARVALHO</t>
  </si>
  <si>
    <t>MARIA APARECIDA AUGUSTO SATTO VILELA</t>
  </si>
  <si>
    <t>26/03/1973</t>
  </si>
  <si>
    <t>MARIA DAS NEVES AUGUSTO</t>
  </si>
  <si>
    <t>MARIA APARECIDA RESENDE OTTONI</t>
  </si>
  <si>
    <t>23/03/1966</t>
  </si>
  <si>
    <t>MARIA LOURDE O RESENDE</t>
  </si>
  <si>
    <t>MARIA BEATRIZ GUIMARAES RAPONI</t>
  </si>
  <si>
    <t>05/06/1986</t>
  </si>
  <si>
    <t>SANDRA BEATRIZ GUIMARAES DE FREITAS FERREIRA</t>
  </si>
  <si>
    <t>MARIA BEATRIZ JUNQUEIRA BERNARDES</t>
  </si>
  <si>
    <t>29/10/1967</t>
  </si>
  <si>
    <t>MARIA GUEDES JUNQUEIRA BERNARDES</t>
  </si>
  <si>
    <t>MARIA BERNADETE JEHA ARAUJO</t>
  </si>
  <si>
    <t>19/08/1960</t>
  </si>
  <si>
    <t>HILDA JEHA</t>
  </si>
  <si>
    <t>MARIA CAMILA NARDINI BARIONI</t>
  </si>
  <si>
    <t>07/07/1978</t>
  </si>
  <si>
    <t>JULIANA NARDINI BARIONI</t>
  </si>
  <si>
    <t>MARIA CAROLINA DO AMARAL COUTO</t>
  </si>
  <si>
    <t>14/10/1994</t>
  </si>
  <si>
    <t>SILVANA DO AMARAL COUTO</t>
  </si>
  <si>
    <t>MARIA CECILIA DE LIMA</t>
  </si>
  <si>
    <t>21/07/1966</t>
  </si>
  <si>
    <t>ADELINA FELIX DE LIMA</t>
  </si>
  <si>
    <t>MARIA CECILIA MORAES FRADE</t>
  </si>
  <si>
    <t>27/06/1993</t>
  </si>
  <si>
    <t>IRACEMA RIBEIRO DE MORAES FRADE</t>
  </si>
  <si>
    <t>MARIA CELIA BORGES</t>
  </si>
  <si>
    <t>05/09/1963</t>
  </si>
  <si>
    <t>CELIA SILVA BORGES</t>
  </si>
  <si>
    <t>MARIA CLAUDIA DE FREITAS SALOMAO</t>
  </si>
  <si>
    <t>27/08/1986</t>
  </si>
  <si>
    <t>DORCA LUIZA DE FREITAS SALOMAO</t>
  </si>
  <si>
    <t>MARIA CRISTINA DE MOURA FERREIRA</t>
  </si>
  <si>
    <t>08/11/1959</t>
  </si>
  <si>
    <t>DALVA DA SILVEIRA MOURA</t>
  </si>
  <si>
    <t>MARIA CRISTINA LEMES DE SOUZA COSTA</t>
  </si>
  <si>
    <t>22/12/1964</t>
  </si>
  <si>
    <t>ANA LEMES DE SOUZA</t>
  </si>
  <si>
    <t>MARIA CRISTINA SANCHES</t>
  </si>
  <si>
    <t>21/06/1968</t>
  </si>
  <si>
    <t>MERCEDES BALAN SANCHES</t>
  </si>
  <si>
    <t>MARIA CRISTINA VIDIGAL DE LIMA</t>
  </si>
  <si>
    <t>MARIA DA GRACA VASCONCELOS</t>
  </si>
  <si>
    <t>16/06/1956</t>
  </si>
  <si>
    <t>HELENA ARA VASCONCELOS</t>
  </si>
  <si>
    <t>MARIA DEL ROSARIO MESTANZA ZUNIGA</t>
  </si>
  <si>
    <t>EMMA ZUNIGA LOPEZ</t>
  </si>
  <si>
    <t>MARIA ELISABETH MOREIRA CARVALHO ANDRADE</t>
  </si>
  <si>
    <t>23/10/1968</t>
  </si>
  <si>
    <t>ANA MARIA MOREIRA CARVALHO</t>
  </si>
  <si>
    <t>MARIA ELIZA ALVES GUERRA</t>
  </si>
  <si>
    <t>06/09/1956</t>
  </si>
  <si>
    <t>ELISA ALVES GUERRA</t>
  </si>
  <si>
    <t>DUQUE CAXIAS</t>
  </si>
  <si>
    <t>MARIA ELIZABETH RIBEIRO CARNEIRO</t>
  </si>
  <si>
    <t>08/07/1955</t>
  </si>
  <si>
    <t>DULCE MARIA RIBEIRO CARNEIRO</t>
  </si>
  <si>
    <t>MARIA IMACULADA DE SOUSA SILVA</t>
  </si>
  <si>
    <t>15/06/1973</t>
  </si>
  <si>
    <t>JUVENTINA CLARA DE SOUSA</t>
  </si>
  <si>
    <t>MARIA IRENE MIRANDA BERNARDES</t>
  </si>
  <si>
    <t>21/09/1966</t>
  </si>
  <si>
    <t>MARNE ANTONIA DE MIRANDA</t>
  </si>
  <si>
    <t>MARIA IVONETE SANTOS SILVA</t>
  </si>
  <si>
    <t>09/07/1955</t>
  </si>
  <si>
    <t>MARIA LEONIDIA SANTOS</t>
  </si>
  <si>
    <t>ARACAJÚ</t>
  </si>
  <si>
    <t>MARIA JOSE DA COSTA GONDIM</t>
  </si>
  <si>
    <t>BARONDINA MARIA DA COSTA</t>
  </si>
  <si>
    <t>MARIA LIGIA CHUERUBIM</t>
  </si>
  <si>
    <t>16/02/1983</t>
  </si>
  <si>
    <t>IZILDINHA APARECIDA BELAVENUTO CHUERUBIM</t>
  </si>
  <si>
    <t>MARIA LUCIA VANNUCHI</t>
  </si>
  <si>
    <t>27/01/1954</t>
  </si>
  <si>
    <t>MARIA DA PENHA VANNUCHI</t>
  </si>
  <si>
    <t>MARIA LUIZA GONCALVES DOS REIS MONTEIRO</t>
  </si>
  <si>
    <t>DALMA ROSA DOS REIS</t>
  </si>
  <si>
    <t>MARIA LYDA BOLANOS ROJAS</t>
  </si>
  <si>
    <t>08/04/1961</t>
  </si>
  <si>
    <t>ISABEL ROJAS MORALES</t>
  </si>
  <si>
    <t>MARIA RAQUEL CAIXETA GANDOLFI</t>
  </si>
  <si>
    <t>09/10/1969</t>
  </si>
  <si>
    <t>ADELINA VAZ PEREIRA CAIXETA</t>
  </si>
  <si>
    <t>MARIA SIMONE FERRAZ PEREIRA</t>
  </si>
  <si>
    <t>MARIA DA GLORIA FERRAZ PEREIRA</t>
  </si>
  <si>
    <t>MARIA SOCORRO RAMOS MILITAO</t>
  </si>
  <si>
    <t>MARIA RAMOS MILITAO</t>
  </si>
  <si>
    <t>JUAZEIRO DO NORTE</t>
  </si>
  <si>
    <t>MARIA STELA MARQUES OCHIUCCI</t>
  </si>
  <si>
    <t>27/03/1960</t>
  </si>
  <si>
    <t>ALIPIA OLIVEIRA MARQUES</t>
  </si>
  <si>
    <t>MARIA SUZANA MOREIRA DO CARMO</t>
  </si>
  <si>
    <t>11/04/1962</t>
  </si>
  <si>
    <t>DIVA MOREIRA DO CARMO</t>
  </si>
  <si>
    <t>NITEROI</t>
  </si>
  <si>
    <t>MARIA TEREZINHA TAVARES</t>
  </si>
  <si>
    <t>LOURDES APARECIDA TAVARES</t>
  </si>
  <si>
    <t>MARIANA CARDOSO MARRA</t>
  </si>
  <si>
    <t>06/06/1988</t>
  </si>
  <si>
    <t>NILZA MARRA DE OLIVEIRA CARDOSO</t>
  </si>
  <si>
    <t>MARIANA HASSE</t>
  </si>
  <si>
    <t>CARMEN RITA MAURO CAGNO</t>
  </si>
  <si>
    <t>MARIANA MAGALHAES PINTO CORTES</t>
  </si>
  <si>
    <t>ROSELYS MAGALHAES PINTO CORTES</t>
  </si>
  <si>
    <t>MARIANA MIEKO ODASHIMA</t>
  </si>
  <si>
    <t>ELZA KAZUKO UEHARA ODASHIMA</t>
  </si>
  <si>
    <t>MARIANA RAFAELA BATISTA SILVA PEIXOTO</t>
  </si>
  <si>
    <t>MARIA BEATRIZ SILVA PEIXOTO</t>
  </si>
  <si>
    <t>MARIELI DE LIMA</t>
  </si>
  <si>
    <t>MARIA IGNEZ DE LIMA</t>
  </si>
  <si>
    <t>MARIENE HUNDERTMARCK PEROBELLI</t>
  </si>
  <si>
    <t>29/05/1980</t>
  </si>
  <si>
    <t>GISLENE A. H. PEROBELLI</t>
  </si>
  <si>
    <t>MARILDA SENA PEREIRA ZUZA</t>
  </si>
  <si>
    <t>23/08/1959</t>
  </si>
  <si>
    <t>IRENE ALVES PEREIRA</t>
  </si>
  <si>
    <t>MARILEIDE DIAS ESQUEDA</t>
  </si>
  <si>
    <t>LYDIA DIAS ESQUEDA</t>
  </si>
  <si>
    <t>MARILI PERES JUNQUEIRA</t>
  </si>
  <si>
    <t>TEREZINHA APARECIDA PERES JUNQUEIRA</t>
  </si>
  <si>
    <t>NOVA GRANADA</t>
  </si>
  <si>
    <t>MARILIA INES MENDES BARBOSA</t>
  </si>
  <si>
    <t>13/05/1956</t>
  </si>
  <si>
    <t>IVETE INES MENDES BARBOSA</t>
  </si>
  <si>
    <t>MARILIA MARTINS PRADO BONINI</t>
  </si>
  <si>
    <t>15/09/1984</t>
  </si>
  <si>
    <t>MARISA MARTINS DA SILVA PRADO</t>
  </si>
  <si>
    <t>MARILIA VILLELA DE OLIVEIRA</t>
  </si>
  <si>
    <t>27/11/1967</t>
  </si>
  <si>
    <t>MARIA BEATRIZ V OLIVEIRA</t>
  </si>
  <si>
    <t>MARINA ABADIA RAMOS</t>
  </si>
  <si>
    <t>10/08/1960</t>
  </si>
  <si>
    <t>FLORITA APARECIDA RAMOS</t>
  </si>
  <si>
    <t>MARINA FERREIRA DE SOUZA ANTUNES</t>
  </si>
  <si>
    <t>26/01/1968</t>
  </si>
  <si>
    <t>LEOPOLDINA ARAUJO DE SOUZA</t>
  </si>
  <si>
    <t>MARINA RODRIGUES BARBOSA</t>
  </si>
  <si>
    <t>16/10/1983</t>
  </si>
  <si>
    <t>ROSA NUNES RODRIGUES BARBOSA</t>
  </si>
  <si>
    <t>Coordenação do Curso de Graduação em Nutrição</t>
  </si>
  <si>
    <t>MARINA SEIXAS PEREIRA</t>
  </si>
  <si>
    <t>PALOMA SEIXAS PEREIRA</t>
  </si>
  <si>
    <t>MARIO ANTONIO SPANO</t>
  </si>
  <si>
    <t>19/03/1951</t>
  </si>
  <si>
    <t>NEDY SILVA SPANO</t>
  </si>
  <si>
    <t>MARIO BORGES NETTO</t>
  </si>
  <si>
    <t>MARCIA HELENA BORGES DE SOUZA</t>
  </si>
  <si>
    <t>MARIO FERREIRA PIRAGIBE</t>
  </si>
  <si>
    <t>03/03/1972</t>
  </si>
  <si>
    <t>LUCILA SALDANHA PIRAGIBE</t>
  </si>
  <si>
    <t>MARIO HENRIQUE DE CASTRO</t>
  </si>
  <si>
    <t>21/10/1979</t>
  </si>
  <si>
    <t>MADALENA AGOSTINI DE CASTRO</t>
  </si>
  <si>
    <t>MARIO LUIZ DE MENDONCA FARIA</t>
  </si>
  <si>
    <t>25/07/1951</t>
  </si>
  <si>
    <t>DUARTINA MENDONCA FARIA</t>
  </si>
  <si>
    <t>MARIO MOURELLE PEREZ</t>
  </si>
  <si>
    <t>30/04/1955</t>
  </si>
  <si>
    <t>GENEROSA MOURELLE PEREZ</t>
  </si>
  <si>
    <t>MARISA DE SOUZA COSTA</t>
  </si>
  <si>
    <t>19/12/1984</t>
  </si>
  <si>
    <t>MARIA FERREIRA DE SOUZA COSTA</t>
  </si>
  <si>
    <t>MARISA DIAS LIMA</t>
  </si>
  <si>
    <t>MARISA DOS REIS AZEVEDO BOTELHO</t>
  </si>
  <si>
    <t>02/12/1961</t>
  </si>
  <si>
    <t>MARIA APARECIDA FALEIROS DOS REIS</t>
  </si>
  <si>
    <t>PATROCINIO PAULISTA</t>
  </si>
  <si>
    <t>MARISA PINHEIRO MOURAO</t>
  </si>
  <si>
    <t>MARINA PINHEIRO MOURAO</t>
  </si>
  <si>
    <t>MARISA SILVA AMARAL</t>
  </si>
  <si>
    <t>19/02/1982</t>
  </si>
  <si>
    <t>ALCIONE MARIA DE SOUZA E SILVA</t>
  </si>
  <si>
    <t>MARISTELA DE SOUZA PEREIRA</t>
  </si>
  <si>
    <t>30/12/1973</t>
  </si>
  <si>
    <t>MARLENE TERESINHA DE MUNO COLESANTI</t>
  </si>
  <si>
    <t>20/06/1948</t>
  </si>
  <si>
    <t>ALICE WENDEBORN MUNO</t>
  </si>
  <si>
    <t>CATIGUÁ</t>
  </si>
  <si>
    <t>MARLI AUXILIADORA DA SILVA</t>
  </si>
  <si>
    <t>VALZITA MARIA DA SILVA</t>
  </si>
  <si>
    <t>IPIACU</t>
  </si>
  <si>
    <t>MARLI CARDOSO DOS SANTOS CARRIJO</t>
  </si>
  <si>
    <t>20/09/1985</t>
  </si>
  <si>
    <t>MARIA CARDOSO SANTOS</t>
  </si>
  <si>
    <t>JAPURA</t>
  </si>
  <si>
    <t>MARLUCIA MARIA ALVES</t>
  </si>
  <si>
    <t>03/05/1970</t>
  </si>
  <si>
    <t>DAISY GERALDA FERNANDES ALVES</t>
  </si>
  <si>
    <t>MARRIELLE MAIA ALVES FERREIRA</t>
  </si>
  <si>
    <t>26/06/1975</t>
  </si>
  <si>
    <t>LILIA DE MELO MAIA</t>
  </si>
  <si>
    <t>MARTA EMISIA JACINTO BARBOSA</t>
  </si>
  <si>
    <t>ADALGISA JACINTO NOGUEIRA</t>
  </si>
  <si>
    <t>MARTA FERNANDA ZOTARELLI</t>
  </si>
  <si>
    <t>ARLETE ZACCARIA ZOTARELLI</t>
  </si>
  <si>
    <t>5/11/2022</t>
  </si>
  <si>
    <t>4/03/2023</t>
  </si>
  <si>
    <t>06/09/1977</t>
  </si>
  <si>
    <t>AUREA MARIA TEIXEIRA DE OLIVEIRA</t>
  </si>
  <si>
    <t>MATHEUS DE SOUZA GOMES</t>
  </si>
  <si>
    <t>MATHEUS FONSECA DURAES</t>
  </si>
  <si>
    <t>30/05/1983</t>
  </si>
  <si>
    <t>UNILZE DA CONCEICAO FONSECA DURAES</t>
  </si>
  <si>
    <t>MATHEUS MATIOLI MANTOVANI</t>
  </si>
  <si>
    <t>08/07/1986</t>
  </si>
  <si>
    <t>MARIA APARECIDA FREIRE MATIOLI MANTOVANI</t>
  </si>
  <si>
    <t>MATIAS PABLO JUAN SZABO</t>
  </si>
  <si>
    <t>18/02/1964</t>
  </si>
  <si>
    <t>ANNA REZ</t>
  </si>
  <si>
    <t>MENDONZA</t>
  </si>
  <si>
    <t>MAURA ALVES DE FREITAS ROCHA</t>
  </si>
  <si>
    <t>17/06/1949</t>
  </si>
  <si>
    <t>ABGAIL ALVES FREITAS</t>
  </si>
  <si>
    <t>MAURICIO CUNHA ESCARPINATI</t>
  </si>
  <si>
    <t>06/06/1976</t>
  </si>
  <si>
    <t>DIOLINDA CHIMELLO ESCARPINATI</t>
  </si>
  <si>
    <t>MAURICIO FOSCHINI</t>
  </si>
  <si>
    <t>26/07/1977</t>
  </si>
  <si>
    <t>MARLY TERESA COLAGROSSI FOSCHINI</t>
  </si>
  <si>
    <t>MAURICIO MARTINS</t>
  </si>
  <si>
    <t>05/11/1951</t>
  </si>
  <si>
    <t>LEONIDIA REGINALDA MARTINS</t>
  </si>
  <si>
    <t>SAO BENEDITO DA CACHOEIRINHA</t>
  </si>
  <si>
    <t>MAURICIO TADEU DOS SANTOS OROSCO</t>
  </si>
  <si>
    <t>21/05/1973</t>
  </si>
  <si>
    <t>ELISA IDA DOS SANTOS OROSCO</t>
  </si>
  <si>
    <t>MAURICIO VIANA DE ARAUJO</t>
  </si>
  <si>
    <t>30/05/1967</t>
  </si>
  <si>
    <t>VICENCIA BORGES VIANA</t>
  </si>
  <si>
    <t>MAURO MACHADO VIEIRA</t>
  </si>
  <si>
    <t>CLARICE MACHADO VIEIRA</t>
  </si>
  <si>
    <t>LOURDES</t>
  </si>
  <si>
    <t>MELCHIOR JOSE TAVARES JUNIOR</t>
  </si>
  <si>
    <t>18/08/1971</t>
  </si>
  <si>
    <t>DAURA HELENA VIEIRA TAVARES</t>
  </si>
  <si>
    <t>MANHUACU</t>
  </si>
  <si>
    <t>MICAL DE MELO MARCELINO</t>
  </si>
  <si>
    <t>18/08/1980</t>
  </si>
  <si>
    <t>SOLANGE MARIA DE MELO MARCELINO</t>
  </si>
  <si>
    <t>MICHAEL ANDRADE MAEDO</t>
  </si>
  <si>
    <t>18/10/1987</t>
  </si>
  <si>
    <t>SONIA MARIA ANDRADE MAEDO</t>
  </si>
  <si>
    <t>MICHELE DE OLIVEIRA MACHADO</t>
  </si>
  <si>
    <t>NANCY RODRIGUES DE OLIVEIRA MACHADO</t>
  </si>
  <si>
    <t>MICHELE POLLINE VERISSIMO</t>
  </si>
  <si>
    <t>AUSA MARIA VERISSIMO</t>
  </si>
  <si>
    <t>MICHELLE ANDRIATI SENTANIN</t>
  </si>
  <si>
    <t>FATIMA APAREDIDA ANDRIATI SENTANIN</t>
  </si>
  <si>
    <t>MICHELLE APARECIDA RIBEIRO DE FREITAS</t>
  </si>
  <si>
    <t>28/05/1975</t>
  </si>
  <si>
    <t>NADJA MARIA DAS GRACAS DE FREITAS</t>
  </si>
  <si>
    <t>MICHELLE DE CASTRO CARRIJO</t>
  </si>
  <si>
    <t>24/02/1980</t>
  </si>
  <si>
    <t>VITORIA FERREIRA DE CASTRO CARRIJO</t>
  </si>
  <si>
    <t>MIGUEL ANGEL GONZALEZ BALANTA</t>
  </si>
  <si>
    <t>29/01/1985</t>
  </si>
  <si>
    <t>ANA ELVIA BALANTA DINAS</t>
  </si>
  <si>
    <t>MIGUEL HERNANDES NETO</t>
  </si>
  <si>
    <t>21/10/1955</t>
  </si>
  <si>
    <t>DIRCE VARAND HERNANDES</t>
  </si>
  <si>
    <t>DEPARTAMENTO GINECOLOGIA E OBSTRETRICIA</t>
  </si>
  <si>
    <t>MILENA ALMEIDA LEITE BRANDAO</t>
  </si>
  <si>
    <t>NEIDE ALMEIDA LEITE BRANDAO</t>
  </si>
  <si>
    <t>MILENA BUENO PEREIRA CARNEIRO</t>
  </si>
  <si>
    <t>06/12/1980</t>
  </si>
  <si>
    <t>LUCIA BUENO PEREIRA</t>
  </si>
  <si>
    <t>MILENA DE CASSIA ROCHA</t>
  </si>
  <si>
    <t>02/04/1988</t>
  </si>
  <si>
    <t>CLEIDE FLORENCIO ROCHA</t>
  </si>
  <si>
    <t>MILENE SOARES AGRELI</t>
  </si>
  <si>
    <t>11/10/1983</t>
  </si>
  <si>
    <t>MILLA ALVES BAFFI</t>
  </si>
  <si>
    <t>23/06/1977</t>
  </si>
  <si>
    <t>ROSA MARIA ALVES BAFFI</t>
  </si>
  <si>
    <t>MILLA GABRIELA DOS SANTOS</t>
  </si>
  <si>
    <t>09/12/1984</t>
  </si>
  <si>
    <t>MARIA DE FATIMA BORGES SANTOS</t>
  </si>
  <si>
    <t>1/04/2024</t>
  </si>
  <si>
    <t>MILTON ANTONIO AUTH</t>
  </si>
  <si>
    <t>27/10/1960</t>
  </si>
  <si>
    <t>NOEMIA MARIA AUTH</t>
  </si>
  <si>
    <t>TRES DE MAIO</t>
  </si>
  <si>
    <t>MILTON SERPA DE MEIRA JUNIOR</t>
  </si>
  <si>
    <t>19/02/1990</t>
  </si>
  <si>
    <t>ANA HELENA GONCALVES DE MEIRA</t>
  </si>
  <si>
    <t>MILTON VIEIRA COELHO</t>
  </si>
  <si>
    <t>03/10/1961</t>
  </si>
  <si>
    <t>ADAIR VIEIRA COELHO</t>
  </si>
  <si>
    <t>MIRELLA SILVA JUNQUEIRA</t>
  </si>
  <si>
    <t>03/02/1982</t>
  </si>
  <si>
    <t>MARIA APARECIDA SILVA JUNQUEIRA</t>
  </si>
  <si>
    <t>MIRIA HESPANHOL MIRANDA REIS</t>
  </si>
  <si>
    <t>EDNA MAURA HESPANHOL</t>
  </si>
  <si>
    <t>CIANORTE</t>
  </si>
  <si>
    <t>MIRIAM MARIA DE RESENDE</t>
  </si>
  <si>
    <t>14/09/1971</t>
  </si>
  <si>
    <t>ALDA LUIZA DE CARVALHO RESENDE</t>
  </si>
  <si>
    <t>IRAI DE  MINAS</t>
  </si>
  <si>
    <t>MIRIAM TACHIBANA</t>
  </si>
  <si>
    <t>16/02/1981</t>
  </si>
  <si>
    <t>ANITA KUNIKO TACHIBANA</t>
  </si>
  <si>
    <t>MIRIAM TIEMI TAKIMURA OLIVEIRA</t>
  </si>
  <si>
    <t>10/03/1969</t>
  </si>
  <si>
    <t>HEICO TAKIMURA</t>
  </si>
  <si>
    <t>ROLANDIA</t>
  </si>
  <si>
    <t>MIRIAN FERNANDES CARVALHO ARAUJO</t>
  </si>
  <si>
    <t>LINDOMAR VILELA FERNANDES CARVALHO</t>
  </si>
  <si>
    <t>MIRIAN RIZZA CAMPOS REIS</t>
  </si>
  <si>
    <t>18/07/1959</t>
  </si>
  <si>
    <t>ANA HELENA RIZZA CAMPOS</t>
  </si>
  <si>
    <t>MIRLEI FACHINI VICENTE PEREIRA</t>
  </si>
  <si>
    <t>SANDRA ALICE FACHINI</t>
  </si>
  <si>
    <t>MIRNA KARLA AMORIM DA SILVA</t>
  </si>
  <si>
    <t>MARISE AMORIM SILVA</t>
  </si>
  <si>
    <t>MIRNA TONUS</t>
  </si>
  <si>
    <t>NEUSA PASQUALINA LOCATELLI TONUS</t>
  </si>
  <si>
    <t>MOACIR DE FREITAS JUNIOR</t>
  </si>
  <si>
    <t>19/02/1978</t>
  </si>
  <si>
    <t>MARIA HELENA FROTA DE FREITAS</t>
  </si>
  <si>
    <t>MOACYR COMAR JUNIOR</t>
  </si>
  <si>
    <t>16/01/1974</t>
  </si>
  <si>
    <t>MARIA INES APARECIDA COMAR</t>
  </si>
  <si>
    <t>MOILTON RIBEIRO FRANCO JUNIOR</t>
  </si>
  <si>
    <t>30/09/1962</t>
  </si>
  <si>
    <t>LAUDEMIRA ABRAO FRANCO</t>
  </si>
  <si>
    <t>MOISES RODRIGUES CIRILO DO MONTE</t>
  </si>
  <si>
    <t>15/12/1975</t>
  </si>
  <si>
    <t>ELIETE RODRIGUES DO MONTE</t>
  </si>
  <si>
    <t>MONICA APARECIDA FERREIRA</t>
  </si>
  <si>
    <t>07/02/1988</t>
  </si>
  <si>
    <t>LUCIA MARIA MARTINS FERREIRA</t>
  </si>
  <si>
    <t>MONICA BRINCALEPE CAMPO</t>
  </si>
  <si>
    <t>IGLE MARIA BRINCALEPE CAMPO</t>
  </si>
  <si>
    <t>MONICA CAMARGO SOPELETE</t>
  </si>
  <si>
    <t>30/01/1966</t>
  </si>
  <si>
    <t>CARLY MARIA CAMARGO SOPELETE</t>
  </si>
  <si>
    <t>MONICA HORR</t>
  </si>
  <si>
    <t>29/11/1985</t>
  </si>
  <si>
    <t>MARIA ESTER ALBERTON LONGO HORR</t>
  </si>
  <si>
    <t>MONICA RODRIGUES DA SILVA</t>
  </si>
  <si>
    <t>15/03/1965</t>
  </si>
  <si>
    <t>AUREA ENNY MORASUTTI RODRIGUES</t>
  </si>
  <si>
    <t>MURILLO GUIMARAES CARNEIRO</t>
  </si>
  <si>
    <t>28/03/1988</t>
  </si>
  <si>
    <t>CARMELINDA GUIMARAES CARNEIRO</t>
  </si>
  <si>
    <t>MURILO DE SOUSA MENEZES</t>
  </si>
  <si>
    <t>20/06/1979</t>
  </si>
  <si>
    <t>MIRIAN CELESTE DE SOUSA MENEZES</t>
  </si>
  <si>
    <t>MYLLA SPIRANDELLI VIEIRA</t>
  </si>
  <si>
    <t>10/11/1992</t>
  </si>
  <si>
    <t>EDILAMAR DE DEUS SPIRANDELLI PEREIRA COSTA</t>
  </si>
  <si>
    <t>NADIA CARLA CHEIK</t>
  </si>
  <si>
    <t>25/03/1977</t>
  </si>
  <si>
    <t>MARIA DAS GRACAS SILVA CHEIK</t>
  </si>
  <si>
    <t>NADIA GIARETTA BIASE</t>
  </si>
  <si>
    <t>ELISA GIARETTA BIASE</t>
  </si>
  <si>
    <t>NAGELA APARECIDA DE MELO</t>
  </si>
  <si>
    <t>12/12/1976</t>
  </si>
  <si>
    <t>CELIA CORREIA DE MELO</t>
  </si>
  <si>
    <t>NARA RUBIA DE CARVALHO CUNHA</t>
  </si>
  <si>
    <t>ALDA DA CUNHA SILVA</t>
  </si>
  <si>
    <t>NARCISO LARANGEIRA TELLES DA SILVA</t>
  </si>
  <si>
    <t>LILIA LARANGEIRA TELLES DA SILVA</t>
  </si>
  <si>
    <t>NASSAU DE NOGUEIRA NARDEZ</t>
  </si>
  <si>
    <t>ANNA DO CARMO DE NOGUEIRA NARDEZ</t>
  </si>
  <si>
    <t>NATALIA BATISTA PECANHA</t>
  </si>
  <si>
    <t>21/10/1985</t>
  </si>
  <si>
    <t>LUCIA HELENA JORGE BATISTA PECANHA</t>
  </si>
  <si>
    <t>NATALIA BERNE PINHEIRO</t>
  </si>
  <si>
    <t>03/07/1991</t>
  </si>
  <si>
    <t>MARIA ELISABETH AIRES BERNE</t>
  </si>
  <si>
    <t>NATALIA MADUREIRA FERREIRA</t>
  </si>
  <si>
    <t>23/02/1985</t>
  </si>
  <si>
    <t>ELIETE MADUREIRA FERREIRA</t>
  </si>
  <si>
    <t>2/01/2022</t>
  </si>
  <si>
    <t>1/01/2025</t>
  </si>
  <si>
    <t>NATALIA MUNDIM TORRES</t>
  </si>
  <si>
    <t>WAYNE ELIANE MUNDIM TORRES</t>
  </si>
  <si>
    <t>NATALIA OLIVEIRA LEINER</t>
  </si>
  <si>
    <t>ELIZABETH OLIVEIRA LEINER</t>
  </si>
  <si>
    <t>NATALIA SCARTEZINI RODRIGUES</t>
  </si>
  <si>
    <t>19/03/1988</t>
  </si>
  <si>
    <t>CELIA REGINA SCARTEZINI RODRIGUES</t>
  </si>
  <si>
    <t>NATASCHA ALMEIDA MARQUES DA SILVA</t>
  </si>
  <si>
    <t>30/05/1980</t>
  </si>
  <si>
    <t>MARIA EDUARDA ALMEIDA MARQUES DA SILVA</t>
  </si>
  <si>
    <t>NEIDE MARIA DA SILVA</t>
  </si>
  <si>
    <t>21/04/1961</t>
  </si>
  <si>
    <t>DALVA RODRIGUES DA SILVA</t>
  </si>
  <si>
    <t>NEIRILAINE SILVA DE ALMEIDA</t>
  </si>
  <si>
    <t>REGINA SILVA DE ALMEIDA</t>
  </si>
  <si>
    <t>NEITON CARLOS DA SILVA</t>
  </si>
  <si>
    <t>04/10/1985</t>
  </si>
  <si>
    <t>IRENE RODRIGUES DA SILVA</t>
  </si>
  <si>
    <t>NEITON PEREIRA DA SILVA</t>
  </si>
  <si>
    <t>26/05/1980</t>
  </si>
  <si>
    <t>ROMILDA PEREIRA DA SILVA</t>
  </si>
  <si>
    <t>NEIVA FLAVIA DE OLIVEIRA</t>
  </si>
  <si>
    <t>16/02/1966</t>
  </si>
  <si>
    <t>APARECIDA SAN OLIVEIRA</t>
  </si>
  <si>
    <t>NELSON DONIZETE FERREIRA JUNIOR</t>
  </si>
  <si>
    <t>04/09/1994</t>
  </si>
  <si>
    <t>NILVA DARC DE ASSIS FERREIRA</t>
  </si>
  <si>
    <t>NESTOR BARBOSA DE ANDRADE</t>
  </si>
  <si>
    <t>05/10/1950</t>
  </si>
  <si>
    <t>NELLY BARBOSA ANDRADE</t>
  </si>
  <si>
    <t>NEWMAN DI CARLO CALDEIRA</t>
  </si>
  <si>
    <t>SUSANA MARIA CALDEIRA</t>
  </si>
  <si>
    <t>NEWTON DANGELO</t>
  </si>
  <si>
    <t>11/02/1963</t>
  </si>
  <si>
    <t>MARIA DANGELO DE OLIVEIRA</t>
  </si>
  <si>
    <t>NEWTON DE MEDEIROS VIDAL</t>
  </si>
  <si>
    <t>10/03/1981</t>
  </si>
  <si>
    <t>SALETE DE MEDEIROS VIDAL</t>
  </si>
  <si>
    <t>NICEA QUINTINO AMAURO</t>
  </si>
  <si>
    <t>MARIA APARECIDA QUINTINO AMAURO</t>
  </si>
  <si>
    <t>NICOLAS PELEGRIN</t>
  </si>
  <si>
    <t>SUSANA INES AGUILAR</t>
  </si>
  <si>
    <t>NICOLE GEOVANA DIAS CARNEIRO</t>
  </si>
  <si>
    <t>07/10/1984</t>
  </si>
  <si>
    <t>RENILDA ROSA DIAS</t>
  </si>
  <si>
    <t>NICOLI GLORIA DE TASSIS GUEDES</t>
  </si>
  <si>
    <t>MARIA EMILIA GLORIA DE TASSIS</t>
  </si>
  <si>
    <t>NIEMEYER ALMEIDA FILHO</t>
  </si>
  <si>
    <t>20/09/1954</t>
  </si>
  <si>
    <t>RUTH FURTADO ALMEIDA</t>
  </si>
  <si>
    <t>NIKOLETA TZVETANOVA KERINSKA</t>
  </si>
  <si>
    <t>28/03/1972</t>
  </si>
  <si>
    <t>DIANA CHRISTOVA KERINSKA</t>
  </si>
  <si>
    <t>BULGARIA</t>
  </si>
  <si>
    <t>30/09/2022</t>
  </si>
  <si>
    <t>29/09/2025</t>
  </si>
  <si>
    <t>NILSON BERENCHTEIN NETTO</t>
  </si>
  <si>
    <t>VERA LUCIA FREIXO BEREBCHTEIN</t>
  </si>
  <si>
    <t>NILSON NICOLAU JUNIOR</t>
  </si>
  <si>
    <t>MARLENE APARECIDA CALÇADA NICOLAU</t>
  </si>
  <si>
    <t>Coordenação do Curso de Graduação em Biotecnologia</t>
  </si>
  <si>
    <t>NILSON PENHA SILVA</t>
  </si>
  <si>
    <t>19/12/1957</t>
  </si>
  <si>
    <t>ALZIRA SILVA LAINE</t>
  </si>
  <si>
    <t>NILTON CESAR LIMA</t>
  </si>
  <si>
    <t>01/01/1977</t>
  </si>
  <si>
    <t>ADELAIDE DOS SANTOS LIMA</t>
  </si>
  <si>
    <t>NILTON PEREIRA JUNIOR</t>
  </si>
  <si>
    <t>CLEUSA GUIMARAES SABINO PEREIRA</t>
  </si>
  <si>
    <t>Coordenação do Curso de Graduação em Medicina</t>
  </si>
  <si>
    <t>NILVANIRA DONIZETE TEBALDI</t>
  </si>
  <si>
    <t>06/05/1970</t>
  </si>
  <si>
    <t>MARIA ROSA ZUQUETO TEBALDI</t>
  </si>
  <si>
    <t>NIVIA MARIA MELO COELHO</t>
  </si>
  <si>
    <t>02/03/1966</t>
  </si>
  <si>
    <t>ORESTINA OLIVEIRA MELO COELHO</t>
  </si>
  <si>
    <t>NOEZIA MARIA RAMOS</t>
  </si>
  <si>
    <t>23/08/1970</t>
  </si>
  <si>
    <t>ESMERA MARIA RAMOS</t>
  </si>
  <si>
    <t>Coordenação do Curso de Graduação em Administração</t>
  </si>
  <si>
    <t>NUBIA DOS SANTOS SAAD</t>
  </si>
  <si>
    <t>30/10/1973</t>
  </si>
  <si>
    <t>MARILDA DOS SANTOS SAAD</t>
  </si>
  <si>
    <t>NUNO MANNA NUNES CORTES RIBEIRO</t>
  </si>
  <si>
    <t>20/02/1986</t>
  </si>
  <si>
    <t>MARIA EUGENIA MANNA NUNES DA SILVA</t>
  </si>
  <si>
    <t>ODAIR JOSE MARQUES</t>
  </si>
  <si>
    <t>07/06/1973</t>
  </si>
  <si>
    <t>APARECIDA LUNARDELI MARQUES</t>
  </si>
  <si>
    <t>ODENIR DE ALMEIDA</t>
  </si>
  <si>
    <t>14/02/1974</t>
  </si>
  <si>
    <t>MARIA APARECIDA TOURELE DE ALMEIDA</t>
  </si>
  <si>
    <t>ODILON JOSE DE OLIVEIRA NETO</t>
  </si>
  <si>
    <t>NILZA DE OLIVEIRA REZENDE</t>
  </si>
  <si>
    <t>IPORA</t>
  </si>
  <si>
    <t>ODORICO COELHO DA COSTA NETO</t>
  </si>
  <si>
    <t>13/02/1952</t>
  </si>
  <si>
    <t>TEREZINHA PEREIRA COSTA</t>
  </si>
  <si>
    <t>DIRETORIA DE PLANEJAMENTO</t>
  </si>
  <si>
    <t>OLAVO CALABRIA PIMENTA</t>
  </si>
  <si>
    <t>07/07/1961</t>
  </si>
  <si>
    <t>HAYDEE CALABRIA</t>
  </si>
  <si>
    <t>OLENIR MARIA MENDES</t>
  </si>
  <si>
    <t>07/06/1967</t>
  </si>
  <si>
    <t>ORLANDINA MARIA MENDES</t>
  </si>
  <si>
    <t>OMAR DE OLIVEIRA DINIZ NETO</t>
  </si>
  <si>
    <t>17/06/1960</t>
  </si>
  <si>
    <t>MARIA MIRZA CURY DINIZ</t>
  </si>
  <si>
    <t>ITUITABA</t>
  </si>
  <si>
    <t>OMAR PACHECO SIMAO</t>
  </si>
  <si>
    <t>08/08/1952</t>
  </si>
  <si>
    <t>MARIA DE LOURDES PACHECO SIMAO</t>
  </si>
  <si>
    <t>OMAR PEREIRA DE ALMEIDA NETO</t>
  </si>
  <si>
    <t>06/09/1991</t>
  </si>
  <si>
    <t>ROSIDELMA FRANCO PEREIRA DE ALMEIDA</t>
  </si>
  <si>
    <t>ORLANDO CAVALARI DE PAULA</t>
  </si>
  <si>
    <t>NIVANA CAVALARI DE PAULA</t>
  </si>
  <si>
    <t>OSMANDO FERREIRA LOPES</t>
  </si>
  <si>
    <t>TEREZINHA FERREIRA RIBEIRO</t>
  </si>
  <si>
    <t>OSVALDO RETTORE NETO</t>
  </si>
  <si>
    <t>16/07/1975</t>
  </si>
  <si>
    <t>MARIA DAS GRACAS SILVA RETTORE</t>
  </si>
  <si>
    <t>OSVALDO TOSHIYUKI HAMAWAKI</t>
  </si>
  <si>
    <t>07/05/1954</t>
  </si>
  <si>
    <t>ECIKO HAMAWAKI</t>
  </si>
  <si>
    <t>OTAVIO AUGUSTO RUIZ PACCOLA VIEIRA</t>
  </si>
  <si>
    <t>10/04/1992</t>
  </si>
  <si>
    <t>MARIA ANGELA RUIZ PACCOLA</t>
  </si>
  <si>
    <t>COORD CURSO GRAD GEOLOGIA MONTE CARMELO</t>
  </si>
  <si>
    <t>OTAVIO LUIZ BOTTECCHIA</t>
  </si>
  <si>
    <t>05/08/1962</t>
  </si>
  <si>
    <t>ROSA PINESI BOTTECCHIA</t>
  </si>
  <si>
    <t>SÃO CAETANO DO SUL</t>
  </si>
  <si>
    <t>PABLO ROGERS SILVA</t>
  </si>
  <si>
    <t>SANDRA MARA SILVA</t>
  </si>
  <si>
    <t>PATRICIA ANDREA SOTO OSSES</t>
  </si>
  <si>
    <t>27/11/1971</t>
  </si>
  <si>
    <t>ELECTRA VIRGINIA OSSES CARDOZA</t>
  </si>
  <si>
    <t>CHILE</t>
  </si>
  <si>
    <t>PATRICIA ANGELICA VIEIRA</t>
  </si>
  <si>
    <t>MARIA DOS SANTOS VIEIRA</t>
  </si>
  <si>
    <t>PATRICIA BORGES DOS SANTOS</t>
  </si>
  <si>
    <t>CARMEN FONSECA SANTOS DE SA</t>
  </si>
  <si>
    <t>PATRICIA CHAVARELLI VILELA DA SILVA</t>
  </si>
  <si>
    <t>30/07/1969</t>
  </si>
  <si>
    <t>CARMEN ALICE CHAVARELLI DA SILVA</t>
  </si>
  <si>
    <t>PATRICIA COSTA DOS SANTOS DA SILVA</t>
  </si>
  <si>
    <t>05/03/1975</t>
  </si>
  <si>
    <t>MARIA ESTELA COSTA DOS SANTOS</t>
  </si>
  <si>
    <t>PATRICIA CRISTINA VENTURINI</t>
  </si>
  <si>
    <t>30/07/1978</t>
  </si>
  <si>
    <t>EDNA PEREIRA VENTURINI</t>
  </si>
  <si>
    <t>PATRICIA DE SOUZA COSTA</t>
  </si>
  <si>
    <t>MARIA JOSE DE SOUZA COSTA</t>
  </si>
  <si>
    <t>FIRMINOPOLIS</t>
  </si>
  <si>
    <t>PATRICIA EMANUELLE NASCIMENTO</t>
  </si>
  <si>
    <t>TELMA FRANCISCA DE OLIVEIRA NASCIMENTO</t>
  </si>
  <si>
    <t>PATRICIA FERREIRA PARANAIBA</t>
  </si>
  <si>
    <t>03/05/1981</t>
  </si>
  <si>
    <t>REGINA LUCIA BARROS FERREIRA PARANAIBA</t>
  </si>
  <si>
    <t>PATRICIA MAGNABOSCO</t>
  </si>
  <si>
    <t>EBI BORGES MAGNABOSCO</t>
  </si>
  <si>
    <t>PATRICIA PEREIRA BORGES</t>
  </si>
  <si>
    <t>14/10/1986</t>
  </si>
  <si>
    <t>MARILENE PEREIRA BORGES</t>
  </si>
  <si>
    <t>PATRICIA VIANA DA SILVA</t>
  </si>
  <si>
    <t>17/11/1982</t>
  </si>
  <si>
    <t>TEREZINHA VIANA DA SILVA</t>
  </si>
  <si>
    <t>PATRICIA VIEIRA TROPIA</t>
  </si>
  <si>
    <t>28/08/1963</t>
  </si>
  <si>
    <t>RITA DE CASSIA VIEIRA TROPIA</t>
  </si>
  <si>
    <t>PAULA ANDRADE CALLEGARI</t>
  </si>
  <si>
    <t>25/07/1981</t>
  </si>
  <si>
    <t>VANIA ANDRADE CALLEGARI</t>
  </si>
  <si>
    <t>PAULA AUGUSTA DIAS FOGACA DE AGUIAR</t>
  </si>
  <si>
    <t>08/11/1976</t>
  </si>
  <si>
    <t>MARIA HELENA DIAS</t>
  </si>
  <si>
    <t>PAULA CAETANO ARAUJO</t>
  </si>
  <si>
    <t>REJANE FATIMA CAETANO ARAUJO</t>
  </si>
  <si>
    <t>PAULA CRISTINA BATISTA DE FARIA GONTIJO</t>
  </si>
  <si>
    <t>18/03/1981</t>
  </si>
  <si>
    <t>NEUSA MARIA BATISTA DE FARIA</t>
  </si>
  <si>
    <t>PAULA CRISTINA MEDEIROS REZENDE</t>
  </si>
  <si>
    <t>MARIA HELENA MEDEIROS DE SOUZA</t>
  </si>
  <si>
    <t>PAULA CRISTINA NATALINO RINALDI</t>
  </si>
  <si>
    <t>27/04/1981</t>
  </si>
  <si>
    <t>ELIA NATALINO RINALDI</t>
  </si>
  <si>
    <t>UNIV. FEDERAL RURAL DO RIO DE JANEIRO</t>
  </si>
  <si>
    <t>PAULA DECHICHI BARBAR</t>
  </si>
  <si>
    <t>05/11/1965</t>
  </si>
  <si>
    <t>EVA DECHICHI</t>
  </si>
  <si>
    <t>PAULA GODOI ARBEX</t>
  </si>
  <si>
    <t>30/12/1968</t>
  </si>
  <si>
    <t>ALCIONE GODOI ARBEX</t>
  </si>
  <si>
    <t>PAULINA MARIA CAON</t>
  </si>
  <si>
    <t>17/02/1977</t>
  </si>
  <si>
    <t>IVETE LAZARINI CAON</t>
  </si>
  <si>
    <t>PAULINNE JUNQUEIRA SILVA ANDRESEN STRINI</t>
  </si>
  <si>
    <t>26/11/1981</t>
  </si>
  <si>
    <t>MARIA AUGUSTA JUNQUEIRA SILVA E STRINI</t>
  </si>
  <si>
    <t>PAULO ALEX DA SILVA CARVALHO</t>
  </si>
  <si>
    <t>25/05/1974</t>
  </si>
  <si>
    <t>EDINA MARIA DA SILVA CARVALHO</t>
  </si>
  <si>
    <t>PAULO CELSO COSTA GONCALVES</t>
  </si>
  <si>
    <t>05/10/1964</t>
  </si>
  <si>
    <t>JURACI COSTA GONCALVES</t>
  </si>
  <si>
    <t>PAULO CESAR DE FREITAS SANTOS FILHO</t>
  </si>
  <si>
    <t>11/01/1983</t>
  </si>
  <si>
    <t>SILVANIA ZANATTA FREITAS SANTOS</t>
  </si>
  <si>
    <t>PAULO CESAR FERNANDES JUNIOR</t>
  </si>
  <si>
    <t>31/03/1975</t>
  </si>
  <si>
    <t>MARIA EMILIA BONFIM FERNANDES</t>
  </si>
  <si>
    <t>PAULO CESAR MARINHO DIAS</t>
  </si>
  <si>
    <t>25/01/1959</t>
  </si>
  <si>
    <t>JURANDIRA MARINHO DIAS</t>
  </si>
  <si>
    <t>PAULO CESAR PERES DE ANDRADE</t>
  </si>
  <si>
    <t>FRANCISCA PERES DE ANDRADE</t>
  </si>
  <si>
    <t>PAULO CEZAR MENDES</t>
  </si>
  <si>
    <t>19/05/1972</t>
  </si>
  <si>
    <t>SELMA SILVA MENDES</t>
  </si>
  <si>
    <t>QUIRINÓPOLIS</t>
  </si>
  <si>
    <t>Coordenação do Programa de Pós-Graduação em Saúde Ambiental</t>
  </si>
  <si>
    <t>PAULO CEZAR SIMAMOTO JUNIOR</t>
  </si>
  <si>
    <t>MARIA DE FATIMA SANTOS SIMAMOTO</t>
  </si>
  <si>
    <t>PAULO EDUARDO MARTINS</t>
  </si>
  <si>
    <t>18/12/1950</t>
  </si>
  <si>
    <t>DORA MARGIOTI MARTINS</t>
  </si>
  <si>
    <t>PAULO EUGENIO ALVES MACEDO DE OLIVEIRA</t>
  </si>
  <si>
    <t>26/05/1959</t>
  </si>
  <si>
    <t>AUREME ALVE M OLIVEIRA</t>
  </si>
  <si>
    <t>PAULO FONSECA ANDRADE</t>
  </si>
  <si>
    <t>17/02/1975</t>
  </si>
  <si>
    <t>MARIA AUREA FONSECA</t>
  </si>
  <si>
    <t>PAULO HENRIQUE DA SILVEIRA CHAVES</t>
  </si>
  <si>
    <t>PAULO HENRIQUE OLIVEIRA REZENDE</t>
  </si>
  <si>
    <t>16/03/1987</t>
  </si>
  <si>
    <t>IZILDETE CARLOS DE O REZENDE</t>
  </si>
  <si>
    <t>PAULO HENRIQUE RIBEIRO GABRIEL</t>
  </si>
  <si>
    <t>12/05/1984</t>
  </si>
  <si>
    <t>ANA MARIA RIBEIRO GABRIEL</t>
  </si>
  <si>
    <t>PAULO MATTOS ANGERAMI</t>
  </si>
  <si>
    <t>01/06/1963</t>
  </si>
  <si>
    <t>BEATRIZ MATTOS ANGERAMI</t>
  </si>
  <si>
    <t>PAULO ROBERTO CABANA GUTERRES</t>
  </si>
  <si>
    <t>15/11/1958</t>
  </si>
  <si>
    <t>MARIA DE LOURDES CABANA GUTERRES</t>
  </si>
  <si>
    <t>PAULO ROBERTO MAGISTRALI</t>
  </si>
  <si>
    <t>08/11/1987</t>
  </si>
  <si>
    <t>JUREMA DOS SANTOS</t>
  </si>
  <si>
    <t>PAULO RODOLFO DA SILVA LEITE COELHO</t>
  </si>
  <si>
    <t>27/01/1982</t>
  </si>
  <si>
    <t>JOZE MARA DA SILVA LEITE COELHO</t>
  </si>
  <si>
    <t>CUNHA</t>
  </si>
  <si>
    <t>DIR DE INFRA E SUPORTE AO USUARIO - CTIC</t>
  </si>
  <si>
    <t>PAULO ROGERIO DE FARIA</t>
  </si>
  <si>
    <t>05/02/1976</t>
  </si>
  <si>
    <t>LOURDES DOS SANTOS DE FARIA</t>
  </si>
  <si>
    <t>30/10/1974</t>
  </si>
  <si>
    <t>MARIA LAURIANA DA SILVA</t>
  </si>
  <si>
    <t>PAULO SERGIO DE JESUS OLIVEIRA</t>
  </si>
  <si>
    <t>31/05/1968</t>
  </si>
  <si>
    <t>ALDIRA ROSA OLIVEIRA</t>
  </si>
  <si>
    <t>PAULO VINICIUS SOARES</t>
  </si>
  <si>
    <t>20/09/1980</t>
  </si>
  <si>
    <t>MARIA APARECIDA DA CUNHA GODOI SOARES</t>
  </si>
  <si>
    <t>20/02/2020</t>
  </si>
  <si>
    <t>19/02/2023</t>
  </si>
  <si>
    <t>PAULO VITOR TEODORO DE SOUZA</t>
  </si>
  <si>
    <t>13/10/1987</t>
  </si>
  <si>
    <t>NIRLEI TEREZINHA TEODORO DE SOUZA</t>
  </si>
  <si>
    <t>PEDRO AFONSO BARTH</t>
  </si>
  <si>
    <t>30/06/1990</t>
  </si>
  <si>
    <t>ALFREDO CARLOS BARTH</t>
  </si>
  <si>
    <t>PEDRO AUGUSTO QUEIROZ DE ASSIS</t>
  </si>
  <si>
    <t>08/09/1989</t>
  </si>
  <si>
    <t>RITA DE CASSIA APARECIDA QUEIROZ ASSIS</t>
  </si>
  <si>
    <t>PEDRO CUNHA CARNEIRO</t>
  </si>
  <si>
    <t>08/06/1990</t>
  </si>
  <si>
    <t>ELIANA CUNHA CARNEIRO</t>
  </si>
  <si>
    <t>PEDRO EDUARDO RIBEIRO DE TOLEDO</t>
  </si>
  <si>
    <t>27/12/1976</t>
  </si>
  <si>
    <t>YARA REGINALDA ROSA DE TOLEDO</t>
  </si>
  <si>
    <t>PEDRO FRANKLIN CARDOSO SILVA</t>
  </si>
  <si>
    <t>07/05/1989</t>
  </si>
  <si>
    <t>TERESINHA MARIA CARDOSO SILVA</t>
  </si>
  <si>
    <t>PEDRO FROSI ROSA</t>
  </si>
  <si>
    <t>15/03/1959</t>
  </si>
  <si>
    <t>IRENE FROSI ROSA</t>
  </si>
  <si>
    <t>EMBU-GUACU</t>
  </si>
  <si>
    <t>PEDRO HENRIQUE DE MORAES CICERO</t>
  </si>
  <si>
    <t>12/03/1984</t>
  </si>
  <si>
    <t>MARIA FERNANDA DE MORAES CICERO</t>
  </si>
  <si>
    <t>11/09/2020</t>
  </si>
  <si>
    <t>PEDRO JOSE DOS SANTOS NETO</t>
  </si>
  <si>
    <t>12/10/1991</t>
  </si>
  <si>
    <t>KATIA SORAYA PEREIRA SANTOS</t>
  </si>
  <si>
    <t>PEDRO LUIZ LIMA BERTARINI</t>
  </si>
  <si>
    <t>22/07/1983</t>
  </si>
  <si>
    <t>MARIA ISABEL DE LIMA BERTARINI</t>
  </si>
  <si>
    <t>PEDRO MALARD MONTEIRO</t>
  </si>
  <si>
    <t>01/04/1971</t>
  </si>
  <si>
    <t>MARIA LUCIA MALARD MONTEIRO</t>
  </si>
  <si>
    <t>PEDRO PIO ROSA NISHIDA</t>
  </si>
  <si>
    <t>MARILDA APARECIDA ROSA</t>
  </si>
  <si>
    <t>PETERSON ELIZANDRO GANDOLFI</t>
  </si>
  <si>
    <t>26/12/1973</t>
  </si>
  <si>
    <t>MARIA DE LOURDES PARIZI GANDOLFI</t>
  </si>
  <si>
    <t>IBITINGA</t>
  </si>
  <si>
    <t>PETERSON JOSE DE OLIVEIRA</t>
  </si>
  <si>
    <t>24/01/1974</t>
  </si>
  <si>
    <t>VALDETE ALVES DE OLIVEIRA</t>
  </si>
  <si>
    <t>POLIANA DE JESUS ALVES</t>
  </si>
  <si>
    <t>02/01/1970</t>
  </si>
  <si>
    <t>MAELY MARIA DE DEUS ALVES</t>
  </si>
  <si>
    <t>POLYANNE JUNQUEIRA SILVA ANDRESEN STRINI</t>
  </si>
  <si>
    <t>05/09/1984</t>
  </si>
  <si>
    <t>DEPARTAMENTO DE ANATOMIA HUMANA</t>
  </si>
  <si>
    <t>PRICILA DE SOUSA ZARIFE</t>
  </si>
  <si>
    <t>03/06/1987</t>
  </si>
  <si>
    <t>AIDIL DE SOUSA SANTOS</t>
  </si>
  <si>
    <t>PRISCILA ALVARENGA CARDOSO</t>
  </si>
  <si>
    <t>07/01/1980</t>
  </si>
  <si>
    <t>TANIA ALVARENGA CARDOSO</t>
  </si>
  <si>
    <t>PRISCILA FERREIRA BARBOSA DE SOUSA</t>
  </si>
  <si>
    <t>IZABEL CRISTINA FERREIRA BARBOSA</t>
  </si>
  <si>
    <t>PRISCILA NEVES FARIA</t>
  </si>
  <si>
    <t>03/02/1984</t>
  </si>
  <si>
    <t>ELENA MARIA DE FARIA</t>
  </si>
  <si>
    <t>PRISCILLA BARBOSA FERREIRA SOARES</t>
  </si>
  <si>
    <t>05/06/1974</t>
  </si>
  <si>
    <t>GRACA APARECIDA BARBOSA FERREIRA</t>
  </si>
  <si>
    <t>Coordenação do Programa de Pós-Graduação em Odontologia</t>
  </si>
  <si>
    <t>PRISCILLA MARTINS DORNELAS</t>
  </si>
  <si>
    <t>13/05/1993</t>
  </si>
  <si>
    <t>CIRENE MARTINS DORNELAS</t>
  </si>
  <si>
    <t>QUINTILIANO SIQUEIRA SCHRODEN NOMELINI</t>
  </si>
  <si>
    <t>SANDRA SIQUEIRA NOMELINI</t>
  </si>
  <si>
    <t>RAFAEL ALVES FIGUEIREDO</t>
  </si>
  <si>
    <t>AGDA LUCIA ABREU ALVES</t>
  </si>
  <si>
    <t>RAFAEL ANTONIO ROSSATO</t>
  </si>
  <si>
    <t>11/07/1986</t>
  </si>
  <si>
    <t>MARIA DE LOURDES VICENTIM ROSSATO</t>
  </si>
  <si>
    <t>RAFAEL AUGUSTO DA SILVA</t>
  </si>
  <si>
    <t>RAFAEL BORGES RIBEIRO</t>
  </si>
  <si>
    <t>19/02/1981</t>
  </si>
  <si>
    <t>ANA MARIA BORGES RIBEIRO</t>
  </si>
  <si>
    <t>RAFAEL BRUNO VIEIRA</t>
  </si>
  <si>
    <t>07/01/1981</t>
  </si>
  <si>
    <t>RAFAEL CORDEIRO SILVA</t>
  </si>
  <si>
    <t>02/07/1963</t>
  </si>
  <si>
    <t>LUZIMAR SALOMAO SILVA</t>
  </si>
  <si>
    <t>RAFAEL DIAS ARAUJO</t>
  </si>
  <si>
    <t>18/06/1986</t>
  </si>
  <si>
    <t>MARIA ABADIA DIAS ARAUJO</t>
  </si>
  <si>
    <t>RAFAEL GRAEBIN VOGELMANN</t>
  </si>
  <si>
    <t>20/05/1991</t>
  </si>
  <si>
    <t>ISABEL CRISTINA VOGELMANN</t>
  </si>
  <si>
    <t>RAFAEL MARTINS MENDES</t>
  </si>
  <si>
    <t>28/04/1987</t>
  </si>
  <si>
    <t>SIMONE MARIA MARTINS MENDES</t>
  </si>
  <si>
    <t>RAFAEL MATIELO</t>
  </si>
  <si>
    <t>09/12/1986</t>
  </si>
  <si>
    <t>CLAUDETE MATIELO</t>
  </si>
  <si>
    <t>RAFAEL NASCIMENTO</t>
  </si>
  <si>
    <t>SOLANGE MARTA DE AQUINO NASCIMENTO</t>
  </si>
  <si>
    <t>RAFAEL PASQUINI</t>
  </si>
  <si>
    <t>RAFAEL RESENDE DE MIRANDA</t>
  </si>
  <si>
    <t>16/01/1992</t>
  </si>
  <si>
    <t>HELEUSA FELIPE DE RESENDE MIRANDA</t>
  </si>
  <si>
    <t>RAFAEL SILVA GUERREIRO</t>
  </si>
  <si>
    <t>07/12/1975</t>
  </si>
  <si>
    <t>SIOMARA SILVA GUERREIRO</t>
  </si>
  <si>
    <t>Coordenação do Curso de Graduação em Gestão da Informação</t>
  </si>
  <si>
    <t>RAFAELA COSTA CRUZ BARBIERI</t>
  </si>
  <si>
    <t>26/03/1983</t>
  </si>
  <si>
    <t>SIMONE APARECIDA SANTOS COSTA CRUZ</t>
  </si>
  <si>
    <t>RAFAELA SILVA RABELO</t>
  </si>
  <si>
    <t>14/10/1983</t>
  </si>
  <si>
    <t>SEBASTIANA PERES DA SILVA FRANCA</t>
  </si>
  <si>
    <t>RAIGNA AUGUSTA DA SILVA</t>
  </si>
  <si>
    <t>24/11/1970</t>
  </si>
  <si>
    <t>MAGNA MARIA VIEIRA DA SILVA</t>
  </si>
  <si>
    <t>RAILENE OLIVEIRA BORGES</t>
  </si>
  <si>
    <t>DINAIR OLIVEIRA BORGES</t>
  </si>
  <si>
    <t>RAIMUNDO LORA SERRANO</t>
  </si>
  <si>
    <t>ANA FRANCISCA SERRANO CORRALES</t>
  </si>
  <si>
    <t>SANTIAGO DE CUBA</t>
  </si>
  <si>
    <t>RAONI MACEDO BIELSCHOWSKY</t>
  </si>
  <si>
    <t>06/06/1985</t>
  </si>
  <si>
    <t>GORETE RIBEIRO DE MACEDO</t>
  </si>
  <si>
    <t>RAPHAEL FERREIRA DA SILVA</t>
  </si>
  <si>
    <t>21/10/1983</t>
  </si>
  <si>
    <t>MARIA DA GRACA FERREIRA DA SILVA</t>
  </si>
  <si>
    <t>RAQUEL APARECIDA SOUZA</t>
  </si>
  <si>
    <t>SONIA APARECIDA SOUZA</t>
  </si>
  <si>
    <t>RAQUEL BORGES MORONI</t>
  </si>
  <si>
    <t>GEUZA MARIA SILVA BORGES</t>
  </si>
  <si>
    <t>RAQUEL CRISTINA CAVALCANTI DANTAS</t>
  </si>
  <si>
    <t>11/05/1987</t>
  </si>
  <si>
    <t>MARIA ELISA CAVALCANTI DANTAS</t>
  </si>
  <si>
    <t>RAQUEL DE AZEVEDO</t>
  </si>
  <si>
    <t>HILTRUDES HABITZREUTER DE AZEVEDO</t>
  </si>
  <si>
    <t>RAQUEL DISCINI DE CAMPOS</t>
  </si>
  <si>
    <t>05/02/1975</t>
  </si>
  <si>
    <t>NORMA DISCINI DE CAMPOS</t>
  </si>
  <si>
    <t>RAQUEL MARIA FERREIRA DE SOUSA</t>
  </si>
  <si>
    <t>MARIA FERREIRA DE SOUSA</t>
  </si>
  <si>
    <t>RAQUEL MELLO SALIMENO DE SA</t>
  </si>
  <si>
    <t>MARIA CESAR MELLO SALIMENO</t>
  </si>
  <si>
    <t>GUARARAPES</t>
  </si>
  <si>
    <t>RAQUEL NAIARA FERNANDES SILVA</t>
  </si>
  <si>
    <t>ANGELA MARIA FERNANDES COSTA SILVA</t>
  </si>
  <si>
    <t>RAQUEL ROMES LINHARES</t>
  </si>
  <si>
    <t>APARECIDA MARCIA SILVA LINHARES</t>
  </si>
  <si>
    <t>RAUL DE FREITAS BALBINO</t>
  </si>
  <si>
    <t>ALBANY DE FREITAS BALBINO</t>
  </si>
  <si>
    <t>RAUL FERNANDO CUEVAS ROJAS</t>
  </si>
  <si>
    <t>07/02/1958</t>
  </si>
  <si>
    <t>MERCEDES ROJAS RIVAS</t>
  </si>
  <si>
    <t>REGES EDUARDO FRANCO TEODORO</t>
  </si>
  <si>
    <t>28/12/1955</t>
  </si>
  <si>
    <t>JERONIMA FRANCO TEODORO</t>
  </si>
  <si>
    <t>REGINA ILKA VIEIRA VASCONCELOS</t>
  </si>
  <si>
    <t>10/02/1968</t>
  </si>
  <si>
    <t>MARIA TERESINHA VIEIRA</t>
  </si>
  <si>
    <t>REGINA MARIA GOMES</t>
  </si>
  <si>
    <t>09/02/1986</t>
  </si>
  <si>
    <t>DINAIR GOMES DA SILVA</t>
  </si>
  <si>
    <t>REGINA MARIA TOLESANO LOUREIRO</t>
  </si>
  <si>
    <t>16/04/1951</t>
  </si>
  <si>
    <t>MARIA DIRCE DE OLIVEIRA TOLESANO</t>
  </si>
  <si>
    <t>REGINA MASSAKO TAKEUCHI</t>
  </si>
  <si>
    <t>13/10/1974</t>
  </si>
  <si>
    <t>TELUKO TAKEUCHI</t>
  </si>
  <si>
    <t>REGINA PAULA GARCIA MOURA</t>
  </si>
  <si>
    <t>MARIA EURIPEDES GARCIA SANTOS</t>
  </si>
  <si>
    <t>REGINALDO DE CAMARGO</t>
  </si>
  <si>
    <t>13/02/1972</t>
  </si>
  <si>
    <t>ANA MARIA DE CAMARGO</t>
  </si>
  <si>
    <t>PRIMEIRO DE MAIO</t>
  </si>
  <si>
    <t>REINER ALVES BOTINHA</t>
  </si>
  <si>
    <t>20/06/1990</t>
  </si>
  <si>
    <t>MARCIA HELENA ALVES BOTINHA</t>
  </si>
  <si>
    <t>REJANE ALEXANDRINA DOMINGUES PEREIRA DO PRADO</t>
  </si>
  <si>
    <t>ALICE SATURNINA PEREIRA</t>
  </si>
  <si>
    <t>RENAN ALVES DOS SANTOS</t>
  </si>
  <si>
    <t>03/12/1990</t>
  </si>
  <si>
    <t>CELMA MARIA SIMOES DOS SANTOS</t>
  </si>
  <si>
    <t>RENAN BILLA</t>
  </si>
  <si>
    <t>24/03/1951</t>
  </si>
  <si>
    <t>ANGELA LOPES BILLA</t>
  </si>
  <si>
    <t>RENAN GONCALVES CATTELAN</t>
  </si>
  <si>
    <t>05/04/1980</t>
  </si>
  <si>
    <t>GRACIA MARIA GONCALVES CATTELAN</t>
  </si>
  <si>
    <t>RENATA APARECIDA MENDES</t>
  </si>
  <si>
    <t>12/10/1978</t>
  </si>
  <si>
    <t>JULIA LISBOA MENDES</t>
  </si>
  <si>
    <t>RENATA BITTENCOURT MEIRA</t>
  </si>
  <si>
    <t>25/09/1963</t>
  </si>
  <si>
    <t>MARILIA GARCEZ TAQUES BITTENCOURT MEIRA</t>
  </si>
  <si>
    <t>RENATA CARMO DE OLIVEIRA</t>
  </si>
  <si>
    <t>22/09/1965</t>
  </si>
  <si>
    <t>DILMA APARECIDA CARMO DE OLIVEIRA</t>
  </si>
  <si>
    <t>RENATA CASTOLDI</t>
  </si>
  <si>
    <t>25/06/1982</t>
  </si>
  <si>
    <t>SANDRA APARECIDA MENDES CASTOLDI</t>
  </si>
  <si>
    <t>RENATA CRISTINA DE LIMA</t>
  </si>
  <si>
    <t>OLGA PEREIRA LIMA</t>
  </si>
  <si>
    <t>RENATA FABIANA PEGORARO</t>
  </si>
  <si>
    <t>23/05/1974</t>
  </si>
  <si>
    <t>ANITA CARMEN DE OLIVEIRA PEGORARO</t>
  </si>
  <si>
    <t>RENATA FERRAREZ FERNANDES LOPES</t>
  </si>
  <si>
    <t>20/06/1970</t>
  </si>
  <si>
    <t>LUCILA DE LOURDES FERRAREZ FERNANDES</t>
  </si>
  <si>
    <t>RENATA FERREIRA KAMLA</t>
  </si>
  <si>
    <t>11/04/1970</t>
  </si>
  <si>
    <t>MARILDA FERREIRA KAMLA</t>
  </si>
  <si>
    <t>RENATA GALVAO DE LIMA</t>
  </si>
  <si>
    <t>21/11/1975</t>
  </si>
  <si>
    <t>MARIA DE FATIMA GALVAO DE LIMA</t>
  </si>
  <si>
    <t>RENATA GRACIELE ZANON</t>
  </si>
  <si>
    <t>24/06/1980</t>
  </si>
  <si>
    <t>SANDRA LUCIA RIGO ZANON</t>
  </si>
  <si>
    <t>RENATA LANCONI</t>
  </si>
  <si>
    <t>01/12/1990</t>
  </si>
  <si>
    <t>LAIDE SERTORIO LANCONI</t>
  </si>
  <si>
    <t>RENATA MENDES DE OLIVEIRA</t>
  </si>
  <si>
    <t>30/08/1986</t>
  </si>
  <si>
    <t>MARIA APARECIDA DE OLIVEIRA MENDES</t>
  </si>
  <si>
    <t>RENATA PRATA CUNHA BERNARDES RODRIGUES</t>
  </si>
  <si>
    <t>21/02/1978</t>
  </si>
  <si>
    <t>REGINA HELENA PRATA CUNHA BERNARDES</t>
  </si>
  <si>
    <t>RENATA RODRIGUES CATANI</t>
  </si>
  <si>
    <t>13/04/1985</t>
  </si>
  <si>
    <t>ROSANGELA RODRIGUES CATANI</t>
  </si>
  <si>
    <t>RENATA RODRIGUES DAHER PAULO</t>
  </si>
  <si>
    <t>24/06/1972</t>
  </si>
  <si>
    <t>INES RODRIGUES CALIL DAHER</t>
  </si>
  <si>
    <t>RENATA SANTOS RODRIGUES</t>
  </si>
  <si>
    <t>MARIA EMILIA SANTOS RODRIGUES</t>
  </si>
  <si>
    <t>RENATA SCARABUCCI JANONES</t>
  </si>
  <si>
    <t>03/07/1976</t>
  </si>
  <si>
    <t>ROMILDA MARIA S JANONES</t>
  </si>
  <si>
    <t>RENATO APARECIDO PIMENTEL DA SILVA</t>
  </si>
  <si>
    <t>05/05/1982</t>
  </si>
  <si>
    <t>SONIA TEREZINHA PIMENTEL DA SILVA</t>
  </si>
  <si>
    <t>RENATO COSTA DIAS</t>
  </si>
  <si>
    <t>31/01/1957</t>
  </si>
  <si>
    <t>MARIA JOSE TEIXEIRA NEPOMUCENO COSTA</t>
  </si>
  <si>
    <t>BARCELONA</t>
  </si>
  <si>
    <t>RENATO DE AQUINO LOPES</t>
  </si>
  <si>
    <t>CERES APARECIDA DA SILVA LOPES</t>
  </si>
  <si>
    <t>RENATO FERREIRA FERNANDES JUNIOR</t>
  </si>
  <si>
    <t>26/08/1971</t>
  </si>
  <si>
    <t>IVANILDE DO PRADO FERNANDES</t>
  </si>
  <si>
    <t>RENATO PALUMBO DORIA</t>
  </si>
  <si>
    <t>15/08/1967</t>
  </si>
  <si>
    <t>ANNITA JANETTE PALUMBO DORIA</t>
  </si>
  <si>
    <t>RENATO SANTOS CARRIJO</t>
  </si>
  <si>
    <t>MARIA LUCIA SANTOS CARRIJO</t>
  </si>
  <si>
    <t>RENATO SIMOES CORDEIRO</t>
  </si>
  <si>
    <t>ROSEMARY SIMOES CORDEIRO</t>
  </si>
  <si>
    <t>RICARDA MARIA DOS SANTOS</t>
  </si>
  <si>
    <t>13/09/1972</t>
  </si>
  <si>
    <t>MARIA FRANCISCA DOS SANTOS</t>
  </si>
  <si>
    <t>PIRAJU</t>
  </si>
  <si>
    <t>Coordenação do Programa de Pós-Graduação em Ciências Veterin</t>
  </si>
  <si>
    <t>RICARDO ALVARENGA RIBEIRO</t>
  </si>
  <si>
    <t>28/06/1979</t>
  </si>
  <si>
    <t>VERA LUCIA ALVARENGA RIBEIRO</t>
  </si>
  <si>
    <t>RICARDO AMANCIO MALAGONI</t>
  </si>
  <si>
    <t>HAYDEE APARECIDA AMANCIO MALAGONI</t>
  </si>
  <si>
    <t>RICARDO BATISTA PENTEADO</t>
  </si>
  <si>
    <t>ELENICE APARECIDA BATISTA PENTEADO</t>
  </si>
  <si>
    <t>RICARDO CORREA DE SANTANA</t>
  </si>
  <si>
    <t>SELMA SANTANA DOS REIS</t>
  </si>
  <si>
    <t>RICARDO DREWS</t>
  </si>
  <si>
    <t>17/06/1988</t>
  </si>
  <si>
    <t>MARLI DESBESSEL DREWS</t>
  </si>
  <si>
    <t>RICARDO FALQUETO JORGE</t>
  </si>
  <si>
    <t>11/06/1976</t>
  </si>
  <si>
    <t>MARIA LUIZA FALQUETO JORGE</t>
  </si>
  <si>
    <t>RICARDO FRANCISCO BROCENSCHI</t>
  </si>
  <si>
    <t>05/10/1982</t>
  </si>
  <si>
    <t>LUISA MARIN BROCENSCHI</t>
  </si>
  <si>
    <t>RICARDO JOSE VICTAL DE CARVALHO</t>
  </si>
  <si>
    <t>05/02/1969</t>
  </si>
  <si>
    <t>RICARDO KAGIMURA</t>
  </si>
  <si>
    <t>19/06/1976</t>
  </si>
  <si>
    <t>EMIKO OKAMURA KAGIMURA</t>
  </si>
  <si>
    <t>RICARDO LUIS BARBOSA</t>
  </si>
  <si>
    <t>13/06/1968</t>
  </si>
  <si>
    <t>INEZ DOS SANTOS BARBOSA</t>
  </si>
  <si>
    <t>RICARDO PADOVINI PLETI FERREIRA</t>
  </si>
  <si>
    <t>17/05/1980</t>
  </si>
  <si>
    <t>MARIA CRISTINA PADOVANI PLETI</t>
  </si>
  <si>
    <t>RICARDO REIS SOARES</t>
  </si>
  <si>
    <t>10/05/1965</t>
  </si>
  <si>
    <t>GUIOMAR REIS SOARES</t>
  </si>
  <si>
    <t>NITERÓI</t>
  </si>
  <si>
    <t>RICARDO RIBEIRO DE AVILA</t>
  </si>
  <si>
    <t>11/09/1984</t>
  </si>
  <si>
    <t>CLOTILDE CAETANO RIBEIRO DE AVILA</t>
  </si>
  <si>
    <t>RICARDO ROCHA DE AZEVEDO</t>
  </si>
  <si>
    <t>FAVONIA ROCHA DE AZEVEDO</t>
  </si>
  <si>
    <t>RICARDO ROCHA VIOLA</t>
  </si>
  <si>
    <t>23/03/1968</t>
  </si>
  <si>
    <t>MARIA APARECIDA ROCHA VIOLA</t>
  </si>
  <si>
    <t>RICARDO WAGNER MACHADO DA SILVEIRA</t>
  </si>
  <si>
    <t>LENIR JUNQUEIRA BERNARDI</t>
  </si>
  <si>
    <t>RILDO APARECIDO COSTA</t>
  </si>
  <si>
    <t>11/02/1971</t>
  </si>
  <si>
    <t>ANTONIA ROSA COSTA</t>
  </si>
  <si>
    <t>RITA DE CASSIA FERNANDES MIRANDA</t>
  </si>
  <si>
    <t>CLEIDE ZORZIN FERNANDES</t>
  </si>
  <si>
    <t>RITA DE CASSIA MARTINS DE SOUZA</t>
  </si>
  <si>
    <t>16/04/1964</t>
  </si>
  <si>
    <t>DIRCE MARIANO MARTINS</t>
  </si>
  <si>
    <t>CONCHAS</t>
  </si>
  <si>
    <t>RITA DE CASSIA PEREIRA SARAMAGO</t>
  </si>
  <si>
    <t>02/04/1985</t>
  </si>
  <si>
    <t>RITA MARIA DA SILVA JULIA</t>
  </si>
  <si>
    <t>23/05/1960</t>
  </si>
  <si>
    <t>RITA GARCIA SILVA</t>
  </si>
  <si>
    <t>RIVALDO MAURO DE FARIA</t>
  </si>
  <si>
    <t>MARIA BENEDITA DE FARIA</t>
  </si>
  <si>
    <t>RIVALINO MATIAS JUNIOR</t>
  </si>
  <si>
    <t>30/12/1971</t>
  </si>
  <si>
    <t>GENY DIAS MARCAL MATIAS</t>
  </si>
  <si>
    <t>ROBERTA MAIRA DE MELO</t>
  </si>
  <si>
    <t>09/04/1971</t>
  </si>
  <si>
    <t>CLAIR MARIA DE MELO</t>
  </si>
  <si>
    <t>ARAXá</t>
  </si>
  <si>
    <t>ROBERTA TORRES DE MELO</t>
  </si>
  <si>
    <t>17/12/1987</t>
  </si>
  <si>
    <t>VERA MARCIA TORRES DE MELO</t>
  </si>
  <si>
    <t>ROBERTO BERNARDINO JUNIOR</t>
  </si>
  <si>
    <t>02/02/1971</t>
  </si>
  <si>
    <t>MARIA APARECIDA DOS ANJOS BERNARDINO</t>
  </si>
  <si>
    <t>ROBERTO BUENO PINTO</t>
  </si>
  <si>
    <t>25/09/1966</t>
  </si>
  <si>
    <t>LAIZ MESCK BUENO</t>
  </si>
  <si>
    <t>ROBERTO CHANG</t>
  </si>
  <si>
    <t>10/11/1962</t>
  </si>
  <si>
    <t>CHEUNG CHUNG ICE KOW</t>
  </si>
  <si>
    <t>ROBERTO DE PAULA MACHADO</t>
  </si>
  <si>
    <t>26/02/1984</t>
  </si>
  <si>
    <t>ROSIRENE APARECIDA RODRIGUES</t>
  </si>
  <si>
    <t>ROBERTO DE SOUZA MARTINS</t>
  </si>
  <si>
    <t>14/12/1970</t>
  </si>
  <si>
    <t>LAVINIA DE SOUZA MARTINS</t>
  </si>
  <si>
    <t>ROBERTO ELIAS CAMPOS</t>
  </si>
  <si>
    <t>15/06/1965</t>
  </si>
  <si>
    <t>LAZARA DE SãO JOSé CAMPOS</t>
  </si>
  <si>
    <t>ROBERTO HIROKI MIWA</t>
  </si>
  <si>
    <t>23/04/1964</t>
  </si>
  <si>
    <t>TOKIE MIWA</t>
  </si>
  <si>
    <t>ROBERTO MENDES FINZI NETO</t>
  </si>
  <si>
    <t>31/01/1974</t>
  </si>
  <si>
    <t>MARIA DE FATIMA FINZI</t>
  </si>
  <si>
    <t>ROBERTO TERUMI ATARASSI</t>
  </si>
  <si>
    <t>26/11/1973</t>
  </si>
  <si>
    <t>EMIKO ATARASSI</t>
  </si>
  <si>
    <t>ROBERTO VALDES PUENTES</t>
  </si>
  <si>
    <t>IDIA PUENTES LAZO</t>
  </si>
  <si>
    <t>YAGUAJAY</t>
  </si>
  <si>
    <t>ROBINSON SABINO DA SILVA</t>
  </si>
  <si>
    <t>25/03/1981</t>
  </si>
  <si>
    <t>MELANIA ANTONIA LERNER SABINO DA SILVA</t>
  </si>
  <si>
    <t>ROBSON CARLOS ANTUNES</t>
  </si>
  <si>
    <t>26/12/1968</t>
  </si>
  <si>
    <t>EDITH BARCA ANTUNES</t>
  </si>
  <si>
    <t>MONTE APRAZIVEL</t>
  </si>
  <si>
    <t>ROBSON JOSE DE OLIVEIRA JUNIOR</t>
  </si>
  <si>
    <t>29/05/1984</t>
  </si>
  <si>
    <t>ROSEMERE MENDES DE OLIVEIRA</t>
  </si>
  <si>
    <t>ROBSON LUIZ DE FRANCA</t>
  </si>
  <si>
    <t>22/09/1967</t>
  </si>
  <si>
    <t>EDWIRGENS DE SOUZA FRANCA</t>
  </si>
  <si>
    <t>RODOLFO COLLEGARI</t>
  </si>
  <si>
    <t>20/04/1987</t>
  </si>
  <si>
    <t>SONIA REGINA RODRIGUES CARVALHO COLLEGARI</t>
  </si>
  <si>
    <t>RODRIGO ALEJANDRO ABARZA MUNOZ</t>
  </si>
  <si>
    <t>01/11/1980</t>
  </si>
  <si>
    <t>MARIA ELENA ABARZA MUNOZ</t>
  </si>
  <si>
    <t>RODRIGO AMORIM BEZERRA DA SILVA</t>
  </si>
  <si>
    <t>19/09/1983</t>
  </si>
  <si>
    <t>EFIGENIA AMORIM BEZERRA DA SILVA</t>
  </si>
  <si>
    <t>RODRIGO APARECIDO MORAES DE SOUZA</t>
  </si>
  <si>
    <t>29/06/1973</t>
  </si>
  <si>
    <t>MARIA HELENA MORAES DE SOUZA</t>
  </si>
  <si>
    <t>RODRIGO ARGENTON FREIRE</t>
  </si>
  <si>
    <t>06/02/1987</t>
  </si>
  <si>
    <t>NELI APARECIDA ARGENTON FREIRE</t>
  </si>
  <si>
    <t>RODRIGO BARROSO PANATIERI</t>
  </si>
  <si>
    <t>19/11/1973</t>
  </si>
  <si>
    <t>TEREZINHA CARLINDA BARROSO PANATIERI</t>
  </si>
  <si>
    <t>PIRATINI</t>
  </si>
  <si>
    <t>RODRIGO BEZERRA DE ARAUJO GALLIS</t>
  </si>
  <si>
    <t>12/03/1977</t>
  </si>
  <si>
    <t>FATIMA BEZERRA DE ARAUJO GALLIS</t>
  </si>
  <si>
    <t>RODRIGO FERNANDES MALAQUIAS</t>
  </si>
  <si>
    <t>MARIA MADALENA FERNANDES MALAQUIAS</t>
  </si>
  <si>
    <t>RODRIGO FREITAS RODRIGUES</t>
  </si>
  <si>
    <t>02/02/1983</t>
  </si>
  <si>
    <t>MARIA RITA FREITAS RODRIGUES DA COSTA</t>
  </si>
  <si>
    <t>MUSEU UNIVERSITARIO DE ARTE</t>
  </si>
  <si>
    <t>RODRIGO GUSTAVO DELALIBERA</t>
  </si>
  <si>
    <t>23/01/1976</t>
  </si>
  <si>
    <t>MARIA CRISTINA DEL GESSO DELALIBERA</t>
  </si>
  <si>
    <t>RODRIGO LAMBERT</t>
  </si>
  <si>
    <t>THELMA SANTOS DE MELO LAMBERT</t>
  </si>
  <si>
    <t>BELGICA</t>
  </si>
  <si>
    <t>RODRIGO MIRANDA</t>
  </si>
  <si>
    <t>14/10/1978</t>
  </si>
  <si>
    <t>ELIZABETH DIVINA MIRANDA</t>
  </si>
  <si>
    <t>RODRIGO MOLINI LEAO</t>
  </si>
  <si>
    <t>ANA MARIA MOLINI LEAO</t>
  </si>
  <si>
    <t>DEPARTAMENTO DE FARMACOLOGIA</t>
  </si>
  <si>
    <t>RODRIGO OTAVIO VEIGA DE MIRANDA</t>
  </si>
  <si>
    <t>02/07/1981</t>
  </si>
  <si>
    <t>ALVA DO NASCIMENTO VEIGA DE MIRANDA</t>
  </si>
  <si>
    <t>RODRIGO PEREIRA DE QUEIROZ</t>
  </si>
  <si>
    <t>06/08/1970</t>
  </si>
  <si>
    <t>SEMIRAMIS GEMA PEREIRA DE QUEIROZ</t>
  </si>
  <si>
    <t>RODRIGO PIRES LEANDRO</t>
  </si>
  <si>
    <t>18/01/1978</t>
  </si>
  <si>
    <t>MARLENE PIRES LEANDRO</t>
  </si>
  <si>
    <t>RODRIGO RODRIGUES CAMBRAIA DE MIRANDA</t>
  </si>
  <si>
    <t>02/10/1977</t>
  </si>
  <si>
    <t>DENISE RODRIGUES CAMBRAIA</t>
  </si>
  <si>
    <t>RODRIGO SANCHES MIANI</t>
  </si>
  <si>
    <t>30/10/1983</t>
  </si>
  <si>
    <t>ROSA MARIA SANCHES MIANI</t>
  </si>
  <si>
    <t>RODRIGO SANCHES PERES</t>
  </si>
  <si>
    <t>MARGARIDA MARIA SANCHES PERES</t>
  </si>
  <si>
    <t>RODRIGO VALVERDE DENUBILA</t>
  </si>
  <si>
    <t>VALERIA CRISTINA VALVERDE DENUBILA</t>
  </si>
  <si>
    <t>RODRIGO VASCONCELOS MACHADO</t>
  </si>
  <si>
    <t>18/04/1971</t>
  </si>
  <si>
    <t>MARGARIDA DO CARMO MACHADO</t>
  </si>
  <si>
    <t>RODRIGO VITORINO SOUZA ALVES</t>
  </si>
  <si>
    <t>29/05/1985</t>
  </si>
  <si>
    <t>ROGERIO AGENOR DE ARAUJO</t>
  </si>
  <si>
    <t>10/09/1958</t>
  </si>
  <si>
    <t>LOURDES FERREIRA ARAUJO</t>
  </si>
  <si>
    <t>POCO FUNDO</t>
  </si>
  <si>
    <t>ROGERIO DE MELO COSTA PINTO</t>
  </si>
  <si>
    <t>03/05/1969</t>
  </si>
  <si>
    <t>NILZA DE MELO COSTA PINTO</t>
  </si>
  <si>
    <t>ROGERIO FERNANDO PIRES</t>
  </si>
  <si>
    <t>22/12/1979</t>
  </si>
  <si>
    <t>BENEDITA DE FATIMA GOMES PIRES</t>
  </si>
  <si>
    <t>ROGERIO LEMOS RIBEIRO</t>
  </si>
  <si>
    <t>ELZA FERRANTE RIBEIRO</t>
  </si>
  <si>
    <t>ROGERIO MENDONCA DE CARVALHO</t>
  </si>
  <si>
    <t>15/09/1977</t>
  </si>
  <si>
    <t>DEISE MAROUELLI MENDONCA CARVALHO</t>
  </si>
  <si>
    <t>ROGERIO SALES GONCALVES</t>
  </si>
  <si>
    <t>11/05/1981</t>
  </si>
  <si>
    <t>ALAIR SALES GONCALVES</t>
  </si>
  <si>
    <t>ROMANA ISABEL BRAZIO VALENTE PINHO</t>
  </si>
  <si>
    <t>16/03/1976</t>
  </si>
  <si>
    <t>LUZIA CANCIO BRAZIO VALENTE</t>
  </si>
  <si>
    <t>RONALDO CASTRO DE OLIVEIRA</t>
  </si>
  <si>
    <t>ESTER CASTRO DE OLIVEIRA</t>
  </si>
  <si>
    <t>RESPLENDOR</t>
  </si>
  <si>
    <t>RONALDO MACEDO BRANDAO</t>
  </si>
  <si>
    <t>03/07/1964</t>
  </si>
  <si>
    <t>MARIA DE LOURDES MACEDO BRANDAO</t>
  </si>
  <si>
    <t>RONAN MACHADO DE ALCANTARA</t>
  </si>
  <si>
    <t>06/10/1963</t>
  </si>
  <si>
    <t>MARIA MAGALHAES MACHADO ALCANTARA</t>
  </si>
  <si>
    <t>20/10/2021</t>
  </si>
  <si>
    <t>19/10/2024</t>
  </si>
  <si>
    <t>RONE CARDOSO</t>
  </si>
  <si>
    <t>SIRLEI DA SILVA CARDOSO</t>
  </si>
  <si>
    <t>ROSA MARIA ZAIA BORGES</t>
  </si>
  <si>
    <t>IGNEZ ROSA ZAIA BORGES</t>
  </si>
  <si>
    <t>ROSANA APARECIDA RIBEIRO</t>
  </si>
  <si>
    <t>29/10/1965</t>
  </si>
  <si>
    <t>MARIA SELMA RIBEIRO</t>
  </si>
  <si>
    <t>ROSANA MARIA NASCIMENTO DE ASSUNCAO</t>
  </si>
  <si>
    <t>19/04/1968</t>
  </si>
  <si>
    <t>DALVA FRANCISCA NASCIMENTO DE ASSUNCAO</t>
  </si>
  <si>
    <t>ROSANA ROMERO</t>
  </si>
  <si>
    <t>21/12/1964</t>
  </si>
  <si>
    <t>ISOLA BIANCHI ROMERO</t>
  </si>
  <si>
    <t>LIMEIRA</t>
  </si>
  <si>
    <t>ROSANA SUELI DA MOTTA JAFELICE</t>
  </si>
  <si>
    <t>30/08/1964</t>
  </si>
  <si>
    <t>GENILDE VITORETI MOTTA</t>
  </si>
  <si>
    <t>ROSANGELA MARTINS DE ARAUJO</t>
  </si>
  <si>
    <t>VALDIR MARINHO ARAUJO</t>
  </si>
  <si>
    <t>ROSEANE GROSSI SILVA</t>
  </si>
  <si>
    <t>16/11/1979</t>
  </si>
  <si>
    <t>MARIA IVONE GROSSI SILVA</t>
  </si>
  <si>
    <t>ROSELI MENDONCA DIAS</t>
  </si>
  <si>
    <t>12/08/1986</t>
  </si>
  <si>
    <t>RAQUEL MENDONCA DO NASCIMENTO DIAS</t>
  </si>
  <si>
    <t>ROSEMAR BATISTA DA SILVA</t>
  </si>
  <si>
    <t>ROSALINA BATISTA DA SILVA</t>
  </si>
  <si>
    <t>ROSEMEIRE SALATA</t>
  </si>
  <si>
    <t>ELZA GALBIATTI SALATA</t>
  </si>
  <si>
    <t>ROSEMIRA MENDES DE SOUSA</t>
  </si>
  <si>
    <t>15/12/1976</t>
  </si>
  <si>
    <t>MARIA DE FATIMA MENDES DE SOUSA</t>
  </si>
  <si>
    <t>FUND. UNIVERSIDADE FEDERAL DE RONDONIA</t>
  </si>
  <si>
    <t>ROSENDA VALDES ARENCIBIA</t>
  </si>
  <si>
    <t>01/03/1969</t>
  </si>
  <si>
    <t>NILDA ARENCIBIA CAMACHO</t>
  </si>
  <si>
    <t>PINAR DEL RIO - CUBA</t>
  </si>
  <si>
    <t>ROSIANE LEMOS VIANNA</t>
  </si>
  <si>
    <t>LUCI DA MOTA LEMOS</t>
  </si>
  <si>
    <t>ROSIMEIRE GONCALVES DOS SANTOS</t>
  </si>
  <si>
    <t>06/04/1966</t>
  </si>
  <si>
    <t>MARISA CLAUDIO DOS SANTOS</t>
  </si>
  <si>
    <t>CERES</t>
  </si>
  <si>
    <t>ROSINEIDE MARQUES RIBAS</t>
  </si>
  <si>
    <t>08/06/1974</t>
  </si>
  <si>
    <t>MARIA MARQUES RIBAS</t>
  </si>
  <si>
    <t>Coordenação do Programa de Pós-Graduação em Imunologia e Par</t>
  </si>
  <si>
    <t>ROSSELVELT JOSE SANTOS</t>
  </si>
  <si>
    <t>MARIA IZABEL SANTOS</t>
  </si>
  <si>
    <t>JOIA</t>
  </si>
  <si>
    <t>RUBEN DE OLIVEIRA NASCIMENTO</t>
  </si>
  <si>
    <t>17/03/1963</t>
  </si>
  <si>
    <t>JOSELINA DE OLIVEIRA NASCIMENTO</t>
  </si>
  <si>
    <t>RUBENS GARCIA NUNES SOBRINHO</t>
  </si>
  <si>
    <t>06/08/1961</t>
  </si>
  <si>
    <t>DULCE MARQUEZ SA NUNES</t>
  </si>
  <si>
    <t>RUBENS GEDRAITE</t>
  </si>
  <si>
    <t>03/03/1958</t>
  </si>
  <si>
    <t>CATHARINA THAEODOROV GEDRAITE</t>
  </si>
  <si>
    <t>RUHAM PABLO REIS</t>
  </si>
  <si>
    <t>02/05/1979</t>
  </si>
  <si>
    <t>DIVA MARIA DE OLIVEIRA REIS</t>
  </si>
  <si>
    <t>RUTE MAGALHAES BRITO</t>
  </si>
  <si>
    <t>19/10/1973</t>
  </si>
  <si>
    <t>MARIA INEZ MAGALHAES BRITO</t>
  </si>
  <si>
    <t>SAADALLAH AZOR FAKHOURI FILHO</t>
  </si>
  <si>
    <t>RAWAK KAWAAN FAKHOURI</t>
  </si>
  <si>
    <t>SABRINA COELHO RODRIGUES</t>
  </si>
  <si>
    <t>MARISE MACHADO COELHO RODRIGUES</t>
  </si>
  <si>
    <t>ITAPEVA</t>
  </si>
  <si>
    <t>SABRINA FARIA DE QUEIROZ</t>
  </si>
  <si>
    <t>06/03/1983</t>
  </si>
  <si>
    <t>VANDA FARIA DE QUEIROZ</t>
  </si>
  <si>
    <t>SABRINA MAIA LEMOS</t>
  </si>
  <si>
    <t>IONE SOARES MAIA LEMOS</t>
  </si>
  <si>
    <t>SABRINA NUNES VIEIRA</t>
  </si>
  <si>
    <t>21/02/1982</t>
  </si>
  <si>
    <t>JALCIRA DA CONCEICAO NUNES VIEIRA</t>
  </si>
  <si>
    <t>SABRINA ROYER</t>
  </si>
  <si>
    <t>06/08/1981</t>
  </si>
  <si>
    <t>IVETE MARIA ROYER</t>
  </si>
  <si>
    <t>SAMARA CARBONE</t>
  </si>
  <si>
    <t>TALMA LUCIA CARBONE</t>
  </si>
  <si>
    <t>SANDRA ALVES FIUZA</t>
  </si>
  <si>
    <t>06/04/1971</t>
  </si>
  <si>
    <t>MARIA INES CERQU FIUZA</t>
  </si>
  <si>
    <t>SANDRA APARECIDA CARDOZO</t>
  </si>
  <si>
    <t>ARACI GOBO CARDOZO</t>
  </si>
  <si>
    <t>SANDRA HELENA MOREIRA SANTIAGO</t>
  </si>
  <si>
    <t>14/11/1960</t>
  </si>
  <si>
    <t>SYLVIA MOREIRA SANTIAGO</t>
  </si>
  <si>
    <t>SANDRA MARA ALFONSO</t>
  </si>
  <si>
    <t>29/08/1962</t>
  </si>
  <si>
    <t>ONEIDA MARLY ALFONSO</t>
  </si>
  <si>
    <t>SANDRO MANUEL CARMELINO HURTADO</t>
  </si>
  <si>
    <t>11/01/1976</t>
  </si>
  <si>
    <t>GLORIA ANGELICA HURTADO ZAPATA DE CARMELINO</t>
  </si>
  <si>
    <t>SANDRO PRADO SANTOS</t>
  </si>
  <si>
    <t>29/07/1982</t>
  </si>
  <si>
    <t>LEIDA MARIA DO PRADO SANTOS</t>
  </si>
  <si>
    <t>SANDRO ROGERIO VARGAS USTRA</t>
  </si>
  <si>
    <t>17/08/1969</t>
  </si>
  <si>
    <t>DEJANIR OLIVEIRA VARGAS</t>
  </si>
  <si>
    <t>SANTOS ALBERTO ENRIQUEZ REMIGIO</t>
  </si>
  <si>
    <t>08/04/1972</t>
  </si>
  <si>
    <t>VICTORIA REMIGIO YACOLCA</t>
  </si>
  <si>
    <t>SANY KARLA MACHADO</t>
  </si>
  <si>
    <t>MARIA BATISTA DE FARIA</t>
  </si>
  <si>
    <t>SARAH ARVELOS ALTINO</t>
  </si>
  <si>
    <t>DEBORAH GERTRUDES</t>
  </si>
  <si>
    <t>Lic. Gestante (Concedida SIASS) - EST</t>
  </si>
  <si>
    <t>SARAH FARIA MONTEIRO MAZZINI COSTA</t>
  </si>
  <si>
    <t>22/01/1993</t>
  </si>
  <si>
    <t>SUELY APARECIDA FARIA MAZZINI</t>
  </si>
  <si>
    <t>SAUL MOREIRA SILVA</t>
  </si>
  <si>
    <t>09/02/1973</t>
  </si>
  <si>
    <t>LIGIA DE SOUZA MOREIRA</t>
  </si>
  <si>
    <t>SAULOEBER TARSIO DE SOUZA</t>
  </si>
  <si>
    <t>24/12/1970</t>
  </si>
  <si>
    <t>MARIA ALVES DE SOUZA</t>
  </si>
  <si>
    <t>SEBASTIAN RUDAS NEYRA</t>
  </si>
  <si>
    <t>MARIA DEL PILAR NEYRA VELARDE</t>
  </si>
  <si>
    <t>SEBASTIAO ANTONIO BORBA</t>
  </si>
  <si>
    <t>14/07/1951</t>
  </si>
  <si>
    <t>OLIVIA UMBELINA</t>
  </si>
  <si>
    <t>SELMA TEREZINHA MILAGRE</t>
  </si>
  <si>
    <t>MARIA TRISTAO MILAGRE</t>
  </si>
  <si>
    <t>SELMO HAROLDO DE RESENDE</t>
  </si>
  <si>
    <t>NICOLINA COSTA FAGUNDES</t>
  </si>
  <si>
    <t>SERGIO ANTONIO LEMOS DE MORAIS</t>
  </si>
  <si>
    <t>16/06/1961</t>
  </si>
  <si>
    <t>BENVINDA CASTRO MORAIS</t>
  </si>
  <si>
    <t>SERGIO FERREIRA DE PAULA SILVA</t>
  </si>
  <si>
    <t>05/04/1973</t>
  </si>
  <si>
    <t>MARIA JOSE DA SILVA PAULA</t>
  </si>
  <si>
    <t>SERGIO GONCALVES</t>
  </si>
  <si>
    <t>12/01/1976</t>
  </si>
  <si>
    <t>JOSEFA RAMOS GONCALVES</t>
  </si>
  <si>
    <t>INSTITUTO FEDERAL DO PARANA</t>
  </si>
  <si>
    <t>8/01/2022</t>
  </si>
  <si>
    <t>SERGIO GUILHERME CABRAL BENTO</t>
  </si>
  <si>
    <t>11/02/1979</t>
  </si>
  <si>
    <t>MIRIAM CABRAL BENTO</t>
  </si>
  <si>
    <t>SERGIO INACIO NUNES</t>
  </si>
  <si>
    <t>07/08/1970</t>
  </si>
  <si>
    <t>ANTONIA NUNES PEREIRA</t>
  </si>
  <si>
    <t>Coordenação do Curso de Graduação em Educação Física - Licen</t>
  </si>
  <si>
    <t>SERGIO LEMOS DUARTE</t>
  </si>
  <si>
    <t>14/02/1982</t>
  </si>
  <si>
    <t>SERGIO LUIZ MIRANDA</t>
  </si>
  <si>
    <t>10/07/1962</t>
  </si>
  <si>
    <t>ZAIRA APRECIDA BUCIOLI MIRANDA</t>
  </si>
  <si>
    <t>SERGIO MAURO DA SILVA NEIRO</t>
  </si>
  <si>
    <t>12/03/1973</t>
  </si>
  <si>
    <t>IDELMA APARECIDA DA SILVA NEIRO</t>
  </si>
  <si>
    <t>SERGIO PAULO MORAIS</t>
  </si>
  <si>
    <t>02/06/1972</t>
  </si>
  <si>
    <t>NOEMIA ARANTES MORAIS</t>
  </si>
  <si>
    <t>SERGIO VITORINO CARDOSO</t>
  </si>
  <si>
    <t>03/12/1976</t>
  </si>
  <si>
    <t>MARIA HELENA VITORINO CARDOSO</t>
  </si>
  <si>
    <t>SERTORIO DE AMORIM E SILVA NETO</t>
  </si>
  <si>
    <t>MARILIA BERENICE AMORIM FERNANDES</t>
  </si>
  <si>
    <t>SHEILA CRISTINA CANOBRE</t>
  </si>
  <si>
    <t>22/12/1975</t>
  </si>
  <si>
    <t>CELIA FIORANI CANOBRE</t>
  </si>
  <si>
    <t>SHIGUEO NOMURA</t>
  </si>
  <si>
    <t>SUMIE NOMURA</t>
  </si>
  <si>
    <t>SHIRLEI SILMARA DE FREITAS MELLO</t>
  </si>
  <si>
    <t>06/03/1974</t>
  </si>
  <si>
    <t>VERA DE FREITAS MELLO</t>
  </si>
  <si>
    <t>SIDINEY RUOCCO JUNIOR</t>
  </si>
  <si>
    <t>MARIA LUCIA COSTA RUOCCO</t>
  </si>
  <si>
    <t>SIDNEI GONCALVES DA SILVA</t>
  </si>
  <si>
    <t>10/10/1980</t>
  </si>
  <si>
    <t>MARIA GONCALVES DA SILVA</t>
  </si>
  <si>
    <t>SIGRID BITTER</t>
  </si>
  <si>
    <t>MARIA ANTONETTE FICKER BITTER</t>
  </si>
  <si>
    <t>SILVANA MARIA DE JESUS</t>
  </si>
  <si>
    <t>12/03/1972</t>
  </si>
  <si>
    <t>ANNA CRUZELINA LEITE</t>
  </si>
  <si>
    <t>SILVANO FERNANDES BAIA</t>
  </si>
  <si>
    <t>20/12/1958</t>
  </si>
  <si>
    <t>JOSEFINA PEREIRA BAIA</t>
  </si>
  <si>
    <t>SILVIA MARIA CINTRA DA SILVA</t>
  </si>
  <si>
    <t>03/10/1967</t>
  </si>
  <si>
    <t>APARECIDA NOEMIA CINTRA DA SILVA</t>
  </si>
  <si>
    <t>SILVIA MARTINS DOS SANTOS</t>
  </si>
  <si>
    <t>03/06/1973</t>
  </si>
  <si>
    <t>MILEIDE MARTINS DOS SANTOS</t>
  </si>
  <si>
    <t>MARIALVA</t>
  </si>
  <si>
    <t>SILVIO CARLOS RODRIGUES</t>
  </si>
  <si>
    <t>26/01/1965</t>
  </si>
  <si>
    <t>APARECIDA RODRIGUES</t>
  </si>
  <si>
    <t>SILVIO CESAR DE FREITAS ARANTES</t>
  </si>
  <si>
    <t>04/12/1959</t>
  </si>
  <si>
    <t>CELINA FREITAS ARANTES</t>
  </si>
  <si>
    <t>SILVIO ERENO QUINCOZES</t>
  </si>
  <si>
    <t>03/09/1993</t>
  </si>
  <si>
    <t>TARZI ISABEL ERENO QUINCOZES</t>
  </si>
  <si>
    <t>SILVIO JOSE PRADO</t>
  </si>
  <si>
    <t>20/01/1973</t>
  </si>
  <si>
    <t>NAIR APARECIDA TEODORO PRADO</t>
  </si>
  <si>
    <t>CACONDE</t>
  </si>
  <si>
    <t>SIMEAO DONIZETI SASS</t>
  </si>
  <si>
    <t>27/08/1966</t>
  </si>
  <si>
    <t>TEREZINHA ALTARUG SASS</t>
  </si>
  <si>
    <t>SIMONE APARECIDA DOS PASSOS</t>
  </si>
  <si>
    <t>24/10/1978</t>
  </si>
  <si>
    <t>MARTA MARIA DOS PASSOS</t>
  </si>
  <si>
    <t>SIMONE BARBOSA VILLA</t>
  </si>
  <si>
    <t>29/12/1972</t>
  </si>
  <si>
    <t>DIVA MARIA BARBOSA VILLA</t>
  </si>
  <si>
    <t>SIMONE PEDRO DA SILVA</t>
  </si>
  <si>
    <t>18/04/1983</t>
  </si>
  <si>
    <t>MARIA JOSEFA DA SILVA</t>
  </si>
  <si>
    <t>SIMONE SILVA PRUDENCIO</t>
  </si>
  <si>
    <t>12/11/1972</t>
  </si>
  <si>
    <t>IRIS SILVA PRUDENCIO</t>
  </si>
  <si>
    <t>ASSISTENCIA JUDICIARIA</t>
  </si>
  <si>
    <t>SINARA LAURINI ROSSATO</t>
  </si>
  <si>
    <t>06/05/1978</t>
  </si>
  <si>
    <t>SIRLEY MARIA LAURINI ROSSATO</t>
  </si>
  <si>
    <t>SINESIO DOMINGUES FRANCO</t>
  </si>
  <si>
    <t>13/01/1962</t>
  </si>
  <si>
    <t>ANTONIA JACIRA FRANCO CARVALHO</t>
  </si>
  <si>
    <t>SINESIO GOMIDE JUNIOR</t>
  </si>
  <si>
    <t>14/05/1959</t>
  </si>
  <si>
    <t>ALINA TARABAL GOMIDE</t>
  </si>
  <si>
    <t>ITAUNA</t>
  </si>
  <si>
    <t>SINVAL SOARES CRUVINEL</t>
  </si>
  <si>
    <t>DINAH NOGUEIRA SOARES</t>
  </si>
  <si>
    <t>SIRLEI LEMES</t>
  </si>
  <si>
    <t>15/03/1963</t>
  </si>
  <si>
    <t>ADELAIDE APPARECIDA ZANAO LEMES</t>
  </si>
  <si>
    <t>GUARA</t>
  </si>
  <si>
    <t>SOFIA BORIN CRIVELLENTI</t>
  </si>
  <si>
    <t>29/06/1983</t>
  </si>
  <si>
    <t>REGINA MARIA DE SOUZA BORIN</t>
  </si>
  <si>
    <t>SOLANGE CRISTINA AUGUSTO</t>
  </si>
  <si>
    <t>13/12/1966</t>
  </si>
  <si>
    <t>MARIA LAURETO AUGUSTO</t>
  </si>
  <si>
    <t>SOLANGE RODOVALHO LIMA</t>
  </si>
  <si>
    <t>NAIR FERREIRA RODOVALHO</t>
  </si>
  <si>
    <t>DAVINOPOLIS</t>
  </si>
  <si>
    <t>SOLIDONIO RODRIGUES DE CARVALHO</t>
  </si>
  <si>
    <t>30/04/1978</t>
  </si>
  <si>
    <t>MARACY RODRIGUES BEZERRA DE CARVALHO</t>
  </si>
  <si>
    <t>SONIA BERTONI</t>
  </si>
  <si>
    <t>24/08/1963</t>
  </si>
  <si>
    <t>DIVA BORGES BERTONI</t>
  </si>
  <si>
    <t>SONIA MARIA GUEDES GONDIM</t>
  </si>
  <si>
    <t>22/09/1959</t>
  </si>
  <si>
    <t>MARIA MAGDALENA GUEDES GONDIM</t>
  </si>
  <si>
    <t>SONIA SARITA BERRIOS YANA</t>
  </si>
  <si>
    <t>VICENTINA YANA ZAPATA</t>
  </si>
  <si>
    <t>AREQUIPA</t>
  </si>
  <si>
    <t>SORAIA APARECIDA CARDOZO</t>
  </si>
  <si>
    <t>ESTRELA DOESTE</t>
  </si>
  <si>
    <t>SORAIA VELOSO CINTRA</t>
  </si>
  <si>
    <t>27/02/1971</t>
  </si>
  <si>
    <t>MARIA DE LOURDES GASPAR VELOSO</t>
  </si>
  <si>
    <t>SORANDRA CORREA DE LIMA</t>
  </si>
  <si>
    <t>ELIZABETE DIAS DE LIMA</t>
  </si>
  <si>
    <t>STEFAN VILGES DE OLIVEIRA</t>
  </si>
  <si>
    <t>EDI VILGES DE OLIVEIRA</t>
  </si>
  <si>
    <t>STEFANO PASCHOAL</t>
  </si>
  <si>
    <t>10/06/1974</t>
  </si>
  <si>
    <t>SARAH ELIZABETH MIGUEL PASCHOAL</t>
  </si>
  <si>
    <t>STEPHANE JULIA</t>
  </si>
  <si>
    <t>19/10/1969</t>
  </si>
  <si>
    <t>SIMONE GIMBREDE</t>
  </si>
  <si>
    <t>TOULOUSE</t>
  </si>
  <si>
    <t>SUELEM FARIAS SOARES MARTINS</t>
  </si>
  <si>
    <t>CATIA FARIAS SOARES PINTO</t>
  </si>
  <si>
    <t>10/09/2022</t>
  </si>
  <si>
    <t>10/09/2023</t>
  </si>
  <si>
    <t>SUELI MOURA BERTOLINO</t>
  </si>
  <si>
    <t>TEREZINHA MOURA BERTOLINO</t>
  </si>
  <si>
    <t>SUELY AMORIM DE ARAUJO</t>
  </si>
  <si>
    <t>05/01/1967</t>
  </si>
  <si>
    <t>GERALDINA AMORIM DE ARAUJO</t>
  </si>
  <si>
    <t>SUZANA APARECIDA MATOS DA SILVA</t>
  </si>
  <si>
    <t>MARIA APARECIDA MATOS DA SILVA</t>
  </si>
  <si>
    <t>SUZANE CRISTINA PIGOSSI</t>
  </si>
  <si>
    <t>22/09/1989</t>
  </si>
  <si>
    <t>SANDRA APARECIDA BUCCIOLI PIGOSSI</t>
  </si>
  <si>
    <t>SYLVIO LUIZ ANDREOZZI</t>
  </si>
  <si>
    <t>NAIR A ZANAO ANDREOZZI</t>
  </si>
  <si>
    <t>TACIANA OLIVEIRA SOUZA</t>
  </si>
  <si>
    <t>MARIA DA GRACA DE OLIVEIRA SOUZA</t>
  </si>
  <si>
    <t>TALES FALEIROS NASCIMENTO JUNIOR</t>
  </si>
  <si>
    <t>NILCE PRADO FALEIROS NASCIMENTO</t>
  </si>
  <si>
    <t>TALITA DE CASSIA MARINE</t>
  </si>
  <si>
    <t>17/09/1979</t>
  </si>
  <si>
    <t>LUCI MARLENE P MARINE</t>
  </si>
  <si>
    <t>TAMIRIS VAZ</t>
  </si>
  <si>
    <t>EDITA KREMER VAZ</t>
  </si>
  <si>
    <t>TANIA MARIA DA SILVA MENDONCA</t>
  </si>
  <si>
    <t>13/11/1962</t>
  </si>
  <si>
    <t>VALDA MARIA DA SILVA</t>
  </si>
  <si>
    <t>TANIA MARIA MACHADO DE CARVALHO</t>
  </si>
  <si>
    <t>23/06/1965</t>
  </si>
  <si>
    <t>IRACEMA MARTINS MACHADO</t>
  </si>
  <si>
    <t>IPORÁ</t>
  </si>
  <si>
    <t>TARCISO TADEU MIGUEL</t>
  </si>
  <si>
    <t>12/03/1974</t>
  </si>
  <si>
    <t>HONORINA FERREIRA MIGUEL</t>
  </si>
  <si>
    <t>TATIANA BENEVIDES MAGALHAES BRAGA</t>
  </si>
  <si>
    <t>27/09/1979</t>
  </si>
  <si>
    <t>SILENE BENEVIDES MAGALHAES BRAGA</t>
  </si>
  <si>
    <t>22/08/2022</t>
  </si>
  <si>
    <t>21/08/2023</t>
  </si>
  <si>
    <t>TATIANA CARLA TOMIOSSO</t>
  </si>
  <si>
    <t>29/04/1978</t>
  </si>
  <si>
    <t>MARIA ANA GUISELIN TOMIOSSO</t>
  </si>
  <si>
    <t>TATIANA DE ALMEIDA FREITAS RODRIGUES CARDOSO SQUEFF</t>
  </si>
  <si>
    <t>03/08/1985</t>
  </si>
  <si>
    <t>MARIA CRISTINA DE ALMEIDA FREITAS CARDOSO</t>
  </si>
  <si>
    <t>TATIANA SAMPAIO FERRAZ</t>
  </si>
  <si>
    <t>28/06/1974</t>
  </si>
  <si>
    <t>MARCIA CONCEICAO SAMPAIO FERRAZ</t>
  </si>
  <si>
    <t>TATIANE ASSIS VILELA MEIRELES</t>
  </si>
  <si>
    <t>20/11/1981</t>
  </si>
  <si>
    <t>IONE ASSIS LIMA</t>
  </si>
  <si>
    <t>TATIANE MELO DE LIMA</t>
  </si>
  <si>
    <t>02/12/1985</t>
  </si>
  <si>
    <t>DELVINA DE MELO PEREIRA LIMA</t>
  </si>
  <si>
    <t>TATIANE PEREIRA SANTOS ASSIS</t>
  </si>
  <si>
    <t>30/12/1981</t>
  </si>
  <si>
    <t>ANALIA TEREZINHA DAS GRACAS PEREIRA</t>
  </si>
  <si>
    <t>TATYANA BORGES DA CUNHA KOCK</t>
  </si>
  <si>
    <t>11/09/1975</t>
  </si>
  <si>
    <t>DARCY BORGES DA CUNHA</t>
  </si>
  <si>
    <t>TAYANA MAZIN TSUBONE</t>
  </si>
  <si>
    <t>ELZA MARIA MAZIN TSUBONE</t>
  </si>
  <si>
    <t>TEODULO AUGUSTO CAMPELO DE VASCONCELOS</t>
  </si>
  <si>
    <t>02/11/1949</t>
  </si>
  <si>
    <t>LUZIA CAMPELO DE VASCONCELOS</t>
  </si>
  <si>
    <t>TERESINHA INES DE ASSUMPCAO</t>
  </si>
  <si>
    <t>03/03/1965</t>
  </si>
  <si>
    <t>DJANIRA MARIA DE ASSUMPCAO</t>
  </si>
  <si>
    <t>CAPITOLIO</t>
  </si>
  <si>
    <t>TEREZINHA APARECIDA TEIXEIRA</t>
  </si>
  <si>
    <t>04/01/1966</t>
  </si>
  <si>
    <t>MARIA MARGARIDA DA SILVA TEIXEIRA</t>
  </si>
  <si>
    <t>THAIS COUTINHO DE SOUZA SILVA</t>
  </si>
  <si>
    <t>29/07/1985</t>
  </si>
  <si>
    <t>ANA MARIA COUTINHO</t>
  </si>
  <si>
    <t>THAIS GUIMARAES ALVES</t>
  </si>
  <si>
    <t>DULCE ALVES GUIMARAES</t>
  </si>
  <si>
    <t>THAISE GONCALVES DE ARAUJO</t>
  </si>
  <si>
    <t>30/04/1984</t>
  </si>
  <si>
    <t>MARCIA APARECIDA GONCALVES DE ARAUJO</t>
  </si>
  <si>
    <t>THALES LIMA OLIVEIRA</t>
  </si>
  <si>
    <t>10/10/1991</t>
  </si>
  <si>
    <t>MARIA APARECIDA DE LIMA OLIVEIRA</t>
  </si>
  <si>
    <t>THAMAYNE VALADARES DE OLIVEIRA</t>
  </si>
  <si>
    <t>12/07/1989</t>
  </si>
  <si>
    <t>VANUZA PIMENTEL VALADARES</t>
  </si>
  <si>
    <t>THEMIS LIMA FERNANDES MARTINS</t>
  </si>
  <si>
    <t>DAISY LIMA FERNANDES MARTINS</t>
  </si>
  <si>
    <t>THIAGO ALBERTO DOS REIS PRADO</t>
  </si>
  <si>
    <t>04/04/1985</t>
  </si>
  <si>
    <t>SOLANGE DOS REIS</t>
  </si>
  <si>
    <t>THIAGO APARECIDO CATALAN</t>
  </si>
  <si>
    <t>12/10/1984</t>
  </si>
  <si>
    <t>ANGELA MARIA GONCALVES CATALAN</t>
  </si>
  <si>
    <t>THIAGO ARRUDA REZENDE</t>
  </si>
  <si>
    <t>22/02/1984</t>
  </si>
  <si>
    <t>LEILA MARCIA ARRUDA MACIEL</t>
  </si>
  <si>
    <t>THIAGO AUGUSTO MACHADO GUIMARAES</t>
  </si>
  <si>
    <t>30/12/1985</t>
  </si>
  <si>
    <t>ILMA MACHADO RAMOS GUIMARAES</t>
  </si>
  <si>
    <t>31/05/2022</t>
  </si>
  <si>
    <t>30/05/2023</t>
  </si>
  <si>
    <t>THIAGO GONCALVES PALUMA ROCHA</t>
  </si>
  <si>
    <t>12/12/1984</t>
  </si>
  <si>
    <t>VANIA DOS REIS GONCALVES PALUMA ROCHA</t>
  </si>
  <si>
    <t>THIAGO LEITE BEAINI</t>
  </si>
  <si>
    <t>ELIZABETH TIRADO LEITE BEAINI</t>
  </si>
  <si>
    <t>THIAGO LENINE TITO TOLENTINO</t>
  </si>
  <si>
    <t>17/11/1983</t>
  </si>
  <si>
    <t>LARAENE ALVES TOLENTINO SILVA</t>
  </si>
  <si>
    <t>CENTRO DOCUMENTACAO E PESQUISA HISTORIA</t>
  </si>
  <si>
    <t>THIAGO PIROLA RIBEIRO</t>
  </si>
  <si>
    <t>30/09/1978</t>
  </si>
  <si>
    <t>MARIA HELENA PIROLA RIBEIRO</t>
  </si>
  <si>
    <t>THIAGO RIBEIRO TELES DOS SANTOS</t>
  </si>
  <si>
    <t>06/05/1984</t>
  </si>
  <si>
    <t>MARIA DE FATIMA RIBEIRO TELES DOS SANTOS</t>
  </si>
  <si>
    <t>THIAGO VAZ DA COSTA</t>
  </si>
  <si>
    <t>27/08/1982</t>
  </si>
  <si>
    <t>LUZIA MARIA DE OLIVEIRA COSTA</t>
  </si>
  <si>
    <t>TIAGO ROCHA PINTO</t>
  </si>
  <si>
    <t>MARIA GENI ROCHA PINTO</t>
  </si>
  <si>
    <t>TIAGO WILSON PATRIARCA MINEO</t>
  </si>
  <si>
    <t>13/03/1979</t>
  </si>
  <si>
    <t>LUIZA SILVA PATRIARCA MINEO</t>
  </si>
  <si>
    <t>TOBIAS SOUZA MORAIS</t>
  </si>
  <si>
    <t>ROSEMEIRE GOMES DE SOUZA MORAIS</t>
  </si>
  <si>
    <t>TOME MAURO SCHMIDT</t>
  </si>
  <si>
    <t>22/11/1965</t>
  </si>
  <si>
    <t>IRMA LAZZARI SCHMIDT</t>
  </si>
  <si>
    <t>LAJEADO</t>
  </si>
  <si>
    <t>TOMMY AKIRA GOTO</t>
  </si>
  <si>
    <t>14/06/1975</t>
  </si>
  <si>
    <t>LUZIA APARECIDA GOTO</t>
  </si>
  <si>
    <t>TULIO AUGUSTO ALVES MACEDO</t>
  </si>
  <si>
    <t>30/01/1976</t>
  </si>
  <si>
    <t>ZILDA MARIA ALVES MACEDO</t>
  </si>
  <si>
    <t>TULIO BARBOSA</t>
  </si>
  <si>
    <t>28/10/1979</t>
  </si>
  <si>
    <t>MARIA HELENA DA MATA BARBOSA</t>
  </si>
  <si>
    <t>CENTENARIO DO SUL</t>
  </si>
  <si>
    <t>TULIO CUNHA ROSSI</t>
  </si>
  <si>
    <t>22/01/1982</t>
  </si>
  <si>
    <t>ENI CUNHA ROSSI</t>
  </si>
  <si>
    <t>TULIO VALES DESLANDES FERREIRA</t>
  </si>
  <si>
    <t>23/11/1989</t>
  </si>
  <si>
    <t>MAURA MARIA DESLANDES FERREIRA</t>
  </si>
  <si>
    <t>UBIRAJARA COUTINHO FILHO</t>
  </si>
  <si>
    <t>13/02/1970</t>
  </si>
  <si>
    <t>HOLANDI DE FATIMA COUTINHO</t>
  </si>
  <si>
    <t>VAGNER MATIAS DO PRADO</t>
  </si>
  <si>
    <t>DIRCE PIN</t>
  </si>
  <si>
    <t>VALDAIR BONFIM</t>
  </si>
  <si>
    <t>22/06/1967</t>
  </si>
  <si>
    <t>MARIA D B BONFIM</t>
  </si>
  <si>
    <t>URANIA</t>
  </si>
  <si>
    <t>VALDECI CARLOS DIONISIO</t>
  </si>
  <si>
    <t>07/05/1965</t>
  </si>
  <si>
    <t>ELZA CHIARI DIONISIO</t>
  </si>
  <si>
    <t>VALDER STEFFEN JUNIOR</t>
  </si>
  <si>
    <t>07/03/1952</t>
  </si>
  <si>
    <t>LEONILDA OLIVETTI STEFFEN</t>
  </si>
  <si>
    <t>VALDINEY ALVES DE OLIVEIRA</t>
  </si>
  <si>
    <t>DINAH MARIA DE OLIVEIRA</t>
  </si>
  <si>
    <t>VALERIA APARECIDA DIAS LACERDA DE RESENDE</t>
  </si>
  <si>
    <t>RANDIA LACERDA DIAS</t>
  </si>
  <si>
    <t>VALERIA CRISTINA DE PAULA MARTINS</t>
  </si>
  <si>
    <t>DARLI RODRIGUES DE PAULA MARTINS</t>
  </si>
  <si>
    <t>VALERIA MOREIRA REZENDE</t>
  </si>
  <si>
    <t>14/05/1964</t>
  </si>
  <si>
    <t>WILNIA MOREIRA</t>
  </si>
  <si>
    <t>VALERIA NASSER FIGUEIREDO</t>
  </si>
  <si>
    <t>11/08/1983</t>
  </si>
  <si>
    <t>SOLANGE NASSER FIGUEIREDO</t>
  </si>
  <si>
    <t>VALERIA PERES ASNIS</t>
  </si>
  <si>
    <t>NELI DE MORAES PERES</t>
  </si>
  <si>
    <t>VALERIANA CUNHA</t>
  </si>
  <si>
    <t>ANA MARIA DE OLIVEIRA CUNHA</t>
  </si>
  <si>
    <t>VALERIO LUIZ BORGES</t>
  </si>
  <si>
    <t>26/02/1979</t>
  </si>
  <si>
    <t>VANILDA PEREIRA BORGES</t>
  </si>
  <si>
    <t>VALESKA BARCELOS GUZMAN</t>
  </si>
  <si>
    <t>MARIA CARMELITA BARCELOS DE GUZMAN</t>
  </si>
  <si>
    <t>VALESKA VIRGINIA SOARES SOUZA</t>
  </si>
  <si>
    <t>01/12/1972</t>
  </si>
  <si>
    <t>MARIA EUSTAQUIA FRANCA SOARES</t>
  </si>
  <si>
    <t>VANDA MARIA LUCHESI</t>
  </si>
  <si>
    <t>09/10/1972</t>
  </si>
  <si>
    <t>JULIA LANDGRAF LUCHESI</t>
  </si>
  <si>
    <t>VANDERLEI DE OLIVEIRA FERREIRA</t>
  </si>
  <si>
    <t>14/05/1967</t>
  </si>
  <si>
    <t>LENITA LUIZA DE OLIVEIRA CHAGAS</t>
  </si>
  <si>
    <t>BELO VALE</t>
  </si>
  <si>
    <t>VANESSA ANDALO MENDES DE CARVALHO</t>
  </si>
  <si>
    <t>25/01/1977</t>
  </si>
  <si>
    <t>MARCIA ANDALO MENDES DE CARVALHO</t>
  </si>
  <si>
    <t>Lic. Adotante - EST</t>
  </si>
  <si>
    <t>27/09/2022</t>
  </si>
  <si>
    <t>24/01/2023</t>
  </si>
  <si>
    <t>VANESSA APARECIDA DE OLIVEIRA ROSA</t>
  </si>
  <si>
    <t>APARECIDA DONIZETE DE OLIVEIRA</t>
  </si>
  <si>
    <t>VANESSA BEATRIZ MONTEIRO GALASSI SPINI</t>
  </si>
  <si>
    <t>16/12/1969</t>
  </si>
  <si>
    <t>ANGELA MONTEIRO GALASSI</t>
  </si>
  <si>
    <t>VANESSA BERTONI VEERASAMY</t>
  </si>
  <si>
    <t>ADOLFINA ROSA CASTILHO BERTONI</t>
  </si>
  <si>
    <t>VANESSA CRISTINA DE CASTILHO</t>
  </si>
  <si>
    <t>ELZA HELENA CASTILHO</t>
  </si>
  <si>
    <t>VANESSA DA COSTA VAL MUNHOZ</t>
  </si>
  <si>
    <t>06/03/1981</t>
  </si>
  <si>
    <t>MONICA DA COSTA VAL</t>
  </si>
  <si>
    <t>VANESSA MARTINS FAYAD MILKEN</t>
  </si>
  <si>
    <t>MARILDA MARTINS FAYAD</t>
  </si>
  <si>
    <t>VANESSA MATOS DOS SANTOS</t>
  </si>
  <si>
    <t>HENRIETE MATOS DOS SANTOS</t>
  </si>
  <si>
    <t>VANESSA NEVES DE OLIVEIRA</t>
  </si>
  <si>
    <t>22/07/1979</t>
  </si>
  <si>
    <t>MARA SUELI DE OLIVEIRA</t>
  </si>
  <si>
    <t>VANESSA PETRELLI CORREA</t>
  </si>
  <si>
    <t>02/12/1957</t>
  </si>
  <si>
    <t>ARLETTE PETRELL CORREA</t>
  </si>
  <si>
    <t>VANESSA SANTOS PEREIRA BALDON</t>
  </si>
  <si>
    <t>19/04/1987</t>
  </si>
  <si>
    <t>CONCEICAO ANGELINA DOS SANTOS PEREIRA</t>
  </si>
  <si>
    <t>VANESSA STEFANI SUL MOREIRA</t>
  </si>
  <si>
    <t>SUELI SANTOS SUL MOREIRA</t>
  </si>
  <si>
    <t>VANESSA SUZUKI KATAGUIRI PEREIRA</t>
  </si>
  <si>
    <t>VERA LUCIA SUZUKI KATAGUIRI</t>
  </si>
  <si>
    <t>VANESSA TERRA DOS SANTOS</t>
  </si>
  <si>
    <t>GUIOMAR TERRA BATU DOS SANTOS</t>
  </si>
  <si>
    <t>VANESSA THEREZINHA BUENO CAMPOS</t>
  </si>
  <si>
    <t>27/08/1959</t>
  </si>
  <si>
    <t>EBE SERRA BUENO</t>
  </si>
  <si>
    <t>VANIA APARECIDA MARTINS BERNARDES</t>
  </si>
  <si>
    <t>CLEUSA MARIA MARTINS</t>
  </si>
  <si>
    <t>VANIA DE FATIMA LEMES DE MIRANDA</t>
  </si>
  <si>
    <t>18/10/1976</t>
  </si>
  <si>
    <t>MARIA APARECIDA LEMES DE MIRANDA</t>
  </si>
  <si>
    <t>VANILTO ALVES DE FREITAS</t>
  </si>
  <si>
    <t>09/02/1977</t>
  </si>
  <si>
    <t>MARIA DE LURDES FREITAS</t>
  </si>
  <si>
    <t>VERA LUCIA DONIZETI DE SOUSA FRANCO</t>
  </si>
  <si>
    <t>21/04/1959</t>
  </si>
  <si>
    <t>NERCINA MARTINS FONTES DE SOUSA</t>
  </si>
  <si>
    <t>FERNANDÓPOLIS</t>
  </si>
  <si>
    <t>VERICA MARCONI FREITAS DE PAULA</t>
  </si>
  <si>
    <t>RITA ANGELICA FREITAS DE PAULA</t>
  </si>
  <si>
    <t>VERIDIANA DE MELO RODRIGUES AVILA</t>
  </si>
  <si>
    <t>11/05/1971</t>
  </si>
  <si>
    <t>ELEUSA PEREIRA DE MELO RODRIGUES</t>
  </si>
  <si>
    <t>VERIDIANA RESENDE NOVAIS</t>
  </si>
  <si>
    <t>25/10/1979</t>
  </si>
  <si>
    <t>VANIA RESENDE NOVAIS</t>
  </si>
  <si>
    <t>VERONICA ANGELICA FREITAS DE PAULA</t>
  </si>
  <si>
    <t>VICELMA LUIZ CARDOSO</t>
  </si>
  <si>
    <t>17/07/1960</t>
  </si>
  <si>
    <t>MARIA IZABEL CARDOSO LUIZ</t>
  </si>
  <si>
    <t>VICENTE DE PAULO DA SILVA</t>
  </si>
  <si>
    <t>03/11/1962</t>
  </si>
  <si>
    <t>EMILIANA BORGES DA SILVA</t>
  </si>
  <si>
    <t>VICTOR ALBERTO TAGLIACOLLO</t>
  </si>
  <si>
    <t>20/02/1985</t>
  </si>
  <si>
    <t>LURDES BUENO TAGLIACOLLO</t>
  </si>
  <si>
    <t>VICTOR GONZALO LOPEZ NEUMANN</t>
  </si>
  <si>
    <t>MARIA CELESTE NEUMANN GARCIA</t>
  </si>
  <si>
    <t>LA PAZ</t>
  </si>
  <si>
    <t>VICTOR SOBREIRA</t>
  </si>
  <si>
    <t>23/02/1981</t>
  </si>
  <si>
    <t>IZILDA MARCIA AYRES SOBREIRA</t>
  </si>
  <si>
    <t>VIDIGAL FERNANDES MARTINS</t>
  </si>
  <si>
    <t>ADELAIDE FERNANDES MARTINS</t>
  </si>
  <si>
    <t>ABRE CAMPO</t>
  </si>
  <si>
    <t>VILMA APARECIDA DE SOUZA</t>
  </si>
  <si>
    <t>15/03/1975</t>
  </si>
  <si>
    <t>IRACI MARIA DE SOUZA</t>
  </si>
  <si>
    <t>VINICIUS DE LIMA DANTAS</t>
  </si>
  <si>
    <t>SONIA REGINA DE LIMA</t>
  </si>
  <si>
    <t>VINICIUS DURVAL DORNE</t>
  </si>
  <si>
    <t>21/03/1987</t>
  </si>
  <si>
    <t>ROSANGELA APARECIDA DE OLIVEIRA DORNE</t>
  </si>
  <si>
    <t>31/05/2023</t>
  </si>
  <si>
    <t>VINICIUS FRANCISCO ROFATTO</t>
  </si>
  <si>
    <t>14/07/1986</t>
  </si>
  <si>
    <t>ANGELA CRISTINA APARECIDA BARBOSA ROFATTO</t>
  </si>
  <si>
    <t>VINICIUS LOURENCO GARCIA DE BRITO</t>
  </si>
  <si>
    <t>REGINA AMELIA GARCIA DE BRITO</t>
  </si>
  <si>
    <t>VINICIUS SILVA PEREIRA</t>
  </si>
  <si>
    <t>30/10/1982</t>
  </si>
  <si>
    <t>MARA REGINA PEREIRA SILVA</t>
  </si>
  <si>
    <t>CENTRO DE EDUCACAO A DISTANCIA</t>
  </si>
  <si>
    <t>VINICIUS VASCONCELOS TEODORO</t>
  </si>
  <si>
    <t>14/05/1969</t>
  </si>
  <si>
    <t>MARTA MARIA VASCONCELOS TEODORO</t>
  </si>
  <si>
    <t>VINICIUS VIEIRA FAVARO</t>
  </si>
  <si>
    <t>JUNIA HELENA VIEIRA</t>
  </si>
  <si>
    <t>VITOR FONSECA MACHADO BELING DIAS</t>
  </si>
  <si>
    <t>01/07/1993</t>
  </si>
  <si>
    <t>VANESSA FONSECA NOGUEIRA MACHADO DIAS</t>
  </si>
  <si>
    <t>VITOR KOITI MIYAZAKI</t>
  </si>
  <si>
    <t>26/12/1983</t>
  </si>
  <si>
    <t>ALICE KIOKO WADA MIYAZAKI</t>
  </si>
  <si>
    <t>VITOR RIBEIRO FILHO</t>
  </si>
  <si>
    <t>12/01/1965</t>
  </si>
  <si>
    <t>ZULMIRA RIBEIRO MACHADO</t>
  </si>
  <si>
    <t>VITORINO ALVES DA SILVA</t>
  </si>
  <si>
    <t>ANAZICA DOMINGAS ROSA</t>
  </si>
  <si>
    <t>VIVIAN ALONSO GOULART</t>
  </si>
  <si>
    <t>29/05/1969</t>
  </si>
  <si>
    <t>ADELAIDE GARCIA ALONSO</t>
  </si>
  <si>
    <t>Coordenação do Programa de Pós-Graduação em Genética e Bioqu</t>
  </si>
  <si>
    <t>VIVIAN CONSUELO REOLON SCHMIDT</t>
  </si>
  <si>
    <t>15/05/1980</t>
  </si>
  <si>
    <t>VIVIAN DUARTE COUTO FERNANDES</t>
  </si>
  <si>
    <t>08/03/1984</t>
  </si>
  <si>
    <t>ROSANGELA DA CONCEICAO DUARTE COUTO</t>
  </si>
  <si>
    <t>VIVIAN MARA GONCALVES DE OLIVEIRA AZEVEDO</t>
  </si>
  <si>
    <t>SILVIA HELENA DE OLIVEIRA</t>
  </si>
  <si>
    <t>VIVIAN VIEIRA PECANHA BARBOSA</t>
  </si>
  <si>
    <t>ELINICE MOREIRA DE SOUZA VIEIRA</t>
  </si>
  <si>
    <t>VIVIANE DOS GUIMARAES ALVIM NUNES</t>
  </si>
  <si>
    <t>05/04/1971</t>
  </si>
  <si>
    <t>VERA LUCIA DOS GUIMARAES ALVIM E NUNES</t>
  </si>
  <si>
    <t>VIVIANE PILLA</t>
  </si>
  <si>
    <t>06/11/1972</t>
  </si>
  <si>
    <t>VERA LUCIA MONTAGNANA PILLA</t>
  </si>
  <si>
    <t>VIVIANE PRADO BUIATTI</t>
  </si>
  <si>
    <t>IRANI MARIA DO PRADO BUIATTI</t>
  </si>
  <si>
    <t>VIVIANE RODRIGUES ALVES DE MORAES</t>
  </si>
  <si>
    <t>04/05/1963</t>
  </si>
  <si>
    <t>LOURENCA RODRIGUES ALVES</t>
  </si>
  <si>
    <t>VIVIANE TEREZINHA MION BODACZNY TALIBERTI</t>
  </si>
  <si>
    <t>26/10/1962</t>
  </si>
  <si>
    <t>IVETE TEREZINHA MION BODACZNY</t>
  </si>
  <si>
    <t>VIVIANI ALVES DE LIMA</t>
  </si>
  <si>
    <t>17/07/1972</t>
  </si>
  <si>
    <t>BENEDITA MARIA APARECIDA MANZONI DE LIMA</t>
  </si>
  <si>
    <t>SANTO ANDRE</t>
  </si>
  <si>
    <t>VIVIANNE PEIXOTO DA SILVA</t>
  </si>
  <si>
    <t>09/01/1978</t>
  </si>
  <si>
    <t>MARIA ANGELA DA SILVA</t>
  </si>
  <si>
    <t>Coordenação do Curso de Graduação em Saúde Coletiva</t>
  </si>
  <si>
    <t>VLADEMIR MARIM</t>
  </si>
  <si>
    <t>ANGELA SEBASTIANA TOLEDO MARIM</t>
  </si>
  <si>
    <t>VOLODYMYR PONOMAROV</t>
  </si>
  <si>
    <t>EVDOKIA PONOMAROVA</t>
  </si>
  <si>
    <t>UCRANIA</t>
  </si>
  <si>
    <t>WAGNER CARRUPT MACHADO</t>
  </si>
  <si>
    <t>NEHY APARECIDA CARRUPT MACHADO</t>
  </si>
  <si>
    <t>WALDENOR BARROS MORAES FILHO</t>
  </si>
  <si>
    <t>02/05/1958</t>
  </si>
  <si>
    <t>LIGIA LEITE MORAES</t>
  </si>
  <si>
    <t>WALDOMIRO BORGES NETO</t>
  </si>
  <si>
    <t>03/09/1970</t>
  </si>
  <si>
    <t>IVONICE BENEDITA BORGES</t>
  </si>
  <si>
    <t>TRINDADE</t>
  </si>
  <si>
    <t>WALERIA FURTADO PEREIRA</t>
  </si>
  <si>
    <t>15/01/1969</t>
  </si>
  <si>
    <t>IONE DE OLIVEIRA PEREIRA</t>
  </si>
  <si>
    <t>29/10/2022</t>
  </si>
  <si>
    <t>WALKIRIA OLIVEIRA SILVA</t>
  </si>
  <si>
    <t>HELENA MARIA DE OLIVEIRA SILVA</t>
  </si>
  <si>
    <t>WALLISEN TADASHI HATTORI</t>
  </si>
  <si>
    <t>DINES TEREZINHA HATTORI</t>
  </si>
  <si>
    <t>WALLISOM DA SILVA ROSA</t>
  </si>
  <si>
    <t>14/09/1979</t>
  </si>
  <si>
    <t>INEZ DA SILVA ROSA</t>
  </si>
  <si>
    <t>WALTER DOS SANTOS MOTTA JUNIOR</t>
  </si>
  <si>
    <t>THEREZINHA BARRILARI MOTTA</t>
  </si>
  <si>
    <t>MONTE ALTO</t>
  </si>
  <si>
    <t>WANDERSON LUIZ DE PAULA</t>
  </si>
  <si>
    <t>01/06/1978</t>
  </si>
  <si>
    <t>ANA MARIA DE PAULA</t>
  </si>
  <si>
    <t>TANGARA DA SERRA</t>
  </si>
  <si>
    <t>WASHINGTON MARTINS DA SILVA JUNIOR</t>
  </si>
  <si>
    <t>23/05/1977</t>
  </si>
  <si>
    <t>JOANA LEMES DE SIQUEIRA SILVA</t>
  </si>
  <si>
    <t>WEDISSON OLIVEIRA SANTOS</t>
  </si>
  <si>
    <t>09/01/1981</t>
  </si>
  <si>
    <t>EUNALIA OLIVEIRA SANTOS</t>
  </si>
  <si>
    <t>WELINGTON DE OLIVEIRA CRUZ</t>
  </si>
  <si>
    <t>DORATIRDE APARE F CRUZ</t>
  </si>
  <si>
    <t>WELINGTON UED NAVES</t>
  </si>
  <si>
    <t>NEIDE ABADIA UED NAVES</t>
  </si>
  <si>
    <t>WELLINGTON AKIRA IWAMOTO</t>
  </si>
  <si>
    <t>ALICE HIDEKO SAVAY IWAMOTO</t>
  </si>
  <si>
    <t>WELLINGTON AMARANTE OLIVEIRA</t>
  </si>
  <si>
    <t>15/07/1985</t>
  </si>
  <si>
    <t>RAINEIDE SOUZA AMARANTE OLIVEIRA</t>
  </si>
  <si>
    <t>WELLINGTON MAYCON SANTOS BERNARDES</t>
  </si>
  <si>
    <t>ANA APARECIDA SANTOS BERNARDES</t>
  </si>
  <si>
    <t>WELLINGTON MENEGAZ DE PAULA</t>
  </si>
  <si>
    <t>MARIA JOSE MENEGAZ DE PAULA</t>
  </si>
  <si>
    <t>WELSON BARBOSA SANTOS</t>
  </si>
  <si>
    <t>11/04/1967</t>
  </si>
  <si>
    <t>LAUDICEA BARBOSA SANTOS</t>
  </si>
  <si>
    <t>WEMERSON GOMES BORGES</t>
  </si>
  <si>
    <t>OLENTINA GOMES BORGES</t>
  </si>
  <si>
    <t>WENDEL ALEXANDRE XAVIER DE MELO</t>
  </si>
  <si>
    <t>03/08/1986</t>
  </si>
  <si>
    <t>EDNA XAVIER DE MELO</t>
  </si>
  <si>
    <t>10/06/2023</t>
  </si>
  <si>
    <t>WENDELL GUERRA</t>
  </si>
  <si>
    <t>22/12/1977</t>
  </si>
  <si>
    <t>IRENE DAS DORES GUERRA</t>
  </si>
  <si>
    <t>CONGONHAS</t>
  </si>
  <si>
    <t>WERLEY ROCHERTER BORGES FERREIRA</t>
  </si>
  <si>
    <t>14/11/1985</t>
  </si>
  <si>
    <t>SANDRA MARIA BORGES</t>
  </si>
  <si>
    <t>WILIAN EURIPEDES VIEIRA</t>
  </si>
  <si>
    <t>LUZIA PEREIRA DA SILVA VIEIRA</t>
  </si>
  <si>
    <t>14/03/2023</t>
  </si>
  <si>
    <t>WILLIAM CHAVES DE SOUZA CARVALHO</t>
  </si>
  <si>
    <t>MARIA ZELITA CARVALHO</t>
  </si>
  <si>
    <t>WILLIAM COSTA FILHO</t>
  </si>
  <si>
    <t>12/08/1992</t>
  </si>
  <si>
    <t>ROSANIA VIEIRA DE SOUZA COSTA</t>
  </si>
  <si>
    <t>WILLIAM DE SOUZA SANTOS</t>
  </si>
  <si>
    <t>24/09/1979</t>
  </si>
  <si>
    <t>MARIA DE SOUZA SANTOS</t>
  </si>
  <si>
    <t>WILLIAM MINEO TAGATA</t>
  </si>
  <si>
    <t>31/05/1969</t>
  </si>
  <si>
    <t>NAIR YOSHIKO TAGATA</t>
  </si>
  <si>
    <t>WILLIAM RODRIGUES FERREIRA</t>
  </si>
  <si>
    <t>27/10/1968</t>
  </si>
  <si>
    <t>BENEDITA RODRIGUES FERREIRA</t>
  </si>
  <si>
    <t>WINSTON KLEIBER DE ALMEIDA BACELAR</t>
  </si>
  <si>
    <t>MARIA ABADIA DE ALMEIDA BACELAR</t>
  </si>
  <si>
    <t>WOJCIECH ZBIGNIEW STARZYNSKI</t>
  </si>
  <si>
    <t>31/08/1971</t>
  </si>
  <si>
    <t>ANTONINA ELBIETA STARZYNSKA</t>
  </si>
  <si>
    <t>POLONIA</t>
  </si>
  <si>
    <t>WOLFGANG LENK</t>
  </si>
  <si>
    <t>02/02/1977</t>
  </si>
  <si>
    <t>LEILA MARIA LENK</t>
  </si>
  <si>
    <t>YANNE NOVAIS KYRIAKIDIS</t>
  </si>
  <si>
    <t>30/06/1989</t>
  </si>
  <si>
    <t>ANA MARIA NOVAIS</t>
  </si>
  <si>
    <t>YARA CRISTINA DE PAIVA MAIA</t>
  </si>
  <si>
    <t>31/07/1975</t>
  </si>
  <si>
    <t>YARA AGUIAR REZENDE DE PAIVA</t>
  </si>
  <si>
    <t>Coordenação do Programa de Pós-Graduação em Ciências da Saúd</t>
  </si>
  <si>
    <t>ZHANG CUNHONG</t>
  </si>
  <si>
    <t>27/12/1965</t>
  </si>
  <si>
    <t>WU XIAO HONG</t>
  </si>
  <si>
    <t>JIANGSU</t>
  </si>
  <si>
    <t>Cargo</t>
  </si>
  <si>
    <t>Aprovada</t>
  </si>
  <si>
    <t>Ocupada</t>
  </si>
  <si>
    <t>Vago</t>
  </si>
  <si>
    <t>Professor do Magistério Superior</t>
  </si>
  <si>
    <t>Professor Titular-Livre Mag. Superior</t>
  </si>
  <si>
    <t>Professor do Ensino Básico, Técnico e Tecnológico</t>
  </si>
  <si>
    <t xml:space="preserve">Forma de Ingresso </t>
  </si>
  <si>
    <t>Professor da Carreira do Ensino Superior</t>
  </si>
  <si>
    <t>Concurso Público</t>
  </si>
  <si>
    <t>Professor da Carreira do Magistério do Ensino Básico</t>
  </si>
  <si>
    <t>Professor da Carreira do Magistério do Ensino Técnico</t>
  </si>
  <si>
    <t>Professor Substituto do Ensino Superior</t>
  </si>
  <si>
    <t xml:space="preserve">Processo Seletivo Simplificado </t>
  </si>
  <si>
    <t>Professor Visitante do Ensino Superior</t>
  </si>
  <si>
    <t>Professor Substituto do Ensino Básico</t>
  </si>
  <si>
    <t>Processo Seletivo Simplificado</t>
  </si>
  <si>
    <t>Professor Substituto do Ensino Técnico</t>
  </si>
  <si>
    <t>Posse</t>
  </si>
  <si>
    <t>Professor da Carreira do  Magistério Superior</t>
  </si>
  <si>
    <t>Professor da Carreira do  Magistério do Ensino Básico, Técnico e Tecnológico</t>
  </si>
  <si>
    <t>Total</t>
  </si>
  <si>
    <t>Contrato Temporário</t>
  </si>
  <si>
    <t>Professor Visitante do Ensino  Superior</t>
  </si>
  <si>
    <t>Professor Substituto do Ensino Básico, Técnico e Tecnológico</t>
  </si>
  <si>
    <t>Rótulos de Linha</t>
  </si>
  <si>
    <t>(vazio)</t>
  </si>
  <si>
    <t>Total Geral</t>
  </si>
  <si>
    <t>Rótulos de Coluna</t>
  </si>
  <si>
    <t>Situação do docente</t>
  </si>
  <si>
    <t>Graduação</t>
  </si>
  <si>
    <t>Especialização</t>
  </si>
  <si>
    <t>Docentes efetivos do Ensino Superior</t>
  </si>
  <si>
    <t>Docentes substitutos do Ensino Superior</t>
  </si>
  <si>
    <t>Contagem de CPF</t>
  </si>
  <si>
    <t>Auxiliar</t>
  </si>
  <si>
    <t>Assistente</t>
  </si>
  <si>
    <t>Adjunto</t>
  </si>
  <si>
    <t>Associado</t>
  </si>
  <si>
    <t>Titular</t>
  </si>
  <si>
    <t>(Vários itens)</t>
  </si>
  <si>
    <t>Feminino</t>
  </si>
  <si>
    <t>Masculino</t>
  </si>
  <si>
    <t>Titular - TT</t>
  </si>
  <si>
    <t>Associado - CA</t>
  </si>
  <si>
    <t>Adjunto - AD</t>
  </si>
  <si>
    <t>Assistente - AS</t>
  </si>
  <si>
    <t>Auxiliar de Ensino - AE</t>
  </si>
  <si>
    <t>Cego</t>
  </si>
  <si>
    <t>Mobilidade reduzida, permanente ou temporária</t>
  </si>
  <si>
    <t>Monoparesia</t>
  </si>
  <si>
    <t>Monoplegia</t>
  </si>
  <si>
    <t>Parcialmente surdo</t>
  </si>
  <si>
    <t>Portador de baixa visão</t>
  </si>
  <si>
    <t>Portador de surdez bilateral</t>
  </si>
  <si>
    <t>Surdo</t>
  </si>
  <si>
    <t>Portador de visão sub-normal</t>
  </si>
  <si>
    <t>Idade</t>
  </si>
  <si>
    <t>Faixa Etária</t>
  </si>
  <si>
    <t>Faixa Salarial</t>
  </si>
  <si>
    <t>00-18</t>
  </si>
  <si>
    <t>até 1.999</t>
  </si>
  <si>
    <t>19-23</t>
  </si>
  <si>
    <t>2.000 a 3.999</t>
  </si>
  <si>
    <t>24-28</t>
  </si>
  <si>
    <t>4.000 a 5.999</t>
  </si>
  <si>
    <t>29-33</t>
  </si>
  <si>
    <t>6.000 a 7.999</t>
  </si>
  <si>
    <t>34-38</t>
  </si>
  <si>
    <t>8.000 a 9.999</t>
  </si>
  <si>
    <t>39-43</t>
  </si>
  <si>
    <t>10.000 a 11.999</t>
  </si>
  <si>
    <t>44-48</t>
  </si>
  <si>
    <t>12.000 a 13.999</t>
  </si>
  <si>
    <t>49-53</t>
  </si>
  <si>
    <t>14.000 a 15.999</t>
  </si>
  <si>
    <t>54-58</t>
  </si>
  <si>
    <t>16.000 a 17.999</t>
  </si>
  <si>
    <t>59-63</t>
  </si>
  <si>
    <t>18.000 a 19.999</t>
  </si>
  <si>
    <t>64-68</t>
  </si>
  <si>
    <t>20.000 ou mais</t>
  </si>
  <si>
    <t>69 ou mais</t>
  </si>
  <si>
    <t>Função</t>
  </si>
  <si>
    <t>Denominação</t>
  </si>
  <si>
    <t>CD - 1</t>
  </si>
  <si>
    <t>Reitor</t>
  </si>
  <si>
    <t>CD - 2</t>
  </si>
  <si>
    <t>Prefeito Universitário</t>
  </si>
  <si>
    <t>Pró-reitor</t>
  </si>
  <si>
    <t>Vice-Reitor</t>
  </si>
  <si>
    <t>CD - 3</t>
  </si>
  <si>
    <t>Assessor</t>
  </si>
  <si>
    <t>Chefe de Gabinete</t>
  </si>
  <si>
    <t>Diretor</t>
  </si>
  <si>
    <t>CD - 4</t>
  </si>
  <si>
    <t>Assessor Especial</t>
  </si>
  <si>
    <t>FG - 1</t>
  </si>
  <si>
    <t>Coordenador</t>
  </si>
  <si>
    <t>Coordenador Administrativo</t>
  </si>
  <si>
    <t>Supervisor</t>
  </si>
  <si>
    <t>FG - 2</t>
  </si>
  <si>
    <t>FUC - 1</t>
  </si>
  <si>
    <t>Coordenador de Curso</t>
  </si>
  <si>
    <t>Quant.</t>
  </si>
  <si>
    <t xml:space="preserve">Faculdade de Administração, Ciências Contábeis, Engenharia de Produção e Serviço Social </t>
  </si>
  <si>
    <t xml:space="preserve">Faculdade de Arquitetura e Urbanismo e Design </t>
  </si>
  <si>
    <t>Faculdade de Ciências Contábeis</t>
  </si>
  <si>
    <t xml:space="preserve">Faculdade de Computação </t>
  </si>
  <si>
    <t xml:space="preserve">Faculdade de Direito </t>
  </si>
  <si>
    <t xml:space="preserve">Faculdade de Educação </t>
  </si>
  <si>
    <t xml:space="preserve">Faculdade de Educação Física e Fisioterapia </t>
  </si>
  <si>
    <t>Faculdade de Engenharia Civil</t>
  </si>
  <si>
    <t xml:space="preserve">Faculdade de Engenharia Elétrica </t>
  </si>
  <si>
    <t>Faculdade de Engenharia Mecânica</t>
  </si>
  <si>
    <t xml:space="preserve">Faculdade de Engenharia Química </t>
  </si>
  <si>
    <t xml:space="preserve">Faculdade de Gestão e Negócios </t>
  </si>
  <si>
    <t xml:space="preserve">Faculdade de Matemática </t>
  </si>
  <si>
    <t>Faculdade de Medicina</t>
  </si>
  <si>
    <t xml:space="preserve">Faculdade de Medicina Veterinária </t>
  </si>
  <si>
    <t xml:space="preserve">Faculdade de Odontologia </t>
  </si>
  <si>
    <t xml:space="preserve">Instituto de Artes </t>
  </si>
  <si>
    <t xml:space="preserve">Instituto de Biologia </t>
  </si>
  <si>
    <t xml:space="preserve">Instituto de Biotecnologia </t>
  </si>
  <si>
    <t xml:space="preserve">Instituto de Ciências Agrárias </t>
  </si>
  <si>
    <t xml:space="preserve">Instituto de Ciências Biomédicas </t>
  </si>
  <si>
    <t xml:space="preserve">Instituto de Ciências Exatas e Naturais do Pontal </t>
  </si>
  <si>
    <t>Instituto de Ciências Humanas do Pontal</t>
  </si>
  <si>
    <t xml:space="preserve">Instituto de Ciências Sociais </t>
  </si>
  <si>
    <t xml:space="preserve">Instituto de Economia e Relações Internacionais </t>
  </si>
  <si>
    <t xml:space="preserve">Instituto de Filosofia </t>
  </si>
  <si>
    <t>Instituto de Física</t>
  </si>
  <si>
    <t>Instituto de Geografia</t>
  </si>
  <si>
    <t xml:space="preserve">Instituto de História </t>
  </si>
  <si>
    <t xml:space="preserve">Instituto de Letras e Linguística </t>
  </si>
  <si>
    <t>Instituto de Psicologia</t>
  </si>
  <si>
    <t xml:space="preserve">Instituto de Química </t>
  </si>
  <si>
    <t>Unidade Acadêmica</t>
  </si>
  <si>
    <t>Cargos e Vacâncias</t>
  </si>
  <si>
    <t>Posses e contratos temporários</t>
  </si>
  <si>
    <t>Faixa etária</t>
  </si>
  <si>
    <t>Faixa salarial</t>
  </si>
  <si>
    <t>(Tudo)</t>
  </si>
  <si>
    <t>Docentes efetivos do Ensino Básico - ESEBA</t>
  </si>
  <si>
    <t>Docentes substitutos do Ensino Básico - ESEBA</t>
  </si>
  <si>
    <t>Indígena</t>
  </si>
  <si>
    <t>40DE</t>
  </si>
  <si>
    <t>40HS</t>
  </si>
  <si>
    <t>20HS</t>
  </si>
  <si>
    <t>Docente efetivos do Ensino Técnico - ESTES</t>
  </si>
  <si>
    <t>Docente substitutos do Ensino Técnico - ESTES</t>
  </si>
  <si>
    <t>Professores do Magistério Superior por titulação</t>
  </si>
  <si>
    <t>Professores do Magistério Superior por classe funcional</t>
  </si>
  <si>
    <t>Professores do Magistério Superior por regime de trabalho</t>
  </si>
  <si>
    <t>Perfil dos Professores do Magistério Superior (para o perfil são considerados os docentes ativos permanentes)</t>
  </si>
  <si>
    <t>Cargos comissionados - Professores do Magistério Superior</t>
  </si>
  <si>
    <t>Professores do Magistério Superior ativos permanentes por Unidade Acadêmica</t>
  </si>
  <si>
    <t>Perfil dos professores da ESEBA (para o perfil são considerados os docentes ativos permanentes)</t>
  </si>
  <si>
    <t>Professores da ESEBA por titulação</t>
  </si>
  <si>
    <t>Professores da ESEBA por classe funcional</t>
  </si>
  <si>
    <t>Professores da ESEBA por regime de trabalho</t>
  </si>
  <si>
    <t>Professores da ESTES por titulação</t>
  </si>
  <si>
    <t>Professores da ESTES por classe funcional</t>
  </si>
  <si>
    <t>Professores da ESTES por regime de trabalho</t>
  </si>
  <si>
    <t>Perfil dos professores da ESTES (para o perfil são considerados os docentes ativos permanentes)</t>
  </si>
  <si>
    <t>Não informado</t>
  </si>
  <si>
    <t>Qtde.</t>
  </si>
  <si>
    <t>CD – 3</t>
  </si>
  <si>
    <t>Quantitativo de cargos comissionados – Professores 1º e 2º graus</t>
  </si>
  <si>
    <t>Docentes do Ensino Superior</t>
  </si>
  <si>
    <t>Docentes ESTES</t>
  </si>
  <si>
    <t>Docentes ESEBA</t>
  </si>
  <si>
    <t>Docentes participantes de ações de capacitação</t>
  </si>
  <si>
    <t>Professor Ensino Básico + Ensino Técnico</t>
  </si>
  <si>
    <t>Professor Ensino Superior</t>
  </si>
  <si>
    <t>Categoria</t>
  </si>
  <si>
    <t>Quantitativo</t>
  </si>
  <si>
    <t>Pós-doutorado</t>
  </si>
  <si>
    <t>Total Afastamento Nacional</t>
  </si>
  <si>
    <t>Total Afastamento Internacional</t>
  </si>
  <si>
    <t>Afastamentos para Pós-Graduação Stricto Sensu (Ensino Superior, ESTES e ESEBA)</t>
  </si>
  <si>
    <t>Nacional</t>
  </si>
  <si>
    <t>Internacional</t>
  </si>
  <si>
    <t>Professor da Carreira do Ensino Superior + Ensino Básico + Ensino Técnico</t>
  </si>
  <si>
    <t>Afastamentos para capacitação  (superior a 30 dias)</t>
  </si>
  <si>
    <t>Titulação - 3º grau</t>
  </si>
  <si>
    <t>Classe funcional - 3º grau</t>
  </si>
  <si>
    <t>Regime de trabalho -  3º grau</t>
  </si>
  <si>
    <t>Perfil docentes 3º grau</t>
  </si>
  <si>
    <t>Cargos comissionados - 3º grau</t>
  </si>
  <si>
    <t>Docentes por UA - 3º grau</t>
  </si>
  <si>
    <t>Titulação - ESEBA</t>
  </si>
  <si>
    <t>Classe funcional - ESEBA</t>
  </si>
  <si>
    <t>Regime de trabalho - ESEBA</t>
  </si>
  <si>
    <t>Perfil Docentes ESEBA</t>
  </si>
  <si>
    <t>Titulação - ESTES</t>
  </si>
  <si>
    <t>Classe funcional - ESTES</t>
  </si>
  <si>
    <t>Regime de trabalho - ESTES</t>
  </si>
  <si>
    <t>Perfil Docentes ESTES</t>
  </si>
  <si>
    <t>Cargos comissionados - 1º e 2º</t>
  </si>
  <si>
    <t>Capacitação Docentes</t>
  </si>
  <si>
    <t>Afastamentos Docentes</t>
  </si>
  <si>
    <t>Saúde Docentes</t>
  </si>
  <si>
    <t>Menu</t>
  </si>
  <si>
    <t>Docentes em Licenças para Tratamento de Saúde</t>
  </si>
  <si>
    <t xml:space="preserve">Professores </t>
  </si>
  <si>
    <t>Total de Professores do Ensino Superior</t>
  </si>
  <si>
    <t>Professor da Carreira do Magistério do Ensino Básico – ESEBA</t>
  </si>
  <si>
    <t>Professor Substituto do Magistério do Ensino Básico – ESEBA</t>
  </si>
  <si>
    <t>Total de Professores ESEBA</t>
  </si>
  <si>
    <t xml:space="preserve">Professor da Carreira do Magistério do Ensino Técnico – ESTES </t>
  </si>
  <si>
    <t>Professor Substituto do Magistério do Ensino Técnico – ESTES</t>
  </si>
  <si>
    <t>Total de Professores ESTES</t>
  </si>
  <si>
    <t>Total de Professores</t>
  </si>
  <si>
    <t>Quadro resumo de docentes</t>
  </si>
  <si>
    <t>Quadro resumo</t>
  </si>
  <si>
    <t>Cargos e vacâncias</t>
  </si>
  <si>
    <t>Gestão de Pessoas - Docentes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</si>
</sst>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0.0%"/>
  </numFmts>
  <fonts count="32" x14ac:knownFonts="1">
    <font>
      <sz val="11"/>
      <color rgb="FF00000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i/>
      <u/>
      <sz val="10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u/>
      <sz val="10"/>
      <color rgb="FFFF0000"/>
      <name val="MS Sans Serif"/>
      <family val="2"/>
    </font>
    <font>
      <b/>
      <sz val="8"/>
      <color rgb="FF00B0F0"/>
      <name val="Arial"/>
      <family val="2"/>
    </font>
    <font>
      <sz val="8"/>
      <color rgb="FF00B0F0"/>
      <name val="Arial"/>
      <family val="2"/>
    </font>
    <font>
      <sz val="8"/>
      <color rgb="FF00B050"/>
      <name val="Arial"/>
      <family val="2"/>
    </font>
    <font>
      <sz val="9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9E1F2"/>
        <bgColor rgb="FFD9E1F2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1">
    <xf numFmtId="0" fontId="0" fillId="0" borderId="0"/>
    <xf numFmtId="0" fontId="5" fillId="0" borderId="0" applyNumberFormat="0" applyBorder="0" applyProtection="0"/>
    <xf numFmtId="0" fontId="6" fillId="2" borderId="0" applyNumberFormat="0" applyBorder="0" applyProtection="0"/>
    <xf numFmtId="0" fontId="6" fillId="3" borderId="0" applyNumberFormat="0" applyBorder="0" applyProtection="0"/>
    <xf numFmtId="0" fontId="5" fillId="4" borderId="0" applyNumberFormat="0" applyBorder="0" applyProtection="0"/>
    <xf numFmtId="0" fontId="7" fillId="5" borderId="0" applyNumberFormat="0" applyBorder="0" applyProtection="0"/>
    <xf numFmtId="0" fontId="8" fillId="6" borderId="0" applyNumberFormat="0" applyBorder="0" applyProtection="0"/>
    <xf numFmtId="0" fontId="9" fillId="0" borderId="0" applyNumberFormat="0" applyBorder="0" applyProtection="0"/>
    <xf numFmtId="0" fontId="10" fillId="7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4" fillId="0" borderId="0" applyNumberFormat="0" applyBorder="0" applyProtection="0"/>
    <xf numFmtId="0" fontId="15" fillId="8" borderId="0" applyNumberFormat="0" applyBorder="0" applyProtection="0"/>
    <xf numFmtId="0" fontId="16" fillId="8" borderId="6" applyNumberFormat="0" applyProtection="0"/>
    <xf numFmtId="9" fontId="4" fillId="0" borderId="0" applyFont="0" applyFill="0" applyBorder="0" applyAlignment="0" applyProtection="0"/>
    <xf numFmtId="0" fontId="17" fillId="0" borderId="0" applyNumberFormat="0" applyBorder="0" applyProtection="0"/>
    <xf numFmtId="0" fontId="3" fillId="0" borderId="0" applyNumberFormat="0" applyFont="0" applyBorder="0" applyProtection="0"/>
    <xf numFmtId="0" fontId="3" fillId="0" borderId="0" applyNumberFormat="0" applyFont="0" applyBorder="0" applyProtection="0"/>
    <xf numFmtId="0" fontId="7" fillId="0" borderId="0" applyNumberFormat="0" applyBorder="0" applyProtection="0"/>
    <xf numFmtId="0" fontId="30" fillId="0" borderId="0" applyNumberFormat="0" applyFill="0" applyBorder="0" applyAlignment="0" applyProtection="0"/>
  </cellStyleXfs>
  <cellXfs count="111">
    <xf numFmtId="0" fontId="0" fillId="0" borderId="0" xfId="0"/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8" fillId="0" borderId="7" xfId="0" applyFont="1" applyBorder="1" applyAlignment="1">
      <alignment horizontal="left" vertical="center" wrapText="1" readingOrder="1"/>
    </xf>
    <xf numFmtId="0" fontId="18" fillId="0" borderId="7" xfId="0" applyFont="1" applyBorder="1" applyAlignment="1">
      <alignment horizontal="center" vertical="center" wrapText="1" readingOrder="1"/>
    </xf>
    <xf numFmtId="0" fontId="18" fillId="0" borderId="1" xfId="0" applyFont="1" applyBorder="1" applyAlignment="1">
      <alignment horizontal="left" vertical="center" wrapText="1" readingOrder="1"/>
    </xf>
    <xf numFmtId="0" fontId="0" fillId="0" borderId="0" xfId="0" pivotButton="1"/>
    <xf numFmtId="0" fontId="0" fillId="0" borderId="0" xfId="0" applyAlignment="1">
      <alignment horizontal="left"/>
    </xf>
    <xf numFmtId="0" fontId="19" fillId="0" borderId="7" xfId="0" applyFont="1" applyBorder="1" applyAlignment="1">
      <alignment horizontal="left" vertical="center" wrapText="1" readingOrder="1"/>
    </xf>
    <xf numFmtId="0" fontId="19" fillId="0" borderId="7" xfId="0" applyFont="1" applyBorder="1" applyAlignment="1">
      <alignment horizontal="center" vertical="center" wrapText="1" readingOrder="1"/>
    </xf>
    <xf numFmtId="3" fontId="19" fillId="0" borderId="7" xfId="0" applyNumberFormat="1" applyFont="1" applyBorder="1" applyAlignment="1">
      <alignment horizontal="center" vertical="center" wrapText="1" readingOrder="1"/>
    </xf>
    <xf numFmtId="0" fontId="18" fillId="0" borderId="0" xfId="0" applyFont="1"/>
    <xf numFmtId="0" fontId="19" fillId="9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3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 vertical="center" wrapText="1" readingOrder="1"/>
    </xf>
    <xf numFmtId="0" fontId="20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3" fontId="20" fillId="0" borderId="1" xfId="0" applyNumberFormat="1" applyFont="1" applyBorder="1" applyAlignment="1">
      <alignment horizontal="center"/>
    </xf>
    <xf numFmtId="9" fontId="3" fillId="0" borderId="0" xfId="15" applyFont="1"/>
    <xf numFmtId="9" fontId="3" fillId="0" borderId="0" xfId="15" applyFont="1" applyAlignment="1">
      <alignment horizontal="center"/>
    </xf>
    <xf numFmtId="165" fontId="3" fillId="0" borderId="0" xfId="15" applyNumberFormat="1" applyFont="1"/>
    <xf numFmtId="0" fontId="21" fillId="0" borderId="0" xfId="0" quotePrefix="1" applyFont="1" applyAlignment="1">
      <alignment horizontal="center"/>
    </xf>
    <xf numFmtId="0" fontId="21" fillId="0" borderId="0" xfId="0" applyFont="1"/>
    <xf numFmtId="14" fontId="0" fillId="0" borderId="0" xfId="0" applyNumberFormat="1"/>
    <xf numFmtId="0" fontId="22" fillId="0" borderId="0" xfId="0" applyFont="1"/>
    <xf numFmtId="0" fontId="1" fillId="0" borderId="0" xfId="0" applyFont="1"/>
    <xf numFmtId="0" fontId="2" fillId="0" borderId="0" xfId="0" applyFont="1"/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/>
    <xf numFmtId="0" fontId="0" fillId="0" borderId="11" xfId="0" pivotButton="1" applyBorder="1"/>
    <xf numFmtId="0" fontId="0" fillId="0" borderId="11" xfId="0" applyBorder="1"/>
    <xf numFmtId="0" fontId="0" fillId="0" borderId="12" xfId="0" applyBorder="1"/>
    <xf numFmtId="0" fontId="0" fillId="0" borderId="10" xfId="0" pivotButton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9" fillId="9" borderId="5" xfId="0" applyFont="1" applyFill="1" applyBorder="1" applyAlignment="1">
      <alignment horizontal="center" vertical="center"/>
    </xf>
    <xf numFmtId="9" fontId="0" fillId="0" borderId="0" xfId="15" applyFont="1"/>
    <xf numFmtId="0" fontId="19" fillId="9" borderId="7" xfId="0" applyFont="1" applyFill="1" applyBorder="1" applyAlignment="1">
      <alignment horizontal="center"/>
    </xf>
    <xf numFmtId="0" fontId="18" fillId="0" borderId="7" xfId="0" applyFont="1" applyBorder="1"/>
    <xf numFmtId="0" fontId="18" fillId="0" borderId="7" xfId="0" applyFont="1" applyBorder="1" applyAlignment="1">
      <alignment horizontal="center"/>
    </xf>
    <xf numFmtId="0" fontId="19" fillId="0" borderId="7" xfId="0" applyFont="1" applyBorder="1"/>
    <xf numFmtId="0" fontId="19" fillId="0" borderId="7" xfId="0" applyFont="1" applyBorder="1" applyAlignment="1">
      <alignment horizontal="center"/>
    </xf>
    <xf numFmtId="0" fontId="25" fillId="0" borderId="7" xfId="0" applyFont="1" applyBorder="1" applyAlignment="1">
      <alignment horizontal="left" vertical="center" wrapText="1" readingOrder="1"/>
    </xf>
    <xf numFmtId="0" fontId="0" fillId="10" borderId="14" xfId="0" applyFill="1" applyBorder="1"/>
    <xf numFmtId="0" fontId="0" fillId="10" borderId="12" xfId="0" applyFill="1" applyBorder="1"/>
    <xf numFmtId="0" fontId="0" fillId="0" borderId="14" xfId="0" applyBorder="1" applyAlignment="1">
      <alignment horizontal="center"/>
    </xf>
    <xf numFmtId="0" fontId="18" fillId="0" borderId="1" xfId="0" applyFont="1" applyBorder="1" applyAlignment="1">
      <alignment horizontal="left" wrapText="1" readingOrder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right"/>
    </xf>
    <xf numFmtId="3" fontId="19" fillId="0" borderId="1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 readingOrder="1"/>
    </xf>
    <xf numFmtId="0" fontId="19" fillId="9" borderId="2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5" fillId="0" borderId="7" xfId="0" applyFont="1" applyBorder="1" applyAlignment="1">
      <alignment horizontal="center" vertical="center" wrapText="1" readingOrder="1"/>
    </xf>
    <xf numFmtId="0" fontId="27" fillId="0" borderId="7" xfId="0" applyFont="1" applyBorder="1" applyAlignment="1">
      <alignment horizontal="left" vertical="center" wrapText="1" readingOrder="1"/>
    </xf>
    <xf numFmtId="0" fontId="27" fillId="0" borderId="7" xfId="0" applyFont="1" applyBorder="1" applyAlignment="1">
      <alignment horizontal="center" vertical="center" wrapText="1" readingOrder="1"/>
    </xf>
    <xf numFmtId="0" fontId="20" fillId="0" borderId="0" xfId="0" applyFont="1"/>
    <xf numFmtId="0" fontId="18" fillId="0" borderId="2" xfId="0" applyFont="1" applyBorder="1" applyAlignment="1">
      <alignment horizontal="center"/>
    </xf>
    <xf numFmtId="3" fontId="18" fillId="0" borderId="17" xfId="0" applyNumberFormat="1" applyFont="1" applyBorder="1" applyAlignment="1">
      <alignment horizontal="center" vertical="center" wrapText="1" readingOrder="1"/>
    </xf>
    <xf numFmtId="0" fontId="18" fillId="0" borderId="17" xfId="0" applyFont="1" applyBorder="1" applyAlignment="1">
      <alignment horizontal="center" vertical="center" wrapText="1" readingOrder="1"/>
    </xf>
    <xf numFmtId="3" fontId="19" fillId="0" borderId="17" xfId="0" applyNumberFormat="1" applyFont="1" applyBorder="1" applyAlignment="1">
      <alignment horizontal="center" vertical="center" wrapText="1" readingOrder="1"/>
    </xf>
    <xf numFmtId="0" fontId="19" fillId="9" borderId="16" xfId="0" applyFont="1" applyFill="1" applyBorder="1" applyAlignment="1">
      <alignment horizontal="center" vertical="center"/>
    </xf>
    <xf numFmtId="0" fontId="19" fillId="9" borderId="17" xfId="0" applyFont="1" applyFill="1" applyBorder="1" applyAlignment="1">
      <alignment horizontal="center"/>
    </xf>
    <xf numFmtId="0" fontId="19" fillId="9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 readingOrder="1"/>
    </xf>
    <xf numFmtId="0" fontId="28" fillId="0" borderId="1" xfId="0" applyFont="1" applyBorder="1" applyAlignment="1">
      <alignment horizontal="center" vertical="center" wrapText="1" readingOrder="1"/>
    </xf>
    <xf numFmtId="0" fontId="27" fillId="9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left" vertical="center" wrapText="1" indent="1" readingOrder="1"/>
    </xf>
    <xf numFmtId="0" fontId="25" fillId="0" borderId="1" xfId="0" applyFont="1" applyBorder="1" applyAlignment="1">
      <alignment horizontal="center" vertical="center" wrapText="1" readingOrder="1"/>
    </xf>
    <xf numFmtId="0" fontId="27" fillId="0" borderId="1" xfId="0" applyFont="1" applyBorder="1" applyAlignment="1">
      <alignment horizontal="center" vertical="center" wrapText="1" readingOrder="1"/>
    </xf>
    <xf numFmtId="3" fontId="19" fillId="0" borderId="1" xfId="0" applyNumberFormat="1" applyFont="1" applyBorder="1" applyAlignment="1">
      <alignment horizontal="center" vertical="center" wrapText="1" readingOrder="1"/>
    </xf>
    <xf numFmtId="0" fontId="19" fillId="0" borderId="0" xfId="0" applyFont="1" applyAlignment="1">
      <alignment horizontal="center"/>
    </xf>
    <xf numFmtId="0" fontId="28" fillId="0" borderId="1" xfId="0" applyFont="1" applyBorder="1" applyAlignment="1">
      <alignment horizontal="left" vertical="center" wrapText="1" readingOrder="1"/>
    </xf>
    <xf numFmtId="0" fontId="19" fillId="0" borderId="0" xfId="0" applyFont="1"/>
    <xf numFmtId="0" fontId="19" fillId="9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 indent="1" readingOrder="1"/>
    </xf>
    <xf numFmtId="0" fontId="19" fillId="0" borderId="1" xfId="0" applyFont="1" applyBorder="1" applyAlignment="1">
      <alignment horizontal="left" vertical="center" wrapText="1" indent="1" readingOrder="1"/>
    </xf>
    <xf numFmtId="0" fontId="30" fillId="0" borderId="0" xfId="20"/>
    <xf numFmtId="0" fontId="31" fillId="0" borderId="0" xfId="20" applyFont="1"/>
    <xf numFmtId="0" fontId="31" fillId="0" borderId="0" xfId="20" applyFont="1" applyFill="1"/>
    <xf numFmtId="3" fontId="18" fillId="0" borderId="1" xfId="0" applyNumberFormat="1" applyFont="1" applyBorder="1" applyAlignment="1">
      <alignment horizontal="center" vertical="center" wrapText="1" readingOrder="1"/>
    </xf>
    <xf numFmtId="0" fontId="19" fillId="0" borderId="1" xfId="0" applyFont="1" applyBorder="1" applyAlignment="1">
      <alignment horizontal="right" vertical="center" wrapText="1" readingOrder="1"/>
    </xf>
    <xf numFmtId="0" fontId="19" fillId="9" borderId="2" xfId="0" applyFont="1" applyFill="1" applyBorder="1" applyAlignment="1">
      <alignment horizontal="center" vertical="center"/>
    </xf>
    <xf numFmtId="0" fontId="19" fillId="9" borderId="4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 readingOrder="1"/>
    </xf>
    <xf numFmtId="0" fontId="19" fillId="9" borderId="3" xfId="0" applyFont="1" applyFill="1" applyBorder="1" applyAlignment="1">
      <alignment horizontal="center" vertical="center"/>
    </xf>
    <xf numFmtId="0" fontId="19" fillId="9" borderId="8" xfId="0" applyFont="1" applyFill="1" applyBorder="1" applyAlignment="1">
      <alignment horizontal="center" vertical="center"/>
    </xf>
    <xf numFmtId="0" fontId="19" fillId="9" borderId="9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19" fillId="0" borderId="4" xfId="0" applyFont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7" fillId="0" borderId="1" xfId="0" applyFont="1" applyBorder="1" applyAlignment="1">
      <alignment horizontal="left" vertical="center" wrapText="1" indent="1" readingOrder="1"/>
    </xf>
    <xf numFmtId="0" fontId="29" fillId="0" borderId="2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9" fillId="0" borderId="4" xfId="0" applyFont="1" applyBorder="1" applyAlignment="1">
      <alignment horizontal="center"/>
    </xf>
  </cellXfs>
  <cellStyles count="21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Hiperlink" xfId="20" builtinId="8"/>
    <cellStyle name="Hyperlink" xfId="12" xr:uid="{00000000-0005-0000-0000-00000B000000}"/>
    <cellStyle name="Neutral" xfId="13" xr:uid="{00000000-0005-0000-0000-00000C000000}"/>
    <cellStyle name="Normal" xfId="0" builtinId="0" customBuiltin="1"/>
    <cellStyle name="Note" xfId="14" xr:uid="{00000000-0005-0000-0000-00000E000000}"/>
    <cellStyle name="Porcentagem" xfId="15" builtinId="5"/>
    <cellStyle name="Result" xfId="16" xr:uid="{00000000-0005-0000-0000-000010000000}"/>
    <cellStyle name="Status" xfId="17" xr:uid="{00000000-0005-0000-0000-000011000000}"/>
    <cellStyle name="Text" xfId="18" xr:uid="{00000000-0005-0000-0000-000012000000}"/>
    <cellStyle name="Warning" xfId="19" xr:uid="{00000000-0005-0000-0000-000013000000}"/>
  </cellStyles>
  <dxfs count="38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pivotCacheDefinition" Target="pivotCache/pivotCacheDefinition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pivotCacheDefinition" Target="pivotCache/pivotCacheDefinition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pivotCacheDefinition" Target="pivotCache/pivotCacheDefinition2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pivotCacheDefinition" Target="pivotCache/pivotCacheDefinition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pivotCacheDefinition" Target="pivotCache/pivotCacheDefinition1.xml"/><Relationship Id="rId30" Type="http://schemas.openxmlformats.org/officeDocument/2006/relationships/pivotCacheDefinition" Target="pivotCache/pivotCacheDefinition4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Sexo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0-3FFD-421D-B6BA-08615BC1AF29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FFD-421D-B6BA-08615BC1AF29}"/>
              </c:ext>
            </c:extLst>
          </c:dPt>
          <c:dLbls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'Perfil docentes 3º grau'!$C$9:$D$9</c:f>
              <c:strCache>
                <c:ptCount val="2"/>
                <c:pt idx="0">
                  <c:v>Feminino</c:v>
                </c:pt>
                <c:pt idx="1">
                  <c:v>Masculino</c:v>
                </c:pt>
              </c:strCache>
            </c:strRef>
          </c:cat>
          <c:val>
            <c:numRef>
              <c:f>'Perfil docentes 3º grau'!$C$10:$D$10</c:f>
              <c:numCache>
                <c:formatCode>0%</c:formatCode>
                <c:ptCount val="2"/>
                <c:pt idx="0">
                  <c:v>0.42849193099610461</c:v>
                </c:pt>
                <c:pt idx="1">
                  <c:v>0.57150806900389539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FD-421D-B6BA-08615BC1AF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Raça/Cor</a:t>
            </a:r>
            <a:r>
              <a:rPr lang="pt-BR" baseline="0"/>
              <a:t> (IBGE)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>
                <a:outerShdw blurRad="50800" dist="50800" dir="5400000" algn="ctr" rotWithShape="0">
                  <a:schemeClr val="bg1">
                    <a:alpha val="0"/>
                  </a:scheme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'Perfil Docentes ESEBA'!$K$6:$K$11</c:f>
              <c:strCache>
                <c:ptCount val="6"/>
                <c:pt idx="0">
                  <c:v>Amarela</c:v>
                </c:pt>
                <c:pt idx="1">
                  <c:v>Branca</c:v>
                </c:pt>
                <c:pt idx="2">
                  <c:v>Indígena</c:v>
                </c:pt>
                <c:pt idx="3">
                  <c:v>Parda</c:v>
                </c:pt>
                <c:pt idx="4">
                  <c:v>Preta</c:v>
                </c:pt>
                <c:pt idx="5">
                  <c:v>Não Informado</c:v>
                </c:pt>
              </c:strCache>
            </c:strRef>
          </c:cat>
          <c:val>
            <c:numRef>
              <c:f>'Perfil Docentes ESEBA'!$L$6:$L$11</c:f>
              <c:numCache>
                <c:formatCode>0%</c:formatCode>
                <c:ptCount val="6"/>
                <c:pt idx="0">
                  <c:v>0</c:v>
                </c:pt>
                <c:pt idx="1">
                  <c:v>0.75903614457831325</c:v>
                </c:pt>
                <c:pt idx="2">
                  <c:v>0</c:v>
                </c:pt>
                <c:pt idx="3">
                  <c:v>0.19277108433734941</c:v>
                </c:pt>
                <c:pt idx="4">
                  <c:v>1.2048192771084338E-2</c:v>
                </c:pt>
                <c:pt idx="5">
                  <c:v>3.614457831325301E-2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E1-4748-B6C6-FDD5EBCFCCA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074241328"/>
        <c:axId val="1074245072"/>
      </c:barChart>
      <c:catAx>
        <c:axId val="1074241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74245072"/>
        <c:crosses val="autoZero"/>
        <c:auto val="1"/>
        <c:lblAlgn val="ctr"/>
        <c:lblOffset val="100"/>
        <c:noMultiLvlLbl val="0"/>
      </c:catAx>
      <c:valAx>
        <c:axId val="1074245072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074241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Regime de Trabalho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'Perfil Docentes ESEBA'!$R$6:$R$8</c:f>
              <c:strCache>
                <c:ptCount val="3"/>
                <c:pt idx="0">
                  <c:v>40DE</c:v>
                </c:pt>
                <c:pt idx="1">
                  <c:v>40HS</c:v>
                </c:pt>
                <c:pt idx="2">
                  <c:v>20HS</c:v>
                </c:pt>
              </c:strCache>
            </c:strRef>
          </c:cat>
          <c:val>
            <c:numRef>
              <c:f>'Perfil Docentes ESEBA'!$T$6:$T$8</c:f>
              <c:numCache>
                <c:formatCode>0%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E3-4097-BF90-A85B4EF2A62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130109488"/>
        <c:axId val="1130112400"/>
      </c:barChart>
      <c:catAx>
        <c:axId val="1130109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30112400"/>
        <c:crosses val="autoZero"/>
        <c:auto val="1"/>
        <c:lblAlgn val="ctr"/>
        <c:lblOffset val="100"/>
        <c:noMultiLvlLbl val="0"/>
      </c:catAx>
      <c:valAx>
        <c:axId val="1130112400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130109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Titulação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'Perfil Docentes ESEBA'!$D$24:$D$26</c:f>
              <c:strCache>
                <c:ptCount val="3"/>
                <c:pt idx="0">
                  <c:v>Especialização</c:v>
                </c:pt>
                <c:pt idx="1">
                  <c:v>Mestrado</c:v>
                </c:pt>
                <c:pt idx="2">
                  <c:v>Doutorado</c:v>
                </c:pt>
              </c:strCache>
            </c:strRef>
          </c:cat>
          <c:val>
            <c:numRef>
              <c:f>'Perfil Docentes ESEBA'!$E$24:$E$26</c:f>
              <c:numCache>
                <c:formatCode>0%</c:formatCode>
                <c:ptCount val="3"/>
                <c:pt idx="0">
                  <c:v>4.8192771084337352E-2</c:v>
                </c:pt>
                <c:pt idx="1">
                  <c:v>0.46987951807228917</c:v>
                </c:pt>
                <c:pt idx="2">
                  <c:v>0.48192771084337349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A5-48ED-99C0-E7B37C1609A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195674064"/>
        <c:axId val="1195674480"/>
        <c:axId val="0"/>
      </c:bar3DChart>
      <c:catAx>
        <c:axId val="119567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95674480"/>
        <c:crosses val="autoZero"/>
        <c:auto val="1"/>
        <c:lblAlgn val="ctr"/>
        <c:lblOffset val="100"/>
        <c:noMultiLvlLbl val="0"/>
      </c:catAx>
      <c:valAx>
        <c:axId val="1195674480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195674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Remuneração</a:t>
            </a:r>
            <a:r>
              <a:rPr lang="pt-BR" baseline="0"/>
              <a:t> (R$)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'Perfil Docentes ESEBA'!$K$23:$K$29</c:f>
              <c:strCache>
                <c:ptCount val="7"/>
                <c:pt idx="0">
                  <c:v>8.000 a 9.999</c:v>
                </c:pt>
                <c:pt idx="1">
                  <c:v>10.000 a 11.999</c:v>
                </c:pt>
                <c:pt idx="2">
                  <c:v>12.000 a 13.999</c:v>
                </c:pt>
                <c:pt idx="3">
                  <c:v>14.000 a 15.999</c:v>
                </c:pt>
                <c:pt idx="4">
                  <c:v>16.000 a 17.999</c:v>
                </c:pt>
                <c:pt idx="5">
                  <c:v>18.000 a 19.999</c:v>
                </c:pt>
                <c:pt idx="6">
                  <c:v>20.000 ou mais</c:v>
                </c:pt>
              </c:strCache>
            </c:strRef>
          </c:cat>
          <c:val>
            <c:numRef>
              <c:f>'Perfil Docentes ESEBA'!$M$23:$M$29</c:f>
              <c:numCache>
                <c:formatCode>0%</c:formatCode>
                <c:ptCount val="7"/>
                <c:pt idx="0">
                  <c:v>0.12048192771084337</c:v>
                </c:pt>
                <c:pt idx="1">
                  <c:v>0.10843373493975904</c:v>
                </c:pt>
                <c:pt idx="2">
                  <c:v>0.31325301204819278</c:v>
                </c:pt>
                <c:pt idx="3">
                  <c:v>1.2048192771084338E-2</c:v>
                </c:pt>
                <c:pt idx="4">
                  <c:v>0.3253012048192771</c:v>
                </c:pt>
                <c:pt idx="5">
                  <c:v>6.0240963855421686E-2</c:v>
                </c:pt>
                <c:pt idx="6">
                  <c:v>6.0240963855421686E-2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91-4593-B93B-859AADB34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559136480"/>
        <c:axId val="1559138976"/>
        <c:axId val="0"/>
      </c:bar3DChart>
      <c:catAx>
        <c:axId val="155913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59138976"/>
        <c:crosses val="autoZero"/>
        <c:auto val="1"/>
        <c:lblAlgn val="ctr"/>
        <c:lblOffset val="100"/>
        <c:noMultiLvlLbl val="0"/>
      </c:catAx>
      <c:valAx>
        <c:axId val="1559138976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559136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Faixa etária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'Perfil Docentes ESEBA'!$R$23:$R$30</c:f>
              <c:strCache>
                <c:ptCount val="8"/>
                <c:pt idx="0">
                  <c:v>29-33</c:v>
                </c:pt>
                <c:pt idx="1">
                  <c:v>34-38</c:v>
                </c:pt>
                <c:pt idx="2">
                  <c:v>39-43</c:v>
                </c:pt>
                <c:pt idx="3">
                  <c:v>44-48</c:v>
                </c:pt>
                <c:pt idx="4">
                  <c:v>49-53</c:v>
                </c:pt>
                <c:pt idx="5">
                  <c:v>54-58</c:v>
                </c:pt>
                <c:pt idx="6">
                  <c:v>59-63</c:v>
                </c:pt>
                <c:pt idx="7">
                  <c:v>64-68</c:v>
                </c:pt>
              </c:strCache>
            </c:strRef>
          </c:cat>
          <c:val>
            <c:numRef>
              <c:f>'Perfil Docentes ESEBA'!$T$23:$T$30</c:f>
              <c:numCache>
                <c:formatCode>0%</c:formatCode>
                <c:ptCount val="8"/>
                <c:pt idx="0">
                  <c:v>8.4337349397590355E-2</c:v>
                </c:pt>
                <c:pt idx="1">
                  <c:v>0.24096385542168675</c:v>
                </c:pt>
                <c:pt idx="2">
                  <c:v>0.24096385542168675</c:v>
                </c:pt>
                <c:pt idx="3">
                  <c:v>0.21686746987951808</c:v>
                </c:pt>
                <c:pt idx="4">
                  <c:v>0.14457831325301204</c:v>
                </c:pt>
                <c:pt idx="5">
                  <c:v>4.8192771084337352E-2</c:v>
                </c:pt>
                <c:pt idx="6">
                  <c:v>1.2048192771084338E-2</c:v>
                </c:pt>
                <c:pt idx="7">
                  <c:v>1.2048192771084338E-2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DC-449C-95BF-74EB68B33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135478176"/>
        <c:axId val="1135479424"/>
        <c:axId val="0"/>
      </c:bar3DChart>
      <c:catAx>
        <c:axId val="113547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35479424"/>
        <c:crosses val="autoZero"/>
        <c:auto val="1"/>
        <c:lblAlgn val="ctr"/>
        <c:lblOffset val="100"/>
        <c:noMultiLvlLbl val="0"/>
      </c:catAx>
      <c:valAx>
        <c:axId val="113547942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135478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Sexo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296-4B72-BAEA-23A38A3B47D9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E296-4B72-BAEA-23A38A3B47D9}"/>
              </c:ext>
            </c:extLst>
          </c:dPt>
          <c:dLbls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'Perfil Docentes ESTES'!$D$7:$D$8</c:f>
              <c:strCache>
                <c:ptCount val="2"/>
                <c:pt idx="0">
                  <c:v>Feminino</c:v>
                </c:pt>
                <c:pt idx="1">
                  <c:v>Masculino</c:v>
                </c:pt>
              </c:strCache>
            </c:strRef>
          </c:cat>
          <c:val>
            <c:numRef>
              <c:f>'Perfil Docentes ESTES'!$E$7:$E$8</c:f>
              <c:numCache>
                <c:formatCode>0%</c:formatCode>
                <c:ptCount val="2"/>
                <c:pt idx="0">
                  <c:v>0.53846153846153844</c:v>
                </c:pt>
                <c:pt idx="1">
                  <c:v>0.46153846153846156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87-4EA5-B2A5-3B28E426B25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Raça/Cor (IBGE)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'Perfil Docentes ESTES'!$L$7:$L$12</c:f>
              <c:strCache>
                <c:ptCount val="6"/>
                <c:pt idx="0">
                  <c:v>Amarela</c:v>
                </c:pt>
                <c:pt idx="1">
                  <c:v>Branca</c:v>
                </c:pt>
                <c:pt idx="2">
                  <c:v>Indígena</c:v>
                </c:pt>
                <c:pt idx="3">
                  <c:v>Parda</c:v>
                </c:pt>
                <c:pt idx="4">
                  <c:v>Preta</c:v>
                </c:pt>
                <c:pt idx="5">
                  <c:v>Não informado</c:v>
                </c:pt>
              </c:strCache>
            </c:strRef>
          </c:cat>
          <c:val>
            <c:numRef>
              <c:f>'Perfil Docentes ESTES'!$M$7:$M$12</c:f>
              <c:numCache>
                <c:formatCode>0%</c:formatCode>
                <c:ptCount val="6"/>
                <c:pt idx="0">
                  <c:v>2.564102564102564E-2</c:v>
                </c:pt>
                <c:pt idx="1">
                  <c:v>0.87179487179487181</c:v>
                </c:pt>
                <c:pt idx="2">
                  <c:v>2.564102564102564E-2</c:v>
                </c:pt>
                <c:pt idx="3">
                  <c:v>2.564102564102564E-2</c:v>
                </c:pt>
                <c:pt idx="4">
                  <c:v>2.564102564102564E-2</c:v>
                </c:pt>
                <c:pt idx="5">
                  <c:v>2.564102564102564E-2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74-4EC7-87AB-7DAB7A95875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121361744"/>
        <c:axId val="1121357168"/>
      </c:barChart>
      <c:catAx>
        <c:axId val="1121361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21357168"/>
        <c:crosses val="autoZero"/>
        <c:auto val="1"/>
        <c:lblAlgn val="ctr"/>
        <c:lblOffset val="100"/>
        <c:noMultiLvlLbl val="0"/>
      </c:catAx>
      <c:valAx>
        <c:axId val="1121357168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121361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Regime</a:t>
            </a:r>
            <a:r>
              <a:rPr lang="pt-BR" baseline="0"/>
              <a:t> de trabalho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'Perfil Docentes ESTES'!$S$7:$S$9</c:f>
              <c:strCache>
                <c:ptCount val="3"/>
                <c:pt idx="0">
                  <c:v>40DE</c:v>
                </c:pt>
                <c:pt idx="1">
                  <c:v>40HS</c:v>
                </c:pt>
                <c:pt idx="2">
                  <c:v>20HS</c:v>
                </c:pt>
              </c:strCache>
            </c:strRef>
          </c:cat>
          <c:val>
            <c:numRef>
              <c:f>'Perfil Docentes ESTES'!$T$7:$T$9</c:f>
              <c:numCache>
                <c:formatCode>0%</c:formatCode>
                <c:ptCount val="3"/>
                <c:pt idx="0">
                  <c:v>0.92307692307692313</c:v>
                </c:pt>
                <c:pt idx="1">
                  <c:v>5.128205128205128E-2</c:v>
                </c:pt>
                <c:pt idx="2">
                  <c:v>2.564102564102564E-2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4C-49E0-9AA8-2A28E3877AB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755778304"/>
        <c:axId val="1755779968"/>
      </c:barChart>
      <c:catAx>
        <c:axId val="1755778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55779968"/>
        <c:crosses val="autoZero"/>
        <c:auto val="1"/>
        <c:lblAlgn val="ctr"/>
        <c:lblOffset val="100"/>
        <c:noMultiLvlLbl val="0"/>
      </c:catAx>
      <c:valAx>
        <c:axId val="1755779968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755778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Titulação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'Perfil Docentes ESTES'!$D$25:$D$26</c:f>
              <c:strCache>
                <c:ptCount val="2"/>
                <c:pt idx="0">
                  <c:v>Mestrado</c:v>
                </c:pt>
                <c:pt idx="1">
                  <c:v>Doutorado</c:v>
                </c:pt>
              </c:strCache>
            </c:strRef>
          </c:cat>
          <c:val>
            <c:numRef>
              <c:f>'Perfil Docentes ESTES'!$E$25:$E$26</c:f>
              <c:numCache>
                <c:formatCode>0%</c:formatCode>
                <c:ptCount val="2"/>
                <c:pt idx="0">
                  <c:v>0.35897435897435898</c:v>
                </c:pt>
                <c:pt idx="1">
                  <c:v>0.64102564102564108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E9-4BE2-B162-0251F0D3C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789580736"/>
        <c:axId val="1789579904"/>
        <c:axId val="0"/>
      </c:bar3DChart>
      <c:catAx>
        <c:axId val="178958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89579904"/>
        <c:crosses val="autoZero"/>
        <c:auto val="1"/>
        <c:lblAlgn val="ctr"/>
        <c:lblOffset val="100"/>
        <c:noMultiLvlLbl val="0"/>
      </c:catAx>
      <c:valAx>
        <c:axId val="178957990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789580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Faixa</a:t>
            </a:r>
            <a:r>
              <a:rPr lang="pt-BR" baseline="0"/>
              <a:t> etária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'Perfil Docentes ESTES'!$L$23:$L$30</c:f>
              <c:strCache>
                <c:ptCount val="8"/>
                <c:pt idx="0">
                  <c:v>29-33</c:v>
                </c:pt>
                <c:pt idx="1">
                  <c:v>34-38</c:v>
                </c:pt>
                <c:pt idx="2">
                  <c:v>39-43</c:v>
                </c:pt>
                <c:pt idx="3">
                  <c:v>44-48</c:v>
                </c:pt>
                <c:pt idx="4">
                  <c:v>49-53</c:v>
                </c:pt>
                <c:pt idx="5">
                  <c:v>54-58</c:v>
                </c:pt>
                <c:pt idx="6">
                  <c:v>59-63</c:v>
                </c:pt>
                <c:pt idx="7">
                  <c:v>64-68</c:v>
                </c:pt>
              </c:strCache>
            </c:strRef>
          </c:cat>
          <c:val>
            <c:numRef>
              <c:f>'Perfil Docentes ESTES'!$N$23:$N$30</c:f>
              <c:numCache>
                <c:formatCode>0%</c:formatCode>
                <c:ptCount val="8"/>
                <c:pt idx="0">
                  <c:v>7.6923076923076927E-2</c:v>
                </c:pt>
                <c:pt idx="1">
                  <c:v>0.15384615384615385</c:v>
                </c:pt>
                <c:pt idx="2">
                  <c:v>0.20512820512820512</c:v>
                </c:pt>
                <c:pt idx="3">
                  <c:v>0.23076923076923078</c:v>
                </c:pt>
                <c:pt idx="4">
                  <c:v>0.17948717948717949</c:v>
                </c:pt>
                <c:pt idx="5">
                  <c:v>5.128205128205128E-2</c:v>
                </c:pt>
                <c:pt idx="6">
                  <c:v>7.6923076923076927E-2</c:v>
                </c:pt>
                <c:pt idx="7">
                  <c:v>2.564102564102564E-2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8A-4539-AF14-721733833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864731984"/>
        <c:axId val="1864732400"/>
        <c:axId val="0"/>
      </c:bar3DChart>
      <c:catAx>
        <c:axId val="186473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64732400"/>
        <c:crosses val="autoZero"/>
        <c:auto val="1"/>
        <c:lblAlgn val="ctr"/>
        <c:lblOffset val="100"/>
        <c:noMultiLvlLbl val="0"/>
      </c:catAx>
      <c:valAx>
        <c:axId val="186473240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864731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Raça/Cor (IBGE)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145581802274715"/>
          <c:y val="0.19432888597258677"/>
          <c:w val="0.72194006999125104"/>
          <c:h val="0.6982717264508603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'Perfil docentes 3º grau'!$L$7:$L$12</c:f>
              <c:strCache>
                <c:ptCount val="6"/>
                <c:pt idx="0">
                  <c:v>Amarela</c:v>
                </c:pt>
                <c:pt idx="1">
                  <c:v>Branca</c:v>
                </c:pt>
                <c:pt idx="2">
                  <c:v>Indigena</c:v>
                </c:pt>
                <c:pt idx="3">
                  <c:v>Parda</c:v>
                </c:pt>
                <c:pt idx="4">
                  <c:v>Preta</c:v>
                </c:pt>
                <c:pt idx="5">
                  <c:v>Não Informado</c:v>
                </c:pt>
              </c:strCache>
            </c:strRef>
          </c:cat>
          <c:val>
            <c:numRef>
              <c:f>'Perfil docentes 3º grau'!$M$7:$M$12</c:f>
              <c:numCache>
                <c:formatCode>0%</c:formatCode>
                <c:ptCount val="6"/>
                <c:pt idx="0">
                  <c:v>2.003338898163606E-2</c:v>
                </c:pt>
                <c:pt idx="1">
                  <c:v>0.78686700055648306</c:v>
                </c:pt>
                <c:pt idx="2" formatCode="0.0%">
                  <c:v>5.5648302726766835E-4</c:v>
                </c:pt>
                <c:pt idx="3">
                  <c:v>0.112409571508069</c:v>
                </c:pt>
                <c:pt idx="4">
                  <c:v>2.4485253199777408E-2</c:v>
                </c:pt>
                <c:pt idx="5">
                  <c:v>5.5648302726766831E-2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B-43E4-ACBD-F207740FD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729553248"/>
        <c:axId val="1"/>
      </c:barChart>
      <c:catAx>
        <c:axId val="1729553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729553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Remunueração (R$)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'Perfil Docentes ESTES'!$S$23:$S$29</c:f>
              <c:strCache>
                <c:ptCount val="7"/>
                <c:pt idx="0">
                  <c:v>6.000 a 7.999</c:v>
                </c:pt>
                <c:pt idx="1">
                  <c:v>8.000 a 9.999</c:v>
                </c:pt>
                <c:pt idx="2">
                  <c:v>10.000 a 11.999</c:v>
                </c:pt>
                <c:pt idx="3">
                  <c:v>12.000 a 13.999</c:v>
                </c:pt>
                <c:pt idx="4">
                  <c:v>16.000 a 17.999</c:v>
                </c:pt>
                <c:pt idx="5">
                  <c:v>18.000 a 19.999</c:v>
                </c:pt>
                <c:pt idx="6">
                  <c:v>20.000 ou mais</c:v>
                </c:pt>
              </c:strCache>
            </c:strRef>
          </c:cat>
          <c:val>
            <c:numRef>
              <c:f>'Perfil Docentes ESTES'!$T$23:$T$29</c:f>
              <c:numCache>
                <c:formatCode>0%</c:formatCode>
                <c:ptCount val="7"/>
                <c:pt idx="0">
                  <c:v>2.564102564102564E-2</c:v>
                </c:pt>
                <c:pt idx="1">
                  <c:v>2.564102564102564E-2</c:v>
                </c:pt>
                <c:pt idx="2">
                  <c:v>5.128205128205128E-2</c:v>
                </c:pt>
                <c:pt idx="3">
                  <c:v>0.38461538461538464</c:v>
                </c:pt>
                <c:pt idx="4">
                  <c:v>0.10256410256410256</c:v>
                </c:pt>
                <c:pt idx="5">
                  <c:v>0.23076923076923078</c:v>
                </c:pt>
                <c:pt idx="6">
                  <c:v>0.15384615384615385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4C-41BF-B3FD-C2525F6F93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969124512"/>
        <c:axId val="1969115776"/>
        <c:axId val="0"/>
      </c:bar3DChart>
      <c:catAx>
        <c:axId val="196912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69115776"/>
        <c:crosses val="autoZero"/>
        <c:auto val="1"/>
        <c:lblAlgn val="ctr"/>
        <c:lblOffset val="100"/>
        <c:noMultiLvlLbl val="0"/>
      </c:catAx>
      <c:valAx>
        <c:axId val="196911577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969124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Regime de trabalho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'Perfil docentes 3º grau'!$R$7:$R$9</c:f>
              <c:strCache>
                <c:ptCount val="3"/>
                <c:pt idx="0">
                  <c:v>20 HS</c:v>
                </c:pt>
                <c:pt idx="1">
                  <c:v>40 HS</c:v>
                </c:pt>
                <c:pt idx="2">
                  <c:v>40 DE</c:v>
                </c:pt>
              </c:strCache>
            </c:strRef>
          </c:cat>
          <c:val>
            <c:numRef>
              <c:f>'Perfil docentes 3º grau'!$T$7:$T$9</c:f>
              <c:numCache>
                <c:formatCode>0%</c:formatCode>
                <c:ptCount val="3"/>
                <c:pt idx="0">
                  <c:v>1.0573177518085699E-2</c:v>
                </c:pt>
                <c:pt idx="1">
                  <c:v>4.7301057317751811E-2</c:v>
                </c:pt>
                <c:pt idx="2">
                  <c:v>0.94212576516416247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C-4B23-A299-894B9108B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729554080"/>
        <c:axId val="1"/>
      </c:barChart>
      <c:catAx>
        <c:axId val="1729554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729554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Classe</a:t>
            </a:r>
            <a:r>
              <a:rPr lang="pt-BR" baseline="0"/>
              <a:t> Funcional</a:t>
            </a:r>
            <a:endParaRPr lang="pt-BR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'Perfil docentes 3º grau'!$E$25:$E$29</c:f>
              <c:strCache>
                <c:ptCount val="5"/>
                <c:pt idx="0">
                  <c:v>Titular - TT</c:v>
                </c:pt>
                <c:pt idx="1">
                  <c:v>Associado - CA</c:v>
                </c:pt>
                <c:pt idx="2">
                  <c:v>Adjunto - AD</c:v>
                </c:pt>
                <c:pt idx="3">
                  <c:v>Assistente - AS</c:v>
                </c:pt>
                <c:pt idx="4">
                  <c:v>Auxiliar de Ensino - AE</c:v>
                </c:pt>
              </c:strCache>
            </c:strRef>
          </c:cat>
          <c:val>
            <c:numRef>
              <c:f>'Perfil docentes 3º grau'!$F$25:$F$29</c:f>
              <c:numCache>
                <c:formatCode>0%</c:formatCode>
                <c:ptCount val="5"/>
                <c:pt idx="0">
                  <c:v>0.12520868113522537</c:v>
                </c:pt>
                <c:pt idx="1">
                  <c:v>0.41179744017807457</c:v>
                </c:pt>
                <c:pt idx="2">
                  <c:v>0.38731218697829717</c:v>
                </c:pt>
                <c:pt idx="3">
                  <c:v>1.8363939899833055E-2</c:v>
                </c:pt>
                <c:pt idx="4">
                  <c:v>5.7317751808569836E-2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97-4482-960C-468D2D239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729313872"/>
        <c:axId val="1"/>
      </c:barChart>
      <c:catAx>
        <c:axId val="1729313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729313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Deficiência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'Perfil docentes 3º grau'!$L$25:$L$33</c:f>
              <c:strCache>
                <c:ptCount val="9"/>
                <c:pt idx="0">
                  <c:v>Cego</c:v>
                </c:pt>
                <c:pt idx="1">
                  <c:v>Mobilidade reduzida, permanente ou temporária</c:v>
                </c:pt>
                <c:pt idx="2">
                  <c:v>Monoparesia</c:v>
                </c:pt>
                <c:pt idx="3">
                  <c:v>Monoplegia</c:v>
                </c:pt>
                <c:pt idx="4">
                  <c:v>Parcialmente surdo</c:v>
                </c:pt>
                <c:pt idx="5">
                  <c:v>Portador de baixa visão</c:v>
                </c:pt>
                <c:pt idx="6">
                  <c:v>Portador de surdez bilateral</c:v>
                </c:pt>
                <c:pt idx="7">
                  <c:v>Portador de visão sub-normal</c:v>
                </c:pt>
                <c:pt idx="8">
                  <c:v>Surdo</c:v>
                </c:pt>
              </c:strCache>
            </c:strRef>
          </c:cat>
          <c:val>
            <c:numRef>
              <c:f>'Perfil docentes 3º grau'!$M$25:$M$33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DF-4BD6-8EE2-69618CBFE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729316368"/>
        <c:axId val="1"/>
      </c:barChart>
      <c:catAx>
        <c:axId val="1729316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29316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Titulação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4.1666666666666664E-2"/>
                  <c:y val="-4.1666666666666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FB-438E-A9E9-DD2326C87634}"/>
                </c:ext>
              </c:extLst>
            </c:dLbl>
            <c:dLbl>
              <c:idx val="1"/>
              <c:layout>
                <c:manualLayout>
                  <c:x val="5.5555555555555558E-3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FB-438E-A9E9-DD2326C87634}"/>
                </c:ext>
              </c:extLst>
            </c:dLbl>
            <c:dLbl>
              <c:idx val="2"/>
              <c:layout>
                <c:manualLayout>
                  <c:x val="-8.3333333333334356E-3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FB-438E-A9E9-DD2326C87634}"/>
                </c:ext>
              </c:extLst>
            </c:dLbl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'Perfil docentes 3º grau'!$R$25:$R$28</c:f>
              <c:strCache>
                <c:ptCount val="4"/>
                <c:pt idx="0">
                  <c:v>Graduação</c:v>
                </c:pt>
                <c:pt idx="1">
                  <c:v>Especialização</c:v>
                </c:pt>
                <c:pt idx="2">
                  <c:v>Mestrado</c:v>
                </c:pt>
                <c:pt idx="3">
                  <c:v>Doutorado</c:v>
                </c:pt>
              </c:strCache>
            </c:strRef>
          </c:cat>
          <c:val>
            <c:numRef>
              <c:f>'Perfil docentes 3º grau'!$S$25:$S$28</c:f>
              <c:numCache>
                <c:formatCode>0%</c:formatCode>
                <c:ptCount val="4"/>
                <c:pt idx="0" formatCode="0.0%">
                  <c:v>2.2259321090706734E-3</c:v>
                </c:pt>
                <c:pt idx="1">
                  <c:v>9.4602114635503609E-3</c:v>
                </c:pt>
                <c:pt idx="2">
                  <c:v>5.3978853644963826E-2</c:v>
                </c:pt>
                <c:pt idx="3">
                  <c:v>0.9343350027824151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FB-438E-A9E9-DD2326C87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729313456"/>
        <c:axId val="1"/>
        <c:axId val="0"/>
      </c:bar3DChart>
      <c:catAx>
        <c:axId val="1729313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29313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Faixa Etária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dLbl>
              <c:idx val="4"/>
              <c:layout>
                <c:manualLayout>
                  <c:x val="5.5555555555555046E-3"/>
                  <c:y val="-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32-4782-B7DB-AB4E084DD77E}"/>
                </c:ext>
              </c:extLst>
            </c:dLbl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'Perfil docentes 3º grau'!$D$47:$D$56</c:f>
              <c:strCache>
                <c:ptCount val="10"/>
                <c:pt idx="0">
                  <c:v>24-28</c:v>
                </c:pt>
                <c:pt idx="1">
                  <c:v>29-33</c:v>
                </c:pt>
                <c:pt idx="2">
                  <c:v>34-38</c:v>
                </c:pt>
                <c:pt idx="3">
                  <c:v>39-43</c:v>
                </c:pt>
                <c:pt idx="4">
                  <c:v>44-48</c:v>
                </c:pt>
                <c:pt idx="5">
                  <c:v>49-53</c:v>
                </c:pt>
                <c:pt idx="6">
                  <c:v>54-58</c:v>
                </c:pt>
                <c:pt idx="7">
                  <c:v>59-63</c:v>
                </c:pt>
                <c:pt idx="8">
                  <c:v>64-68</c:v>
                </c:pt>
                <c:pt idx="9">
                  <c:v>69 ou mais</c:v>
                </c:pt>
              </c:strCache>
            </c:strRef>
          </c:cat>
          <c:val>
            <c:numRef>
              <c:f>'Perfil docentes 3º grau'!$F$47:$F$56</c:f>
              <c:numCache>
                <c:formatCode>0%</c:formatCode>
                <c:ptCount val="10"/>
                <c:pt idx="0" formatCode="0.0%">
                  <c:v>2.2259321090706734E-3</c:v>
                </c:pt>
                <c:pt idx="1">
                  <c:v>2.7824151363383415E-2</c:v>
                </c:pt>
                <c:pt idx="2">
                  <c:v>0.13132999443516974</c:v>
                </c:pt>
                <c:pt idx="3">
                  <c:v>0.2159154145798553</c:v>
                </c:pt>
                <c:pt idx="4">
                  <c:v>0.20923761825264328</c:v>
                </c:pt>
                <c:pt idx="5">
                  <c:v>0.14468558708959378</c:v>
                </c:pt>
                <c:pt idx="6">
                  <c:v>0.12966054535336671</c:v>
                </c:pt>
                <c:pt idx="7">
                  <c:v>8.0133555926544239E-2</c:v>
                </c:pt>
                <c:pt idx="8">
                  <c:v>3.450194769059544E-2</c:v>
                </c:pt>
                <c:pt idx="9">
                  <c:v>2.4485253199777408E-2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0-4DA1-B260-6D7D5C80D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729315536"/>
        <c:axId val="1"/>
        <c:axId val="0"/>
      </c:bar3DChart>
      <c:catAx>
        <c:axId val="172931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1729315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Remuneração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'Perfil docentes 3º grau'!$L$46:$L$56</c:f>
              <c:strCache>
                <c:ptCount val="11"/>
                <c:pt idx="0">
                  <c:v>até 1.999</c:v>
                </c:pt>
                <c:pt idx="1">
                  <c:v>2.000 a 3.999</c:v>
                </c:pt>
                <c:pt idx="2">
                  <c:v>4.000 a 5.999</c:v>
                </c:pt>
                <c:pt idx="3">
                  <c:v>6.000 a 7.999</c:v>
                </c:pt>
                <c:pt idx="4">
                  <c:v>8.000 a 9.999</c:v>
                </c:pt>
                <c:pt idx="5">
                  <c:v>10.000 a 11.999</c:v>
                </c:pt>
                <c:pt idx="6">
                  <c:v>12.000 a 13.999</c:v>
                </c:pt>
                <c:pt idx="7">
                  <c:v>14.000 a 15.999</c:v>
                </c:pt>
                <c:pt idx="8">
                  <c:v>16.000 a 17.999</c:v>
                </c:pt>
                <c:pt idx="9">
                  <c:v>18.000 a 19.999</c:v>
                </c:pt>
                <c:pt idx="10">
                  <c:v>20.000 ou mais</c:v>
                </c:pt>
              </c:strCache>
            </c:strRef>
          </c:cat>
          <c:val>
            <c:numRef>
              <c:f>'Perfil docentes 3º grau'!$N$46:$N$56</c:f>
              <c:numCache>
                <c:formatCode>0%</c:formatCode>
                <c:ptCount val="11"/>
                <c:pt idx="0">
                  <c:v>8.3472454090150246E-3</c:v>
                </c:pt>
                <c:pt idx="1">
                  <c:v>7.2342793544796884E-3</c:v>
                </c:pt>
                <c:pt idx="2">
                  <c:v>1.5581524763494713E-2</c:v>
                </c:pt>
                <c:pt idx="3">
                  <c:v>2.2259321090706732E-2</c:v>
                </c:pt>
                <c:pt idx="4">
                  <c:v>6.3439065108514187E-2</c:v>
                </c:pt>
                <c:pt idx="5">
                  <c:v>9.1263216471897612E-2</c:v>
                </c:pt>
                <c:pt idx="6">
                  <c:v>0.24986087924318309</c:v>
                </c:pt>
                <c:pt idx="7">
                  <c:v>1.1686143572621035E-2</c:v>
                </c:pt>
                <c:pt idx="8">
                  <c:v>0.22426265998887035</c:v>
                </c:pt>
                <c:pt idx="9">
                  <c:v>0.13299944351697274</c:v>
                </c:pt>
                <c:pt idx="10">
                  <c:v>0.17306622148024486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C2-4E84-A76F-DC8A7220C7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628812592"/>
        <c:axId val="1628788048"/>
        <c:axId val="0"/>
      </c:bar3DChart>
      <c:catAx>
        <c:axId val="162881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28788048"/>
        <c:crosses val="autoZero"/>
        <c:auto val="1"/>
        <c:lblAlgn val="ctr"/>
        <c:lblOffset val="100"/>
        <c:noMultiLvlLbl val="0"/>
      </c:catAx>
      <c:valAx>
        <c:axId val="1628788048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62881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Sexo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C55-4649-9121-65FD67A8C9BA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C55-4649-9121-65FD67A8C9BA}"/>
              </c:ext>
            </c:extLst>
          </c:dPt>
          <c:dLbls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'Perfil Docentes ESEBA'!$D$6:$D$7</c:f>
              <c:strCache>
                <c:ptCount val="2"/>
                <c:pt idx="0">
                  <c:v>Feminino</c:v>
                </c:pt>
                <c:pt idx="1">
                  <c:v>Masculino</c:v>
                </c:pt>
              </c:strCache>
            </c:strRef>
          </c:cat>
          <c:val>
            <c:numRef>
              <c:f>'Perfil Docentes ESEBA'!$F$6:$F$7</c:f>
              <c:numCache>
                <c:formatCode>0%</c:formatCode>
                <c:ptCount val="2"/>
                <c:pt idx="0">
                  <c:v>0.72289156626506024</c:v>
                </c:pt>
                <c:pt idx="1">
                  <c:v>0.27710843373493976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13-41BB-9791-E90A6831377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http://www.progep.ufu.br/procedimento/estagio-probatorio-docente" TargetMode="Externa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0</xdr:rowOff>
    </xdr:from>
    <xdr:to>
      <xdr:col>1</xdr:col>
      <xdr:colOff>1733550</xdr:colOff>
      <xdr:row>4</xdr:row>
      <xdr:rowOff>56321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805A0C0-8F11-4408-A155-69E3F7964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0"/>
          <a:ext cx="1247775" cy="8183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209549</xdr:colOff>
      <xdr:row>5</xdr:row>
      <xdr:rowOff>19050</xdr:rowOff>
    </xdr:from>
    <xdr:to>
      <xdr:col>12</xdr:col>
      <xdr:colOff>409574</xdr:colOff>
      <xdr:row>7</xdr:row>
      <xdr:rowOff>25336</xdr:rowOff>
    </xdr:to>
    <xdr:sp macro="" textlink="">
      <xdr:nvSpPr>
        <xdr:cNvPr id="2" name="CaixaDeTexto 4">
          <a:extLst>
            <a:ext uri="{FF2B5EF4-FFF2-40B4-BE49-F238E27FC236}">
              <a16:creationId xmlns:a16="http://schemas.microsoft.com/office/drawing/2014/main" id="{4B9D7376-FC8B-402E-8F44-B92FBF67A338}"/>
            </a:ext>
          </a:extLst>
        </xdr:cNvPr>
        <xdr:cNvSpPr txBox="1"/>
      </xdr:nvSpPr>
      <xdr:spPr>
        <a:xfrm>
          <a:off x="6334124" y="781050"/>
          <a:ext cx="5686425" cy="387286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O Professor é avaliado no período de 3 (três) anos após </a:t>
          </a:r>
          <a:r>
            <a:rPr lang="pt-BR" sz="10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recém-admitido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 para verificar sua adaptação e desempenho.</a:t>
          </a:r>
        </a:p>
      </xdr:txBody>
    </xdr:sp>
    <xdr:clientData/>
  </xdr:twoCellAnchor>
  <xdr:twoCellAnchor editAs="oneCell">
    <xdr:from>
      <xdr:col>7</xdr:col>
      <xdr:colOff>19050</xdr:colOff>
      <xdr:row>2</xdr:row>
      <xdr:rowOff>47625</xdr:rowOff>
    </xdr:from>
    <xdr:to>
      <xdr:col>8</xdr:col>
      <xdr:colOff>476250</xdr:colOff>
      <xdr:row>4</xdr:row>
      <xdr:rowOff>9525</xdr:rowOff>
    </xdr:to>
    <xdr:pic>
      <xdr:nvPicPr>
        <xdr:cNvPr id="6206" name="Picture 3">
          <a:extLst>
            <a:ext uri="{FF2B5EF4-FFF2-40B4-BE49-F238E27FC236}">
              <a16:creationId xmlns:a16="http://schemas.microsoft.com/office/drawing/2014/main" id="{4E2558E9-FE0C-47C2-B9E2-8CFA7957A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375" y="238125"/>
          <a:ext cx="10668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4472C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209550</xdr:colOff>
      <xdr:row>7</xdr:row>
      <xdr:rowOff>161925</xdr:rowOff>
    </xdr:from>
    <xdr:to>
      <xdr:col>12</xdr:col>
      <xdr:colOff>390525</xdr:colOff>
      <xdr:row>9</xdr:row>
      <xdr:rowOff>29776</xdr:rowOff>
    </xdr:to>
    <xdr:sp macro="" textlink="">
      <xdr:nvSpPr>
        <xdr:cNvPr id="4" name="CaixaDeTexto 3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C8A476-85F7-4D11-AEC5-C7A848384372}"/>
            </a:ext>
          </a:extLst>
        </xdr:cNvPr>
        <xdr:cNvSpPr txBox="1"/>
      </xdr:nvSpPr>
      <xdr:spPr>
        <a:xfrm>
          <a:off x="6334125" y="1304925"/>
          <a:ext cx="5667375" cy="248851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Acesse </a:t>
          </a:r>
          <a:r>
            <a:rPr lang="pt-BR" sz="1000">
              <a:latin typeface="+mn-lt"/>
              <a:cs typeface="+mn-cs"/>
            </a:rPr>
            <a:t>a</a:t>
          </a:r>
          <a:r>
            <a:rPr lang="pt-BR" sz="1000" baseline="0">
              <a:latin typeface="+mn-lt"/>
              <a:cs typeface="+mn-cs"/>
            </a:rPr>
            <a:t> página da PROGEP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para mais informações.</a:t>
          </a:r>
        </a:p>
      </xdr:txBody>
    </xdr:sp>
    <xdr:clientData/>
  </xdr:twoCellAnchor>
  <xdr:oneCellAnchor>
    <xdr:from>
      <xdr:col>10</xdr:col>
      <xdr:colOff>485775</xdr:colOff>
      <xdr:row>3</xdr:row>
      <xdr:rowOff>114300</xdr:rowOff>
    </xdr:from>
    <xdr:ext cx="1057275" cy="233208"/>
    <xdr:sp macro="" textlink="">
      <xdr:nvSpPr>
        <xdr:cNvPr id="5" name="CaixaDeTexto 31">
          <a:extLst>
            <a:ext uri="{FF2B5EF4-FFF2-40B4-BE49-F238E27FC236}">
              <a16:creationId xmlns:a16="http://schemas.microsoft.com/office/drawing/2014/main" id="{48DE25D2-52E0-423F-91AF-1D2EC4EB3C04}"/>
            </a:ext>
          </a:extLst>
        </xdr:cNvPr>
        <xdr:cNvSpPr txBox="1"/>
      </xdr:nvSpPr>
      <xdr:spPr>
        <a:xfrm>
          <a:off x="10925175" y="685800"/>
          <a:ext cx="1057275" cy="233208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sp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900" b="1" i="0" u="none" strike="noStrike" kern="1200" cap="none" spc="0" baseline="0">
              <a:solidFill>
                <a:srgbClr val="7F7F7F"/>
              </a:solidFill>
              <a:uFillTx/>
              <a:latin typeface="Calibri"/>
            </a:rPr>
            <a:t>Clique e navegue</a:t>
          </a:r>
        </a:p>
      </xdr:txBody>
    </xdr:sp>
    <xdr:clientData/>
  </xdr:oneCellAnchor>
  <xdr:twoCellAnchor editAs="oneCell">
    <xdr:from>
      <xdr:col>12</xdr:col>
      <xdr:colOff>219075</xdr:colOff>
      <xdr:row>3</xdr:row>
      <xdr:rowOff>152400</xdr:rowOff>
    </xdr:from>
    <xdr:to>
      <xdr:col>12</xdr:col>
      <xdr:colOff>333375</xdr:colOff>
      <xdr:row>4</xdr:row>
      <xdr:rowOff>104775</xdr:rowOff>
    </xdr:to>
    <xdr:pic>
      <xdr:nvPicPr>
        <xdr:cNvPr id="6" name="Picture 8">
          <a:extLst>
            <a:ext uri="{FF2B5EF4-FFF2-40B4-BE49-F238E27FC236}">
              <a16:creationId xmlns:a16="http://schemas.microsoft.com/office/drawing/2014/main" id="{3D9165D3-D85B-4100-B65F-6E87E4AFE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77675" y="72390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585258</xdr:colOff>
      <xdr:row>2</xdr:row>
      <xdr:rowOff>169333</xdr:rowOff>
    </xdr:from>
    <xdr:to>
      <xdr:col>6</xdr:col>
      <xdr:colOff>366183</xdr:colOff>
      <xdr:row>17</xdr:row>
      <xdr:rowOff>16933</xdr:rowOff>
    </xdr:to>
    <xdr:graphicFrame macro="">
      <xdr:nvGraphicFramePr>
        <xdr:cNvPr id="10327" name="Gráfico 1">
          <a:extLst>
            <a:ext uri="{FF2B5EF4-FFF2-40B4-BE49-F238E27FC236}">
              <a16:creationId xmlns:a16="http://schemas.microsoft.com/office/drawing/2014/main" id="{97B1B570-1B4C-4CC2-ACD8-2954C561BE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114300</xdr:colOff>
      <xdr:row>2</xdr:row>
      <xdr:rowOff>152400</xdr:rowOff>
    </xdr:from>
    <xdr:to>
      <xdr:col>13</xdr:col>
      <xdr:colOff>504825</xdr:colOff>
      <xdr:row>17</xdr:row>
      <xdr:rowOff>38100</xdr:rowOff>
    </xdr:to>
    <xdr:graphicFrame macro="">
      <xdr:nvGraphicFramePr>
        <xdr:cNvPr id="10328" name="Gráfico 2">
          <a:extLst>
            <a:ext uri="{FF2B5EF4-FFF2-40B4-BE49-F238E27FC236}">
              <a16:creationId xmlns:a16="http://schemas.microsoft.com/office/drawing/2014/main" id="{260DBD0D-6DD8-47E6-8D26-6FD574C11F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638175</xdr:colOff>
      <xdr:row>3</xdr:row>
      <xdr:rowOff>0</xdr:rowOff>
    </xdr:from>
    <xdr:to>
      <xdr:col>20</xdr:col>
      <xdr:colOff>257175</xdr:colOff>
      <xdr:row>17</xdr:row>
      <xdr:rowOff>76200</xdr:rowOff>
    </xdr:to>
    <xdr:graphicFrame macro="">
      <xdr:nvGraphicFramePr>
        <xdr:cNvPr id="10329" name="Gráfico 3">
          <a:extLst>
            <a:ext uri="{FF2B5EF4-FFF2-40B4-BE49-F238E27FC236}">
              <a16:creationId xmlns:a16="http://schemas.microsoft.com/office/drawing/2014/main" id="{7B986FE8-34A7-48D7-A99C-14D5B8C137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371475</xdr:colOff>
      <xdr:row>20</xdr:row>
      <xdr:rowOff>180975</xdr:rowOff>
    </xdr:from>
    <xdr:to>
      <xdr:col>6</xdr:col>
      <xdr:colOff>180975</xdr:colOff>
      <xdr:row>40</xdr:row>
      <xdr:rowOff>9525</xdr:rowOff>
    </xdr:to>
    <xdr:graphicFrame macro="">
      <xdr:nvGraphicFramePr>
        <xdr:cNvPr id="10330" name="Gráfico 4">
          <a:extLst>
            <a:ext uri="{FF2B5EF4-FFF2-40B4-BE49-F238E27FC236}">
              <a16:creationId xmlns:a16="http://schemas.microsoft.com/office/drawing/2014/main" id="{6FAC8073-4498-412D-B8CF-CE0776ECA3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323850</xdr:colOff>
      <xdr:row>20</xdr:row>
      <xdr:rowOff>28575</xdr:rowOff>
    </xdr:from>
    <xdr:to>
      <xdr:col>14</xdr:col>
      <xdr:colOff>219075</xdr:colOff>
      <xdr:row>37</xdr:row>
      <xdr:rowOff>142875</xdr:rowOff>
    </xdr:to>
    <xdr:graphicFrame macro="">
      <xdr:nvGraphicFramePr>
        <xdr:cNvPr id="10331" name="Gráfico 5">
          <a:extLst>
            <a:ext uri="{FF2B5EF4-FFF2-40B4-BE49-F238E27FC236}">
              <a16:creationId xmlns:a16="http://schemas.microsoft.com/office/drawing/2014/main" id="{A732A737-1733-4FB0-A692-887671F493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923925</xdr:colOff>
      <xdr:row>20</xdr:row>
      <xdr:rowOff>123825</xdr:rowOff>
    </xdr:from>
    <xdr:to>
      <xdr:col>19</xdr:col>
      <xdr:colOff>190500</xdr:colOff>
      <xdr:row>34</xdr:row>
      <xdr:rowOff>152400</xdr:rowOff>
    </xdr:to>
    <xdr:graphicFrame macro="">
      <xdr:nvGraphicFramePr>
        <xdr:cNvPr id="10332" name="Gráfico 7">
          <a:extLst>
            <a:ext uri="{FF2B5EF4-FFF2-40B4-BE49-F238E27FC236}">
              <a16:creationId xmlns:a16="http://schemas.microsoft.com/office/drawing/2014/main" id="{9F7B9BE4-60BD-4605-9843-923567CC91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571498</xdr:colOff>
      <xdr:row>42</xdr:row>
      <xdr:rowOff>161924</xdr:rowOff>
    </xdr:from>
    <xdr:to>
      <xdr:col>7</xdr:col>
      <xdr:colOff>9524</xdr:colOff>
      <xdr:row>61</xdr:row>
      <xdr:rowOff>133349</xdr:rowOff>
    </xdr:to>
    <xdr:graphicFrame macro="">
      <xdr:nvGraphicFramePr>
        <xdr:cNvPr id="10333" name="Gráfico 2">
          <a:extLst>
            <a:ext uri="{FF2B5EF4-FFF2-40B4-BE49-F238E27FC236}">
              <a16:creationId xmlns:a16="http://schemas.microsoft.com/office/drawing/2014/main" id="{9BAF6B30-3573-4880-8FCA-81972E541B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366712</xdr:colOff>
      <xdr:row>42</xdr:row>
      <xdr:rowOff>61912</xdr:rowOff>
    </xdr:from>
    <xdr:to>
      <xdr:col>15</xdr:col>
      <xdr:colOff>1571625</xdr:colOff>
      <xdr:row>61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660E7CB-518B-48C8-B583-20347099E5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409575</xdr:colOff>
      <xdr:row>2</xdr:row>
      <xdr:rowOff>85725</xdr:rowOff>
    </xdr:from>
    <xdr:to>
      <xdr:col>10</xdr:col>
      <xdr:colOff>167539</xdr:colOff>
      <xdr:row>4</xdr:row>
      <xdr:rowOff>14451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84497FB-B1B9-4AB8-8492-8E72B0BBE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276225"/>
          <a:ext cx="977164" cy="30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571500</xdr:colOff>
      <xdr:row>5</xdr:row>
      <xdr:rowOff>114299</xdr:rowOff>
    </xdr:from>
    <xdr:to>
      <xdr:col>13</xdr:col>
      <xdr:colOff>514350</xdr:colOff>
      <xdr:row>9</xdr:row>
      <xdr:rowOff>182013</xdr:rowOff>
    </xdr:to>
    <xdr:sp macro="" textlink="">
      <xdr:nvSpPr>
        <xdr:cNvPr id="3" name="CaixaDeTexto 38">
          <a:extLst>
            <a:ext uri="{FF2B5EF4-FFF2-40B4-BE49-F238E27FC236}">
              <a16:creationId xmlns:a16="http://schemas.microsoft.com/office/drawing/2014/main" id="{F81ADFE3-8288-4A03-B7D3-F288FB034657}"/>
            </a:ext>
          </a:extLst>
        </xdr:cNvPr>
        <xdr:cNvSpPr txBox="1"/>
      </xdr:nvSpPr>
      <xdr:spPr>
        <a:xfrm>
          <a:off x="4429125" y="876299"/>
          <a:ext cx="5429250" cy="829714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just"/>
          <a:r>
            <a:rPr lang="pt-BR" sz="1000">
              <a:latin typeface=""/>
              <a:cs typeface="Arial" panose="020B0604020202020204" pitchFamily="34" charset="0"/>
            </a:rPr>
            <a:t>Cargos comissionados são de livre provimento e exoneração, de caráter provisório, voltados para atribuições de direção, chefia e assessoramento, sendo que a função comissionada é exclusiva de servidores efetivos, ao passo que cargo em comissão é destinado a qualquer profissional, respeitando-se um percentual mínimo, disposto em lei, para servidores titulares de cargos efetivos.</a:t>
          </a:r>
        </a:p>
      </xdr:txBody>
    </xdr:sp>
    <xdr:clientData/>
  </xdr:twoCellAnchor>
  <xdr:oneCellAnchor>
    <xdr:from>
      <xdr:col>12</xdr:col>
      <xdr:colOff>0</xdr:colOff>
      <xdr:row>4</xdr:row>
      <xdr:rowOff>0</xdr:rowOff>
    </xdr:from>
    <xdr:ext cx="1057275" cy="233208"/>
    <xdr:sp macro="" textlink="">
      <xdr:nvSpPr>
        <xdr:cNvPr id="4" name="CaixaDeTexto 31">
          <a:extLst>
            <a:ext uri="{FF2B5EF4-FFF2-40B4-BE49-F238E27FC236}">
              <a16:creationId xmlns:a16="http://schemas.microsoft.com/office/drawing/2014/main" id="{C51F454F-74B4-4E44-83C2-C9B4CA07731A}"/>
            </a:ext>
          </a:extLst>
        </xdr:cNvPr>
        <xdr:cNvSpPr txBox="1"/>
      </xdr:nvSpPr>
      <xdr:spPr>
        <a:xfrm>
          <a:off x="8734425" y="762000"/>
          <a:ext cx="1057275" cy="233208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sp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900" b="1" i="0" u="none" strike="noStrike" kern="1200" cap="none" spc="0" baseline="0">
              <a:solidFill>
                <a:srgbClr val="7F7F7F"/>
              </a:solidFill>
              <a:uFillTx/>
              <a:latin typeface="Calibri"/>
            </a:rPr>
            <a:t>Clique e navegue</a:t>
          </a:r>
        </a:p>
      </xdr:txBody>
    </xdr:sp>
    <xdr:clientData/>
  </xdr:oneCellAnchor>
  <xdr:twoCellAnchor editAs="oneCell">
    <xdr:from>
      <xdr:col>13</xdr:col>
      <xdr:colOff>352425</xdr:colOff>
      <xdr:row>4</xdr:row>
      <xdr:rowOff>38100</xdr:rowOff>
    </xdr:from>
    <xdr:to>
      <xdr:col>13</xdr:col>
      <xdr:colOff>466725</xdr:colOff>
      <xdr:row>4</xdr:row>
      <xdr:rowOff>180975</xdr:rowOff>
    </xdr:to>
    <xdr:pic>
      <xdr:nvPicPr>
        <xdr:cNvPr id="5" name="Picture 8">
          <a:extLst>
            <a:ext uri="{FF2B5EF4-FFF2-40B4-BE49-F238E27FC236}">
              <a16:creationId xmlns:a16="http://schemas.microsoft.com/office/drawing/2014/main" id="{CCA9D7AA-A8B2-445D-96DC-1342868AC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6450" y="80010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1</xdr:row>
      <xdr:rowOff>95250</xdr:rowOff>
    </xdr:from>
    <xdr:to>
      <xdr:col>6</xdr:col>
      <xdr:colOff>76200</xdr:colOff>
      <xdr:row>15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F3E39C6-AA80-41CD-AAC9-BFF1321E9E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304800</xdr:colOff>
      <xdr:row>2</xdr:row>
      <xdr:rowOff>4762</xdr:rowOff>
    </xdr:from>
    <xdr:to>
      <xdr:col>12</xdr:col>
      <xdr:colOff>390525</xdr:colOff>
      <xdr:row>16</xdr:row>
      <xdr:rowOff>80962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3F9F990-2F1C-49C7-875A-4B1BA650B9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257175</xdr:colOff>
      <xdr:row>1</xdr:row>
      <xdr:rowOff>157162</xdr:rowOff>
    </xdr:from>
    <xdr:to>
      <xdr:col>20</xdr:col>
      <xdr:colOff>85725</xdr:colOff>
      <xdr:row>16</xdr:row>
      <xdr:rowOff>42862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7133F198-BAA8-46F6-AFE0-624B695AFD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457200</xdr:colOff>
      <xdr:row>18</xdr:row>
      <xdr:rowOff>23811</xdr:rowOff>
    </xdr:from>
    <xdr:to>
      <xdr:col>5</xdr:col>
      <xdr:colOff>285750</xdr:colOff>
      <xdr:row>33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7156C2E8-0C73-47F8-9FA8-78F038D74D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4762</xdr:colOff>
      <xdr:row>17</xdr:row>
      <xdr:rowOff>142875</xdr:rowOff>
    </xdr:from>
    <xdr:to>
      <xdr:col>13</xdr:col>
      <xdr:colOff>66675</xdr:colOff>
      <xdr:row>33</xdr:row>
      <xdr:rowOff>171450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798F1932-68ED-45A3-B97A-B47D7A96C7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276224</xdr:colOff>
      <xdr:row>18</xdr:row>
      <xdr:rowOff>61911</xdr:rowOff>
    </xdr:from>
    <xdr:to>
      <xdr:col>20</xdr:col>
      <xdr:colOff>228599</xdr:colOff>
      <xdr:row>33</xdr:row>
      <xdr:rowOff>123824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910B07B7-8D07-421E-B5A7-6E7F81E9DB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</xdr:row>
      <xdr:rowOff>185737</xdr:rowOff>
    </xdr:from>
    <xdr:to>
      <xdr:col>6</xdr:col>
      <xdr:colOff>352425</xdr:colOff>
      <xdr:row>16</xdr:row>
      <xdr:rowOff>71437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29F05FA-1F23-4CA4-8161-A05ACF2E59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438150</xdr:colOff>
      <xdr:row>1</xdr:row>
      <xdr:rowOff>147637</xdr:rowOff>
    </xdr:from>
    <xdr:to>
      <xdr:col>13</xdr:col>
      <xdr:colOff>461962</xdr:colOff>
      <xdr:row>16</xdr:row>
      <xdr:rowOff>85725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3A6EA828-16FE-43A7-A437-E02332D0E8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76200</xdr:colOff>
      <xdr:row>2</xdr:row>
      <xdr:rowOff>90487</xdr:rowOff>
    </xdr:from>
    <xdr:to>
      <xdr:col>20</xdr:col>
      <xdr:colOff>514350</xdr:colOff>
      <xdr:row>16</xdr:row>
      <xdr:rowOff>166687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F0D9B779-53DB-41E6-B276-C39DD77D4C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533399</xdr:colOff>
      <xdr:row>18</xdr:row>
      <xdr:rowOff>4761</xdr:rowOff>
    </xdr:from>
    <xdr:to>
      <xdr:col>6</xdr:col>
      <xdr:colOff>123824</xdr:colOff>
      <xdr:row>33</xdr:row>
      <xdr:rowOff>38100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DEF7DAD-B4C0-4F37-BE4E-47C72959CD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533399</xdr:colOff>
      <xdr:row>18</xdr:row>
      <xdr:rowOff>52386</xdr:rowOff>
    </xdr:from>
    <xdr:to>
      <xdr:col>14</xdr:col>
      <xdr:colOff>38099</xdr:colOff>
      <xdr:row>32</xdr:row>
      <xdr:rowOff>133349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5103D50-F3F3-4342-83E5-EA7449C202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114299</xdr:colOff>
      <xdr:row>18</xdr:row>
      <xdr:rowOff>71437</xdr:rowOff>
    </xdr:from>
    <xdr:to>
      <xdr:col>20</xdr:col>
      <xdr:colOff>561974</xdr:colOff>
      <xdr:row>33</xdr:row>
      <xdr:rowOff>123825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8B6C9DE8-1DC4-4B9F-8563-3444776462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571500</xdr:colOff>
      <xdr:row>1</xdr:row>
      <xdr:rowOff>85725</xdr:rowOff>
    </xdr:from>
    <xdr:to>
      <xdr:col>8</xdr:col>
      <xdr:colOff>329464</xdr:colOff>
      <xdr:row>3</xdr:row>
      <xdr:rowOff>14451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6E1CD1C4-BC4C-4DB7-B303-E11ED0B22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5150" y="276225"/>
          <a:ext cx="977164" cy="30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304800</xdr:colOff>
      <xdr:row>4</xdr:row>
      <xdr:rowOff>38100</xdr:rowOff>
    </xdr:from>
    <xdr:to>
      <xdr:col>11</xdr:col>
      <xdr:colOff>59184</xdr:colOff>
      <xdr:row>8</xdr:row>
      <xdr:rowOff>164420</xdr:rowOff>
    </xdr:to>
    <xdr:sp macro="" textlink="">
      <xdr:nvSpPr>
        <xdr:cNvPr id="3" name="CaixaDeTexto 26">
          <a:extLst>
            <a:ext uri="{FF2B5EF4-FFF2-40B4-BE49-F238E27FC236}">
              <a16:creationId xmlns:a16="http://schemas.microsoft.com/office/drawing/2014/main" id="{8E9F3E09-B0CC-4C9C-B8AB-9C09A1310700}"/>
            </a:ext>
          </a:extLst>
        </xdr:cNvPr>
        <xdr:cNvSpPr txBox="1"/>
      </xdr:nvSpPr>
      <xdr:spPr>
        <a:xfrm>
          <a:off x="5429250" y="800100"/>
          <a:ext cx="4021584" cy="88832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just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Cargos comissionados são de livre provimento e exoneração, de caráter provisório, voltados para atribuições de direção, chefia e assessoramento, sendo que a função comissionada é exclusiva de servidores efetivos, ao passo que cargo em comissão é destinado a qualquer profissional, respeitando-se um percentual mínimo, disposto em lei, para servidores titulares de cargos efetivos.</a:t>
          </a:r>
        </a:p>
      </xdr:txBody>
    </xdr:sp>
    <xdr:clientData/>
  </xdr:twoCellAnchor>
  <xdr:oneCellAnchor>
    <xdr:from>
      <xdr:col>9</xdr:col>
      <xdr:colOff>228600</xdr:colOff>
      <xdr:row>2</xdr:row>
      <xdr:rowOff>133350</xdr:rowOff>
    </xdr:from>
    <xdr:ext cx="1057275" cy="233208"/>
    <xdr:sp macro="" textlink="">
      <xdr:nvSpPr>
        <xdr:cNvPr id="4" name="CaixaDeTexto 31">
          <a:extLst>
            <a:ext uri="{FF2B5EF4-FFF2-40B4-BE49-F238E27FC236}">
              <a16:creationId xmlns:a16="http://schemas.microsoft.com/office/drawing/2014/main" id="{7CB77790-EEA5-44BD-9F87-774526A341FC}"/>
            </a:ext>
          </a:extLst>
        </xdr:cNvPr>
        <xdr:cNvSpPr txBox="1"/>
      </xdr:nvSpPr>
      <xdr:spPr>
        <a:xfrm>
          <a:off x="8401050" y="514350"/>
          <a:ext cx="1057275" cy="233208"/>
        </a:xfrm>
        <a:prstGeom prst="rect">
          <a:avLst/>
        </a:prstGeom>
        <a:noFill/>
        <a:ln cap="flat">
          <a:noFill/>
        </a:ln>
      </xdr:spPr>
      <xdr:txBody>
        <a:bodyPr vert="horz" wrap="square" lIns="91440" tIns="45720" rIns="91440" bIns="45720" anchor="t" anchorCtr="0" compatLnSpc="0">
          <a:sp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900" b="1" i="0" u="none" strike="noStrike" kern="1200" cap="none" spc="0" baseline="0">
              <a:solidFill>
                <a:srgbClr val="7F7F7F"/>
              </a:solidFill>
              <a:uFillTx/>
              <a:latin typeface="Calibri"/>
            </a:rPr>
            <a:t>Clique e navegue</a:t>
          </a:r>
        </a:p>
      </xdr:txBody>
    </xdr:sp>
    <xdr:clientData/>
  </xdr:oneCellAnchor>
  <xdr:twoCellAnchor editAs="oneCell">
    <xdr:from>
      <xdr:col>10</xdr:col>
      <xdr:colOff>533400</xdr:colOff>
      <xdr:row>2</xdr:row>
      <xdr:rowOff>152400</xdr:rowOff>
    </xdr:from>
    <xdr:to>
      <xdr:col>11</xdr:col>
      <xdr:colOff>38100</xdr:colOff>
      <xdr:row>3</xdr:row>
      <xdr:rowOff>104775</xdr:rowOff>
    </xdr:to>
    <xdr:pic>
      <xdr:nvPicPr>
        <xdr:cNvPr id="5" name="Picture 8">
          <a:extLst>
            <a:ext uri="{FF2B5EF4-FFF2-40B4-BE49-F238E27FC236}">
              <a16:creationId xmlns:a16="http://schemas.microsoft.com/office/drawing/2014/main" id="{2E5B801D-53EE-4F33-818D-459704BA8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533400"/>
          <a:ext cx="1143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riana dos Reis Patriarca" refreshedDate="45049.599476041665" createdVersion="4" refreshedVersion="4" minRefreshableVersion="3" recordCount="1900" xr:uid="{00000000-000A-0000-FFFF-FFFF0A000000}">
  <cacheSource type="worksheet">
    <worksheetSource ref="A1:AJ65536" sheet="Docentes3Grau_2022"/>
  </cacheSource>
  <cacheFields count="36">
    <cacheField name="NomeDoServidor" numFmtId="0">
      <sharedItems containsBlank="1"/>
    </cacheField>
    <cacheField name="UnidadePagadora" numFmtId="0">
      <sharedItems containsBlank="1"/>
    </cacheField>
    <cacheField name="Matricula_SIAPE" numFmtId="0">
      <sharedItems containsString="0" containsBlank="1" containsNumber="1" containsInteger="1" minValue="80010" maxValue="9412714"/>
    </cacheField>
    <cacheField name="CPF" numFmtId="0">
      <sharedItems containsString="0" containsBlank="1" containsNumber="1" containsInteger="1" minValue="6042759" maxValue="99971798620"/>
    </cacheField>
    <cacheField name="DataNascimento" numFmtId="0">
      <sharedItems containsBlank="1"/>
    </cacheField>
    <cacheField name="Sexo" numFmtId="0">
      <sharedItems containsBlank="1" count="3">
        <s v="F"/>
        <s v="M"/>
        <m/>
      </sharedItems>
    </cacheField>
    <cacheField name="NomeDaMãe" numFmtId="0">
      <sharedItems containsBlank="1"/>
    </cacheField>
    <cacheField name="Cor" numFmtId="0">
      <sharedItems containsBlank="1" count="7">
        <s v="Branca"/>
        <s v="Parda"/>
        <s v="Amarela"/>
        <s v="Não Informado"/>
        <s v="Preta"/>
        <s v="Indigena"/>
        <m/>
      </sharedItems>
    </cacheField>
    <cacheField name="Nacionalidade" numFmtId="0">
      <sharedItems containsBlank="1"/>
    </cacheField>
    <cacheField name="PaisDeOrigem" numFmtId="0">
      <sharedItems containsBlank="1"/>
    </cacheField>
    <cacheField name="UfNascimento" numFmtId="0">
      <sharedItems containsBlank="1"/>
    </cacheField>
    <cacheField name="MunicipioNasc" numFmtId="0">
      <sharedItems containsBlank="1"/>
    </cacheField>
    <cacheField name="UorgExercicio" numFmtId="0">
      <sharedItems containsString="0" containsBlank="1" containsNumber="1" containsInteger="1" minValue="1" maxValue="1398"/>
    </cacheField>
    <cacheField name="NomeUorgExercício" numFmtId="0">
      <sharedItems containsBlank="1"/>
    </cacheField>
    <cacheField name="CampusExercicio" numFmtId="0">
      <sharedItems containsBlank="1"/>
    </cacheField>
    <cacheField name="UorgLotação" numFmtId="0">
      <sharedItems containsString="0" containsBlank="1" containsNumber="1" containsInteger="1" minValue="288" maxValue="1158"/>
    </cacheField>
    <cacheField name="NomeUorgLotação" numFmtId="0">
      <sharedItems containsBlank="1"/>
    </cacheField>
    <cacheField name="CampusLotação" numFmtId="0">
      <sharedItems containsBlank="1"/>
    </cacheField>
    <cacheField name="Deficiência" numFmtId="0">
      <sharedItems containsBlank="1" count="10">
        <m/>
        <s v="PORTADOR DE SURDEZ BILATERAL"/>
        <s v="SURDO"/>
        <s v="PORTADOR DE BAIXA VISÃO"/>
        <s v="PORTADOR DE VISÃO SUB-NORMAL"/>
        <s v="MONOPLEGIA"/>
        <s v="MOBILIDADE REDUZIDA, PERMANENTE OU TEMPORÁRIA"/>
        <s v="CEGO"/>
        <s v="MONOPARESIA"/>
        <s v="PARCIALMENTE SURDO"/>
      </sharedItems>
    </cacheField>
    <cacheField name="Escolaridade" numFmtId="0">
      <sharedItems containsBlank="1" count="5">
        <s v="Mestrado"/>
        <s v="Doutorado"/>
        <s v="Especialização Nivel Superior"/>
        <s v="ENSINO SUPERIOR"/>
        <m/>
      </sharedItems>
    </cacheField>
    <cacheField name="ClassificaçãoCarreira" numFmtId="0">
      <sharedItems containsBlank="1" count="15">
        <s v="Adjunto-02"/>
        <s v="Associado-04"/>
        <s v="Auxiliar-01"/>
        <s v="Titular-01"/>
        <s v="Adjunto-01"/>
        <s v="Associado-03"/>
        <s v="Adjunto-03"/>
        <s v="Associado-02"/>
        <s v="Adjunto-04"/>
        <s v="Associado-01"/>
        <s v="Assistente-02"/>
        <s v="Assistente-01"/>
        <s v="Auxiliar-02"/>
        <s v="Único-01"/>
        <m/>
      </sharedItems>
    </cacheField>
    <cacheField name="SItuação" numFmtId="0">
      <sharedItems containsBlank="1" count="5">
        <s v="ATIVO PERMANENTE"/>
        <s v="CONT.PROF.SUBSTITUTO"/>
        <s v="CONTR.PROF.VISITANTE"/>
        <s v="ATIVO EM OUTRO ORGAO"/>
        <m/>
      </sharedItems>
    </cacheField>
    <cacheField name="DataAposentadoria" numFmtId="0">
      <sharedItems containsNonDate="0" containsString="0" containsBlank="1"/>
    </cacheField>
    <cacheField name="DataExclusaoCadastro" numFmtId="0">
      <sharedItems containsBlank="1"/>
    </cacheField>
    <cacheField name="Data Obito" numFmtId="0">
      <sharedItems containsNonDate="0" containsString="0" containsBlank="1"/>
    </cacheField>
    <cacheField name="DescricaoAfast" numFmtId="0">
      <sharedItems containsBlank="1"/>
    </cacheField>
    <cacheField name="OrgaoAnterior" numFmtId="0">
      <sharedItems containsString="0" containsBlank="1" containsNumber="1" containsInteger="1" minValue="0" maxValue="26448"/>
    </cacheField>
    <cacheField name="NomeOrgaoAnterior" numFmtId="0">
      <sharedItems containsBlank="1"/>
    </cacheField>
    <cacheField name="OrgaoRequisitante" numFmtId="0">
      <sharedItems containsString="0" containsBlank="1" containsNumber="1" containsInteger="1" minValue="0" maxValue="81000"/>
    </cacheField>
    <cacheField name="NomeOrgaoRequsitante" numFmtId="0">
      <sharedItems containsBlank="1"/>
    </cacheField>
    <cacheField name="InicioAfast" numFmtId="0">
      <sharedItems containsBlank="1"/>
    </cacheField>
    <cacheField name="FinalAfast" numFmtId="0">
      <sharedItems containsBlank="1"/>
    </cacheField>
    <cacheField name="RegimeTrabalho" numFmtId="0">
      <sharedItems containsBlank="1" count="3">
        <s v="EST"/>
        <s v="CDT"/>
        <m/>
      </sharedItems>
    </cacheField>
    <cacheField name="Jornada" numFmtId="0">
      <sharedItems containsBlank="1" count="4">
        <s v="40 HS"/>
        <s v="40 DE"/>
        <s v="20 HS"/>
        <m/>
      </sharedItems>
    </cacheField>
    <cacheField name="IngressoOrgao" numFmtId="0">
      <sharedItems containsNonDate="0" containsDate="1" containsString="0" containsBlank="1" minDate="1974-04-01T00:00:00" maxDate="2022-12-01T00:00:00"/>
    </cacheField>
    <cacheField name="Salario" numFmtId="0">
      <sharedItems containsString="0" containsBlank="1" containsNumber="1" minValue="0" maxValue="59289.8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riana dos Reis Patriarca" refreshedDate="45061.602997222224" createdVersion="1" refreshedVersion="4" recordCount="1900" upgradeOnRefresh="1" xr:uid="{00000000-000A-0000-FFFF-FFFF0B000000}">
  <cacheSource type="worksheet">
    <worksheetSource ref="A1:AM65536" sheet="Docentes3Grau_2022"/>
  </cacheSource>
  <cacheFields count="39">
    <cacheField name="NomeDoServidor" numFmtId="0">
      <sharedItems containsBlank="1"/>
    </cacheField>
    <cacheField name="UnidadePagadora" numFmtId="0">
      <sharedItems containsBlank="1"/>
    </cacheField>
    <cacheField name="Matricula_SIAPE" numFmtId="0">
      <sharedItems containsString="0" containsBlank="1" containsNumber="1" containsInteger="1" minValue="80010" maxValue="9412714"/>
    </cacheField>
    <cacheField name="CPF" numFmtId="0">
      <sharedItems containsString="0" containsBlank="1" containsNumber="1" containsInteger="1" minValue="6042759" maxValue="99971798620"/>
    </cacheField>
    <cacheField name="DataNascimento" numFmtId="0">
      <sharedItems containsBlank="1"/>
    </cacheField>
    <cacheField name="Sexo" numFmtId="0">
      <sharedItems containsBlank="1"/>
    </cacheField>
    <cacheField name="NomeDaMãe" numFmtId="0">
      <sharedItems containsBlank="1"/>
    </cacheField>
    <cacheField name="Cor" numFmtId="0">
      <sharedItems containsBlank="1"/>
    </cacheField>
    <cacheField name="Nacionalidade" numFmtId="0">
      <sharedItems containsBlank="1"/>
    </cacheField>
    <cacheField name="PaisDeOrigem" numFmtId="0">
      <sharedItems containsBlank="1"/>
    </cacheField>
    <cacheField name="UfNascimento" numFmtId="0">
      <sharedItems containsBlank="1"/>
    </cacheField>
    <cacheField name="MunicipioNasc" numFmtId="0">
      <sharedItems containsBlank="1"/>
    </cacheField>
    <cacheField name="UorgExercicio" numFmtId="0">
      <sharedItems containsString="0" containsBlank="1" containsNumber="1" containsInteger="1" minValue="1" maxValue="1398"/>
    </cacheField>
    <cacheField name="NomeUorgExercício" numFmtId="0">
      <sharedItems containsBlank="1" count="183">
        <s v="FACULDADE DE MEDICINA"/>
        <s v="INSTITUTO DE FISICA"/>
        <s v="FACULDADE ARQUITETURA URBANISMO E DESIGN"/>
        <s v="INSTITUTO DE CIENCIAS AGRARIAS"/>
        <s v="FACULDADE DE CIENCIAS CONTABEIS"/>
        <s v="COORD DO CURSO DE PEDAGOGIA DO PONTAL"/>
        <s v="INST DE ECONOMIA RELACOES INTERNACIONAIS"/>
        <s v="FACULDADE DE ENGENHARIA QUIMICA"/>
        <s v="FACULDADE DE MATEMATICA"/>
        <s v="INSTITUTO DE LETRAS E LINGUISTICA"/>
        <s v="FACULDADE DE EDUCACAO"/>
        <s v="Coordenação do Curso de Graduação em Agronomia - Monte Carme"/>
        <s v="FACULDADE DE ENGENHARIA ELETRICA"/>
        <s v="COOR CURSO GRAD SIST INFOR MONTE CARMELO"/>
        <s v="AREA DE PATOLOGIA FOUFU"/>
        <s v="DIR DE EXPERIMENTACAO PRODUCAO ANIMAL"/>
        <s v="COORD DO CURSO DE GEOGRAFIA DO PONTAL"/>
        <s v="INSTITUTO DE GEOGRAFIA"/>
        <s v="DEPARTAMENTO DE CLINICA MEDICA"/>
        <s v="INSTITUTO DE CIENCIAS SOCIAIS"/>
        <s v="FACULDADE DE MEDICINA VETERINARIA"/>
        <s v="INSTITUTO DE BIOLOGIA"/>
        <s v="INSTITUTO DE PSICOLOGIA"/>
        <s v="INSTITUTO DE QUIMICA"/>
        <s v="INSTITUTO DE CIENCIAS BIOMEDICAS"/>
        <s v="INSTITUTO DE HISTORIA"/>
        <s v="INSTITUTO DE FILOSOFIA"/>
        <s v="FACULDADE DE ENGENHARIA MECANICA"/>
        <s v="FACULDADE DE GESTAO E NEGOCIOS"/>
        <s v="FACULDADE DE ODONTOLOGIA"/>
        <s v="DIVISAO DE FORMACAO DOCENTE"/>
        <s v="COORD CURSO ENGENHARIA PRODUCAO PONTAL"/>
        <s v="COORD DO CURSO ADMINISTRACAO DO PONTAL"/>
        <s v="DIVISAO ADM HOSPITAL ODONTOLOGICO"/>
        <s v="COOR CURSO GRAD ENG ELET TELEC DE PATOS"/>
        <s v="INSTITUTO DE ARTES"/>
        <s v="COORD CURSO CIENCIAS BIOLOGICAS PONTAL"/>
        <s v="COORD CURSO DE FISICA DO PONTAL"/>
        <s v="FACULDADE DE DIREITO"/>
        <s v="DIRETORIA DA EDITORA UFU"/>
        <s v="DIRETORIA DE CULTURA"/>
        <s v="Coordenação do Programa de Pós-Graduação em Engenharia Civil"/>
        <s v="FACULDADE DE CIENCIA DA COMPUTACAO"/>
        <s v="FACULDADE DE ENGENHARIA CIVIL"/>
        <s v="COOR CUR GRAD ENG FLORESTAL MTE CARMELO"/>
        <s v="INSTITUTO CIENCIAS EXATA NATURAIS PONTAL"/>
        <s v="INSTITUTO DE BIOTECNOLOGIA"/>
        <s v="Coordenação do Programa de Pós-Graduação em História"/>
        <s v="FACULDADE DE EDUCACAO FISICA"/>
        <s v="COOR PROG POS GRAD GENETICA E BIOQUIMICA"/>
        <s v="COORD CURSO GRADUACAO BIOTECNOLOGIA"/>
        <s v="Coordenação do Programa de Pós-Graduação em Ecologia, Conser"/>
        <s v="Coordenação do Curso de Graduação em Psicologia"/>
        <s v="COORD DO CURSO DE QUIMICA DO PONTAL"/>
        <s v="AREA PROT REMOV MAT ODONTOLOGICO FOUFU"/>
        <s v="COOR CURSO BACHAREL LIC ENFERMAGEM"/>
        <s v="COOD CURSO AGRONOMIA MONTE CARMELO"/>
        <s v="COORD DO CURSO DE HISTORIA DO PONTAL"/>
        <s v="COORD CURSO GRADUACAO ENG AMBIENTAL"/>
        <s v="Coordenação do Curso de Graduação em Geografia"/>
        <s v="Coordenação do Programa de Pós-Graduação em Gestão Organizac"/>
        <s v="COORDENACAO CUR GRADUACAO EM DIREITO"/>
        <s v="GABINETE DO REITOR"/>
        <s v="SECRETARIA INST DE GENETICA BIOQUIMICA"/>
        <s v="Coordenação do Programa de Pós-Graduação em Biologia Celular"/>
        <s v="SETOR DE FRUTICULTURA"/>
        <s v="FACULDADE DE MATEMATICA DE PATOS MINAS"/>
        <s v="COORD CURSO DE SERVICO SOCIAL DO PONTAL"/>
        <s v="COOR CURSO GRAD ENG ALIMENTOS DE PATOS"/>
        <s v="COORDENACAO CUR GRAD CIENCIAS CONTABEIS"/>
        <s v="COORD CURSO CIENCIAS CONTABEIS DO PONTAL"/>
        <s v="Coordenação do Programa de Pós-Graduação em Fisioterapia"/>
        <s v="PRO REITORIA PESQUISA E POS GRADUACAO"/>
        <s v="Coordenação do Curso de Graduação em Biomedicina"/>
        <s v="FUNDACAO UNIV. FEDERAL DE UBERLANDIA"/>
        <s v="HOSPITAL ODONTOLOGICO - DIRETORIA GERAL"/>
        <s v="Coordenação do Programa de Pós-Graduação em Biologia Vegetal"/>
        <s v="AREA OCL PROT FIXA MAT ODONTOLOG FOUFU"/>
        <s v="AREA DE CTBMF E IMPLANTODONTIA FOUFU"/>
        <s v="COORD CURSO GRAD BIOTECNOLOGIA DE PATOS"/>
        <s v="Coordenação do Programa de Pós-Graduação em Economia"/>
        <s v="CENTRO DE INCUBACAO EMPR POP SOLIDARIOS"/>
        <s v="DIR DE ESTUDOS E PESQUISAS AFRORRACIAIS"/>
        <s v="DEPARTAMENTO DE CIRURGIA"/>
        <s v="COORDENACAO DO CURSO DE TEATRO"/>
        <s v="COORDENACAO DO CURSO DE MUSICA"/>
        <s v="Coordenação do Curso de Graduação em História"/>
        <s v="PRO REITORIA DE PLANEJAMEN ADMINISTRACAO"/>
        <s v="INSTITUTO DE CIENCIAS HUMANAS DO PONTAL"/>
        <s v="FECIV - CAMPOS MONTE CARMELO"/>
        <s v="FA ADM CIE CONT ENG PROD SERV SOCIAL"/>
        <s v="HOSPITAL VETERINARIO - DIRETORIA GERAL"/>
        <s v="DIRETORIA DE OBRAS"/>
        <s v="CURSO GRAD EM AGRONOMIA DE MONTE CARMELO"/>
        <s v="Coordenação do Programa de Pós-Graduação em Qualidade Ambien"/>
        <s v="Coordenação do Curso de Graduação em Relações Internacionais"/>
        <s v="COORD CURSO DE MATEMATICA DO PONTAL"/>
        <s v="Coordenação do Curso de Graduação em Enfermagem"/>
        <s v="LABORATORIO MANEJO E CONSERVACAO DO SOLO"/>
        <s v="DIRETORIA DE POS GRADUACAO"/>
        <s v="DIVISAO PROCTO INFORMACOES - DIRPS"/>
        <s v="DIVISAO DE SAUDE - ESTUDANTE"/>
        <s v="Coordenação do Curso de Graduação em Agronomia"/>
        <s v="Coordenação do Curso de Graduação em Engenharia de Agrimensu"/>
        <s v="Coordenação do Programa de Pós-Graduação em Relações Interna"/>
        <s v="Coordenação do Curso de Graduação em Geologia"/>
        <s v="Coordenação do Programa de Pós-Graduação em Saúde da Família"/>
        <s v="Coordenação do Curso de Graduação em Ciências Biológicas"/>
        <s v="Coordenação do Programa de Pós-Graduação em Geografia"/>
        <s v="Coordenação do Programa de Pós-Graduação em Agricultura e In"/>
        <s v="Coordenação do Curso de Graduação em Zootecnia"/>
        <s v="COORD CURS GRAD DE ING E LIT DE LING ING"/>
        <s v="CURSO GRAD EM BIOTECNOLOGIA DE PATOS"/>
        <s v="Coordenação do Curso de Graduação em Engenharia Civil"/>
        <s v="AREA DE ODONTOLOGIA PEDIATRICA FOUFU"/>
        <s v="COORDENACAO PROGRAMA RESIDENCIA MEDICA"/>
        <s v="Coordenação do Curso de Graduação em Biotecnologia - Patos d"/>
        <s v="Coordenação do Programa de Pós-Graduação em Psicologia"/>
        <s v="PRO REITORIA EXTENSAO E CULTURA"/>
        <s v="DEPARTAMENTO DE PARASITOLOGIA"/>
        <s v="CENTRO INTERNACIONAL ESTUDOS MEDIEVAIS"/>
        <s v="DIRETORIA DE ENSINO"/>
        <s v="AREA DE ODONTOLOGIA PREV E SOCIAL FOUFU"/>
        <s v="Coordenação do Curso de Graduação em Engenharia Florestal -"/>
        <s v="Coordenação do Curso de Graduação em Direito"/>
        <s v="DIRETORIA DE SISTEMAS E WEBSITES - CTIC"/>
        <s v="Coordenação do Curso de Graduação em Engenharia Biomédica"/>
        <s v="Coordenação do Programa de Pós-Graduação em Letras"/>
        <s v="Coordenação do Curso de Graduação em Educação Física - Bacha"/>
        <s v="PREFEITURA UNIVERSITARIA"/>
        <s v="DIRETORIA DE AVALIACAO INSTITUCIONAL"/>
        <s v="Coordenação do Curso de Graduação em Fisioterapia"/>
        <s v="PRO REITORIA DE GRADUACAO"/>
        <s v="Coordenação do Programa de Pós-Graduação em Biotecnologia"/>
        <s v="DEPARTAMENTO DE PEDIATRIA"/>
        <s v="Coordenação do Curso de Graduação em Odontologia"/>
        <s v="CENTRO DE PSICOLOGIA"/>
        <s v="COORDENACAO CUR.GRAD.ODONTOLOGIA FOUFU"/>
        <s v="DIVISAO SERVICOS AMBULATORIO CENTRAL"/>
        <s v="COOD PROG POS-GRAD MEST PROF EM ARTES"/>
        <s v="Coordenação do Programa de Pós-Graduação em Ensino de Histór"/>
        <s v="Coordenação do Curso de Graduação em Ciências Econômicas"/>
        <s v="Coordenação do Curso de Graduação em Medicina Veterinária"/>
        <s v="PRO REITORIA DE GESTAO DE PESSOAS"/>
        <s v="MUSEU DE MINERAIS E ROCHAS"/>
        <s v="AREA DE DIAGNOSTICO ESTOMATOLOGICO FOUFU"/>
        <s v="Coordenação do Programa de Pós-Graduação em Agronomia"/>
        <s v="COORD PROG RESID MULT E UNIPROFISSIONAL"/>
        <s v="DIVISAO DE LICENCIATURA - DIREN"/>
        <s v="Coordenação do Curso de Graduação em Nutrição"/>
        <s v="DIRETORIA DE PROCESSOS SELETIVOS"/>
        <s v="DIRET DE EXPERIMENTACAO E PROD VEGETAL"/>
        <s v="DEPARTAMENTO GINECOLOGIA E OBSTRETRICIA"/>
        <s v="Coordenação do Curso de Graduação em Biotecnologia"/>
        <s v="Coordenação do Curso de Graduação em Medicina"/>
        <s v="Coordenação do Curso de Graduação em Administração"/>
        <s v="DIRETORIA DE PLANEJAMENTO"/>
        <s v="COORD CURSO GRAD GEOLOGIA MONTE CARMELO"/>
        <s v="Coordenação do Programa de Pós-Graduação em Saúde Ambiental"/>
        <s v="DIR DE INFRA E SUPORTE AO USUARIO - CTIC"/>
        <s v="DEPARTAMENTO DE ANATOMIA HUMANA"/>
        <s v="Coordenação do Programa de Pós-Graduação em Odontologia"/>
        <s v="CENTRO DE TECNO DA INFOR E COMUNICACAO"/>
        <s v="Coordenação do Curso de Graduação em Gestão da Informação"/>
        <s v="DIRETORIA PROVIMENTO ACOMP ADM CARREIRA"/>
        <s v="Coordenação do Programa de Pós-Graduação em Ciências Veterin"/>
        <s v="COORDENACAO DO CURSO DE DANCA"/>
        <s v="Coordenação do Curso de Graduação em Engenharia Ambiental e"/>
        <s v="MUSEU UNIVERSITARIO DE ARTE"/>
        <s v="DEPARTAMENTO DE FARMACOLOGIA"/>
        <s v="Coordenação do Programa de Pós-Graduação em Imunologia e Par"/>
        <s v="DIV PROMO IGUALDADES APOIO EDUCACIONAL"/>
        <s v="Coordenação do Curso de Graduação em Educação Física - Licen"/>
        <s v="ASSISTENCIA JUDICIARIA"/>
        <s v="DIRETORIA INOVACAO TRANSF DE TECNOLOGIA"/>
        <s v="CENTRO DOCUMENTACAO E PESQUISA HISTORIA"/>
        <s v="CENTRO DE EDUCACAO A DISTANCIA"/>
        <s v="Coordenação do Programa de Pós-Graduação em Genética e Bioqu"/>
        <s v="DIVISAO DE MORADIA"/>
        <s v="Coordenação do Curso de Graduação em Saúde Coletiva"/>
        <s v="DIRETORIA REL INTERN INTERINSTITUCIONAIS"/>
        <s v="Coordenação do Programa de Pós-Graduação em Ciências da Saúd"/>
        <m/>
      </sharedItems>
    </cacheField>
    <cacheField name="CampusExercicio" numFmtId="0">
      <sharedItems containsBlank="1"/>
    </cacheField>
    <cacheField name="UorgLotação" numFmtId="0">
      <sharedItems containsString="0" containsBlank="1" containsNumber="1" containsInteger="1" minValue="288" maxValue="1158"/>
    </cacheField>
    <cacheField name="NomeUorgLotação" numFmtId="0">
      <sharedItems containsBlank="1" count="39">
        <s v="FACULDADE DE MEDICINA"/>
        <s v="INSTITUTO DE FISICA"/>
        <s v="FACULDADE ARQUITETURA URBANISMO E DESIGN"/>
        <s v="INSTITUTO DE CIENCIAS AGRARIAS"/>
        <s v="FACULDADE DE CIENCIAS CONTABEIS"/>
        <s v="INSTITUTO DE CIENCIAS HUMANAS DO PONTAL"/>
        <s v="INST DE ECONOMIA RELACOES INTERNACIONAIS"/>
        <s v="FACULDADE DE ENGENHARIA QUIMICA"/>
        <s v="FACULDADE DE MATEMATICA"/>
        <s v="INSTITUTO DE LETRAS E LINGUISTICA"/>
        <s v="FACULDADE DE EDUCACAO"/>
        <s v="FACULDADE DE ENGENHARIA ELETRICA"/>
        <s v="FACULDADE DE CIENCIA DA COMPUTACAO"/>
        <s v="FACULDADE DE ODONTOLOGIA"/>
        <s v="FACULDADE DE MEDICINA VETERINARIA"/>
        <s v="INSTITUTO DE GEOGRAFIA"/>
        <s v="INSTITUTO DE CIENCIAS SOCIAIS"/>
        <s v="INSTITUTO DE BIOLOGIA"/>
        <s v="INSTITUTO DE PSICOLOGIA"/>
        <s v="INSTITUTO DE QUIMICA"/>
        <s v="INSTITUTO DE CIENCIAS BIOMEDICAS"/>
        <s v="INSTITUTO DE HISTORIA"/>
        <s v="INSTITUTO DE FILOSOFIA"/>
        <s v="FACULDADE DE ENGENHARIA MECANICA"/>
        <s v="FACULDADE DE GESTAO E NEGOCIOS"/>
        <s v="FA ADM CIE CONT ENG PROD SERV SOCIAL"/>
        <s v="INSTITUTO DE ARTES"/>
        <s v="INSTITUTO CIENCIAS EXATA NATURAIS PONTAL"/>
        <s v="FACULDADE DE DIREITO"/>
        <s v="FACULDADE DE ENGENHARIA CIVIL"/>
        <s v="INSTITUTO DE BIOTECNOLOGIA"/>
        <s v="FACULDADE DE EDUCACAO FISICA"/>
        <s v="SECRETARIA INST DE GENETICA BIOQUIMICA"/>
        <s v="AREA DE CTBMF E IMPLANTODONTIA FOUFU"/>
        <s v="FECIV - CAMPOS MONTE CARMELO"/>
        <s v="COORDENACAO DOS CURSOS DE LETRAS"/>
        <s v="COOD C GRAD ENG ELETRON TELECOMUNICACOES"/>
        <s v="COORD CURSO ENG AGRI CART MONTE CARMELO"/>
        <m/>
      </sharedItems>
    </cacheField>
    <cacheField name="CampusLotação" numFmtId="0">
      <sharedItems containsBlank="1"/>
    </cacheField>
    <cacheField name="Deficiência" numFmtId="0">
      <sharedItems containsBlank="1"/>
    </cacheField>
    <cacheField name="Escolaridade" numFmtId="0">
      <sharedItems containsBlank="1"/>
    </cacheField>
    <cacheField name="ClassificaçãoCarreira" numFmtId="0">
      <sharedItems containsBlank="1"/>
    </cacheField>
    <cacheField name="SItuação" numFmtId="0">
      <sharedItems containsBlank="1" count="5">
        <s v="ATIVO PERMANENTE"/>
        <s v="CONT.PROF.SUBSTITUTO"/>
        <s v="CONTR.PROF.VISITANTE"/>
        <s v="ATIVO EM OUTRO ORGAO"/>
        <m/>
      </sharedItems>
    </cacheField>
    <cacheField name="DataAposentadoria" numFmtId="0">
      <sharedItems containsNonDate="0" containsString="0" containsBlank="1"/>
    </cacheField>
    <cacheField name="DataExclusaoCadastro" numFmtId="0">
      <sharedItems containsBlank="1"/>
    </cacheField>
    <cacheField name="Data Obito" numFmtId="0">
      <sharedItems containsNonDate="0" containsString="0" containsBlank="1"/>
    </cacheField>
    <cacheField name="DescricaoAfast" numFmtId="0">
      <sharedItems containsBlank="1"/>
    </cacheField>
    <cacheField name="OrgaoAnterior" numFmtId="0">
      <sharedItems containsString="0" containsBlank="1" containsNumber="1" containsInteger="1" minValue="0" maxValue="26448"/>
    </cacheField>
    <cacheField name="NomeOrgaoAnterior" numFmtId="0">
      <sharedItems containsBlank="1"/>
    </cacheField>
    <cacheField name="OrgaoRequisitante" numFmtId="0">
      <sharedItems containsString="0" containsBlank="1" containsNumber="1" containsInteger="1" minValue="0" maxValue="81000"/>
    </cacheField>
    <cacheField name="NomeOrgaoRequsitante" numFmtId="0">
      <sharedItems containsBlank="1"/>
    </cacheField>
    <cacheField name="InicioAfast" numFmtId="0">
      <sharedItems containsBlank="1"/>
    </cacheField>
    <cacheField name="FinalAfast" numFmtId="0">
      <sharedItems containsBlank="1"/>
    </cacheField>
    <cacheField name="RegimeTrabalho" numFmtId="0">
      <sharedItems containsBlank="1"/>
    </cacheField>
    <cacheField name="Jornada" numFmtId="0">
      <sharedItems containsBlank="1"/>
    </cacheField>
    <cacheField name="IngressoOrgao" numFmtId="0">
      <sharedItems containsNonDate="0" containsDate="1" containsString="0" containsBlank="1" minDate="1974-04-01T00:00:00" maxDate="2022-12-01T00:00:00"/>
    </cacheField>
    <cacheField name="Salario" numFmtId="0">
      <sharedItems containsString="0" containsBlank="1" containsNumber="1" minValue="0" maxValue="59289.87"/>
    </cacheField>
    <cacheField name="Idade" numFmtId="0">
      <sharedItems containsString="0" containsBlank="1" containsNumber="1" containsInteger="1" minValue="26" maxValue="74"/>
    </cacheField>
    <cacheField name="Faixa Etária" numFmtId="0">
      <sharedItems containsBlank="1" count="11">
        <s v="49-53"/>
        <s v="44-48"/>
        <s v="54-58"/>
        <s v="64-68"/>
        <s v="39-43"/>
        <s v="34-38"/>
        <s v="59-63"/>
        <s v="69 ou mais"/>
        <s v="29-33"/>
        <s v="24-28"/>
        <m/>
      </sharedItems>
    </cacheField>
    <cacheField name="Faixa Salarial" numFmtId="0">
      <sharedItems containsBlank="1" count="12">
        <s v="4.000 a 5.999"/>
        <s v="18.000 a 19.999"/>
        <s v="8.000 a 9.999"/>
        <s v="20.000 ou mais"/>
        <s v="12.000 a 13.999"/>
        <s v="16.000 a 17.999"/>
        <s v="6.000 a 7.999"/>
        <s v="10.000 a 11.999"/>
        <s v="2.000 a 3.999"/>
        <s v="14.000 a 15.999"/>
        <s v="até 1.999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riana dos Reis Patriarca" refreshedDate="45062.615660185184" createdVersion="7" refreshedVersion="7" minRefreshableVersion="3" recordCount="94" xr:uid="{99AF3244-7024-4E31-A721-3D8C50165674}">
  <cacheSource type="worksheet">
    <worksheetSource ref="A1:AJ1048576" sheet="Eseba_2022"/>
  </cacheSource>
  <cacheFields count="36">
    <cacheField name="NomeDoServidor" numFmtId="0">
      <sharedItems containsBlank="1"/>
    </cacheField>
    <cacheField name="UnidadePagadora" numFmtId="0">
      <sharedItems containsBlank="1"/>
    </cacheField>
    <cacheField name="Matricula_SIAPE" numFmtId="0">
      <sharedItems containsString="0" containsBlank="1" containsNumber="1" containsInteger="1" minValue="1086595" maxValue="4624014"/>
    </cacheField>
    <cacheField name="CPF" numFmtId="0">
      <sharedItems containsString="0" containsBlank="1" containsNumber="1" containsInteger="1" minValue="105630675" maxValue="98671480615"/>
    </cacheField>
    <cacheField name="DataNascimento" numFmtId="0">
      <sharedItems containsBlank="1"/>
    </cacheField>
    <cacheField name="Sexo" numFmtId="0">
      <sharedItems containsBlank="1" count="3">
        <s v="M"/>
        <s v="F"/>
        <m/>
      </sharedItems>
    </cacheField>
    <cacheField name="NomeDaMãe" numFmtId="0">
      <sharedItems containsBlank="1"/>
    </cacheField>
    <cacheField name="Cor" numFmtId="0">
      <sharedItems containsBlank="1" count="5">
        <s v="Branca"/>
        <s v="Parda"/>
        <s v="Não Informado"/>
        <s v="Preta"/>
        <m/>
      </sharedItems>
    </cacheField>
    <cacheField name="Nacionalidade" numFmtId="0">
      <sharedItems containsBlank="1"/>
    </cacheField>
    <cacheField name="PaisDeOrigem" numFmtId="0">
      <sharedItems containsNonDate="0" containsString="0" containsBlank="1"/>
    </cacheField>
    <cacheField name="UfNascimento" numFmtId="0">
      <sharedItems containsBlank="1"/>
    </cacheField>
    <cacheField name="MunicipioNasc" numFmtId="0">
      <sharedItems containsBlank="1"/>
    </cacheField>
    <cacheField name="UorgExercicio" numFmtId="0">
      <sharedItems containsString="0" containsBlank="1" containsNumber="1" containsInteger="1" minValue="271" maxValue="273"/>
    </cacheField>
    <cacheField name="NomeUorgExercício" numFmtId="0">
      <sharedItems containsBlank="1"/>
    </cacheField>
    <cacheField name="CampusExercicio" numFmtId="0">
      <sharedItems containsBlank="1"/>
    </cacheField>
    <cacheField name="UorgLotação" numFmtId="0">
      <sharedItems containsString="0" containsBlank="1" containsNumber="1" containsInteger="1" minValue="271" maxValue="271"/>
    </cacheField>
    <cacheField name="NomeUorgLotação" numFmtId="0">
      <sharedItems containsBlank="1"/>
    </cacheField>
    <cacheField name="CampusLotação" numFmtId="0">
      <sharedItems containsBlank="1"/>
    </cacheField>
    <cacheField name="Deficiência" numFmtId="0">
      <sharedItems containsNonDate="0" containsString="0" containsBlank="1"/>
    </cacheField>
    <cacheField name="Escolaridade" numFmtId="0">
      <sharedItems containsBlank="1" count="6">
        <s v="Doutorado"/>
        <s v="ENSINO SUPERIOR"/>
        <s v="Mestre+RSC-III (Lei 12772/12 Art.18)"/>
        <s v="Pos-Graduação+RSC-II  (Lei 12772/12 Art.18)"/>
        <s v="MESTRADO"/>
        <m/>
      </sharedItems>
    </cacheField>
    <cacheField name="ClassificaçãoCarreira" numFmtId="0">
      <sharedItems containsBlank="1" count="5">
        <s v="D-03"/>
        <s v="D-02"/>
        <s v="D-01"/>
        <s v="D-04"/>
        <m/>
      </sharedItems>
    </cacheField>
    <cacheField name="SItuação" numFmtId="0">
      <sharedItems containsBlank="1" count="3">
        <s v="ATIVO PERMANENTE"/>
        <s v="CONT.PROF.SUBSTITUTO"/>
        <m/>
      </sharedItems>
    </cacheField>
    <cacheField name="DataAposentadoria" numFmtId="0">
      <sharedItems containsNonDate="0" containsString="0" containsBlank="1"/>
    </cacheField>
    <cacheField name="DataExclusaoCadastro" numFmtId="0">
      <sharedItems containsBlank="1"/>
    </cacheField>
    <cacheField name="Data Obito" numFmtId="0">
      <sharedItems containsNonDate="0" containsString="0" containsBlank="1"/>
    </cacheField>
    <cacheField name="DescricaoAfast" numFmtId="0">
      <sharedItems containsBlank="1"/>
    </cacheField>
    <cacheField name="OrgaoAnterior" numFmtId="0">
      <sharedItems containsString="0" containsBlank="1" containsNumber="1" containsInteger="1" minValue="0" maxValue="26439"/>
    </cacheField>
    <cacheField name="NomeOrgaoAnterior" numFmtId="0">
      <sharedItems containsBlank="1"/>
    </cacheField>
    <cacheField name="OrgaoRequisitante" numFmtId="0">
      <sharedItems containsString="0" containsBlank="1" containsNumber="1" containsInteger="1" minValue="0" maxValue="0"/>
    </cacheField>
    <cacheField name="NomeOrgaoRequsitante" numFmtId="0">
      <sharedItems containsNonDate="0" containsString="0" containsBlank="1"/>
    </cacheField>
    <cacheField name="InicioAfast" numFmtId="0">
      <sharedItems containsBlank="1"/>
    </cacheField>
    <cacheField name="FinalAfast" numFmtId="0">
      <sharedItems containsBlank="1"/>
    </cacheField>
    <cacheField name="RegimeTrabalho" numFmtId="0">
      <sharedItems containsBlank="1" count="3">
        <s v="EST"/>
        <s v="CDT"/>
        <m/>
      </sharedItems>
    </cacheField>
    <cacheField name="Jornada" numFmtId="0">
      <sharedItems containsBlank="1" count="3">
        <s v="40 DE"/>
        <s v="40 HS"/>
        <m/>
      </sharedItems>
    </cacheField>
    <cacheField name="IngressoOrgao" numFmtId="0">
      <sharedItems containsNonDate="0" containsDate="1" containsString="0" containsBlank="1" minDate="1996-01-02T00:00:00" maxDate="2022-10-15T00:00:00"/>
    </cacheField>
    <cacheField name="Salario" numFmtId="0">
      <sharedItems containsString="0" containsBlank="1" containsNumber="1" minValue="2710.25" maxValue="24382.7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riana dos Reis Patriarca" refreshedDate="45084.590754861114" createdVersion="7" refreshedVersion="7" minRefreshableVersion="3" recordCount="94" xr:uid="{A9D57744-AEE4-4C6C-92BA-C3223A71BDAC}">
  <cacheSource type="worksheet">
    <worksheetSource ref="A1:AM1048576" sheet="Eseba_2022"/>
  </cacheSource>
  <cacheFields count="39">
    <cacheField name="NomeDoServidor" numFmtId="0">
      <sharedItems containsBlank="1"/>
    </cacheField>
    <cacheField name="UnidadePagadora" numFmtId="0">
      <sharedItems containsBlank="1"/>
    </cacheField>
    <cacheField name="Matricula_SIAPE" numFmtId="0">
      <sharedItems containsString="0" containsBlank="1" containsNumber="1" containsInteger="1" minValue="1086595" maxValue="4624014"/>
    </cacheField>
    <cacheField name="CPF" numFmtId="0">
      <sharedItems containsString="0" containsBlank="1" containsNumber="1" containsInteger="1" minValue="105630675" maxValue="98671480615"/>
    </cacheField>
    <cacheField name="DataNascimento" numFmtId="0">
      <sharedItems containsBlank="1"/>
    </cacheField>
    <cacheField name="Sexo" numFmtId="0">
      <sharedItems containsBlank="1"/>
    </cacheField>
    <cacheField name="NomeDaMãe" numFmtId="0">
      <sharedItems containsBlank="1"/>
    </cacheField>
    <cacheField name="Cor" numFmtId="0">
      <sharedItems containsBlank="1"/>
    </cacheField>
    <cacheField name="Nacionalidade" numFmtId="0">
      <sharedItems containsBlank="1"/>
    </cacheField>
    <cacheField name="PaisDeOrigem" numFmtId="0">
      <sharedItems containsNonDate="0" containsString="0" containsBlank="1"/>
    </cacheField>
    <cacheField name="UfNascimento" numFmtId="0">
      <sharedItems containsBlank="1"/>
    </cacheField>
    <cacheField name="MunicipioNasc" numFmtId="0">
      <sharedItems containsBlank="1"/>
    </cacheField>
    <cacheField name="UorgExercicio" numFmtId="0">
      <sharedItems containsString="0" containsBlank="1" containsNumber="1" containsInteger="1" minValue="271" maxValue="273"/>
    </cacheField>
    <cacheField name="NomeUorgExercício" numFmtId="0">
      <sharedItems containsBlank="1"/>
    </cacheField>
    <cacheField name="CampusExercicio" numFmtId="0">
      <sharedItems containsBlank="1"/>
    </cacheField>
    <cacheField name="UorgLotação" numFmtId="0">
      <sharedItems containsString="0" containsBlank="1" containsNumber="1" containsInteger="1" minValue="271" maxValue="271"/>
    </cacheField>
    <cacheField name="NomeUorgLotação" numFmtId="0">
      <sharedItems containsBlank="1"/>
    </cacheField>
    <cacheField name="CampusLotação" numFmtId="0">
      <sharedItems containsBlank="1"/>
    </cacheField>
    <cacheField name="Deficiência" numFmtId="0">
      <sharedItems containsNonDate="0" containsString="0" containsBlank="1"/>
    </cacheField>
    <cacheField name="Escolaridade" numFmtId="0">
      <sharedItems containsBlank="1"/>
    </cacheField>
    <cacheField name="ClassificaçãoCarreira" numFmtId="0">
      <sharedItems containsBlank="1"/>
    </cacheField>
    <cacheField name="SItuação" numFmtId="0">
      <sharedItems containsBlank="1" count="3">
        <s v="ATIVO PERMANENTE"/>
        <s v="CONT.PROF.SUBSTITUTO"/>
        <m/>
      </sharedItems>
    </cacheField>
    <cacheField name="DataAposentadoria" numFmtId="0">
      <sharedItems containsNonDate="0" containsString="0" containsBlank="1"/>
    </cacheField>
    <cacheField name="DataExclusaoCadastro" numFmtId="0">
      <sharedItems containsBlank="1"/>
    </cacheField>
    <cacheField name="Data Obito" numFmtId="0">
      <sharedItems containsNonDate="0" containsString="0" containsBlank="1"/>
    </cacheField>
    <cacheField name="DescricaoAfast" numFmtId="0">
      <sharedItems containsBlank="1"/>
    </cacheField>
    <cacheField name="OrgaoAnterior" numFmtId="0">
      <sharedItems containsString="0" containsBlank="1" containsNumber="1" containsInteger="1" minValue="0" maxValue="26439"/>
    </cacheField>
    <cacheField name="NomeOrgaoAnterior" numFmtId="0">
      <sharedItems containsBlank="1"/>
    </cacheField>
    <cacheField name="OrgaoRequisitante" numFmtId="0">
      <sharedItems containsString="0" containsBlank="1" containsNumber="1" containsInteger="1" minValue="0" maxValue="0"/>
    </cacheField>
    <cacheField name="NomeOrgaoRequsitante" numFmtId="0">
      <sharedItems containsNonDate="0" containsString="0" containsBlank="1"/>
    </cacheField>
    <cacheField name="InicioAfast" numFmtId="0">
      <sharedItems containsBlank="1"/>
    </cacheField>
    <cacheField name="FinalAfast" numFmtId="0">
      <sharedItems containsBlank="1"/>
    </cacheField>
    <cacheField name="RegimeTrabalho" numFmtId="0">
      <sharedItems containsBlank="1"/>
    </cacheField>
    <cacheField name="Jornada" numFmtId="0">
      <sharedItems containsBlank="1"/>
    </cacheField>
    <cacheField name="IngressoOrgao" numFmtId="0">
      <sharedItems containsNonDate="0" containsDate="1" containsString="0" containsBlank="1" minDate="1996-01-02T00:00:00" maxDate="2022-10-15T00:00:00"/>
    </cacheField>
    <cacheField name="Salario" numFmtId="0">
      <sharedItems containsString="0" containsBlank="1" containsNumber="1" minValue="2710.25" maxValue="24382.77"/>
    </cacheField>
    <cacheField name="Idade" numFmtId="0">
      <sharedItems containsString="0" containsBlank="1" containsNumber="1" containsInteger="1" minValue="25" maxValue="64"/>
    </cacheField>
    <cacheField name="Faixa etária" numFmtId="0">
      <sharedItems containsBlank="1" count="10">
        <s v="39-43"/>
        <s v="34-38"/>
        <s v="24-28"/>
        <s v="49-53"/>
        <s v="54-58"/>
        <s v="29-33"/>
        <s v="44-48"/>
        <s v="59-63"/>
        <s v="64-68"/>
        <m/>
      </sharedItems>
    </cacheField>
    <cacheField name="Faixa salarial" numFmtId="0">
      <sharedItems containsBlank="1" count="9">
        <s v="16.000 a 17.999"/>
        <s v="12.000 a 13.999"/>
        <s v="2.000 a 3.999"/>
        <s v="20.000 ou mais"/>
        <s v="10.000 a 11.999"/>
        <s v="18.000 a 19.999"/>
        <s v="8.000 a 9.999"/>
        <s v="14.000 a 15.999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riana dos Reis Patriarca" refreshedDate="45084.62604398148" createdVersion="7" refreshedVersion="7" minRefreshableVersion="3" recordCount="45" xr:uid="{43B28E38-C8E2-4DA2-9D62-B6A4343EB34C}">
  <cacheSource type="worksheet">
    <worksheetSource ref="A1:AJ1048576" sheet="Estes_2022"/>
  </cacheSource>
  <cacheFields count="36">
    <cacheField name="NomeDoServidor" numFmtId="0">
      <sharedItems containsBlank="1"/>
    </cacheField>
    <cacheField name="UnidadePagadora" numFmtId="0">
      <sharedItems containsBlank="1"/>
    </cacheField>
    <cacheField name="Matricula_SIAPE" numFmtId="0">
      <sharedItems containsString="0" containsBlank="1" containsNumber="1" containsInteger="1" minValue="413284" maxValue="4372907"/>
    </cacheField>
    <cacheField name="CPF" numFmtId="0">
      <sharedItems containsString="0" containsBlank="1" containsNumber="1" containsInteger="1" minValue="2149154170" maxValue="94985910678"/>
    </cacheField>
    <cacheField name="DataNascimento" numFmtId="0">
      <sharedItems containsBlank="1"/>
    </cacheField>
    <cacheField name="Sexo" numFmtId="0">
      <sharedItems containsBlank="1" count="3">
        <s v="F"/>
        <s v="M"/>
        <m/>
      </sharedItems>
    </cacheField>
    <cacheField name="NomeDaMãe" numFmtId="0">
      <sharedItems containsBlank="1"/>
    </cacheField>
    <cacheField name="Cor" numFmtId="0">
      <sharedItems containsBlank="1" count="7">
        <s v="Branca"/>
        <s v="Indigena"/>
        <s v="Preta"/>
        <s v="Parda"/>
        <s v="Amarela"/>
        <s v="Não Informado"/>
        <m/>
      </sharedItems>
    </cacheField>
    <cacheField name="Nacionalidade" numFmtId="0">
      <sharedItems containsBlank="1"/>
    </cacheField>
    <cacheField name="PaisDeOrigem" numFmtId="0">
      <sharedItems containsNonDate="0" containsString="0" containsBlank="1"/>
    </cacheField>
    <cacheField name="UfNascimento" numFmtId="0">
      <sharedItems containsBlank="1"/>
    </cacheField>
    <cacheField name="MunicipioNasc" numFmtId="0">
      <sharedItems containsBlank="1"/>
    </cacheField>
    <cacheField name="UorgExercicio" numFmtId="0">
      <sharedItems containsString="0" containsBlank="1" containsNumber="1" containsInteger="1" minValue="264" maxValue="1286"/>
    </cacheField>
    <cacheField name="NomeUorgExercício" numFmtId="0">
      <sharedItems containsBlank="1"/>
    </cacheField>
    <cacheField name="CampusExercicio" numFmtId="0">
      <sharedItems containsBlank="1"/>
    </cacheField>
    <cacheField name="UorgLotação" numFmtId="0">
      <sharedItems containsString="0" containsBlank="1" containsNumber="1" containsInteger="1" minValue="264" maxValue="264"/>
    </cacheField>
    <cacheField name="NomeUorgLotação" numFmtId="0">
      <sharedItems containsBlank="1"/>
    </cacheField>
    <cacheField name="CampusLotação" numFmtId="0">
      <sharedItems containsBlank="1"/>
    </cacheField>
    <cacheField name="Deficiência" numFmtId="0">
      <sharedItems containsNonDate="0" containsString="0" containsBlank="1"/>
    </cacheField>
    <cacheField name="Escolaridade" numFmtId="0">
      <sharedItems containsBlank="1" count="5">
        <s v="Mestre+RSC-III (Lei 12772/12 Art.18)"/>
        <s v="Doutorado"/>
        <s v="MESTRADO"/>
        <s v="ENSINO SUPERIOR"/>
        <m/>
      </sharedItems>
    </cacheField>
    <cacheField name="ClassificaçãoCarreira" numFmtId="0">
      <sharedItems containsBlank="1" count="5">
        <s v="D-02"/>
        <s v="D-01"/>
        <s v="D-04"/>
        <s v="D-03"/>
        <m/>
      </sharedItems>
    </cacheField>
    <cacheField name="SItuação" numFmtId="0">
      <sharedItems containsBlank="1" count="3">
        <s v="ATIVO PERMANENTE"/>
        <s v="CONT.PROF.SUBSTITUTO"/>
        <m/>
      </sharedItems>
    </cacheField>
    <cacheField name="DataAposentadoria" numFmtId="0">
      <sharedItems containsNonDate="0" containsString="0" containsBlank="1"/>
    </cacheField>
    <cacheField name="DataExclusaoCadastro" numFmtId="0">
      <sharedItems containsBlank="1"/>
    </cacheField>
    <cacheField name="Data Obito" numFmtId="0">
      <sharedItems containsNonDate="0" containsString="0" containsBlank="1"/>
    </cacheField>
    <cacheField name="DescricaoAfast" numFmtId="0">
      <sharedItems containsBlank="1"/>
    </cacheField>
    <cacheField name="OrgaoAnterior" numFmtId="0">
      <sharedItems containsString="0" containsBlank="1" containsNumber="1" containsInteger="1" minValue="0" maxValue="26407"/>
    </cacheField>
    <cacheField name="NomeOrgaoAnterior" numFmtId="0">
      <sharedItems containsBlank="1"/>
    </cacheField>
    <cacheField name="OrgaoRequisitante" numFmtId="0">
      <sharedItems containsString="0" containsBlank="1" containsNumber="1" containsInteger="1" minValue="0" maxValue="0"/>
    </cacheField>
    <cacheField name="NomeOrgaoRequsitante" numFmtId="0">
      <sharedItems containsNonDate="0" containsString="0" containsBlank="1"/>
    </cacheField>
    <cacheField name="InicioAfast" numFmtId="0">
      <sharedItems containsBlank="1"/>
    </cacheField>
    <cacheField name="FinalAfast" numFmtId="0">
      <sharedItems containsBlank="1"/>
    </cacheField>
    <cacheField name="RegimeTrabalho" numFmtId="0">
      <sharedItems containsBlank="1" count="3">
        <s v="EST"/>
        <s v="CDT"/>
        <m/>
      </sharedItems>
    </cacheField>
    <cacheField name="Jornada" numFmtId="0">
      <sharedItems containsBlank="1" count="4">
        <s v="40 DE"/>
        <s v="40 HS"/>
        <s v="20 HS"/>
        <m/>
      </sharedItems>
    </cacheField>
    <cacheField name="IngressoOrgao" numFmtId="0">
      <sharedItems containsNonDate="0" containsDate="1" containsString="0" containsBlank="1" minDate="1988-11-09T00:00:00" maxDate="2022-10-01T00:00:00"/>
    </cacheField>
    <cacheField name="Salario" numFmtId="0">
      <sharedItems containsString="0" containsBlank="1" containsNumber="1" minValue="0" maxValue="23969.0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riana dos Reis Patriarca" refreshedDate="45096.424057407407" createdVersion="7" refreshedVersion="7" minRefreshableVersion="3" recordCount="44" xr:uid="{20B56BF1-B61D-440D-BB63-5F70D6E28059}">
  <cacheSource type="worksheet">
    <worksheetSource ref="A1:AM45" sheet="Estes_2022"/>
  </cacheSource>
  <cacheFields count="39">
    <cacheField name="NomeDoServidor" numFmtId="0">
      <sharedItems/>
    </cacheField>
    <cacheField name="UnidadePagadora" numFmtId="0">
      <sharedItems/>
    </cacheField>
    <cacheField name="Matricula_SIAPE" numFmtId="0">
      <sharedItems containsSemiMixedTypes="0" containsString="0" containsNumber="1" containsInteger="1" minValue="413284" maxValue="4372907"/>
    </cacheField>
    <cacheField name="CPF" numFmtId="0">
      <sharedItems containsSemiMixedTypes="0" containsString="0" containsNumber="1" containsInteger="1" minValue="2149154170" maxValue="94985910678"/>
    </cacheField>
    <cacheField name="DataNascimento" numFmtId="0">
      <sharedItems/>
    </cacheField>
    <cacheField name="Sexo" numFmtId="0">
      <sharedItems/>
    </cacheField>
    <cacheField name="NomeDaMãe" numFmtId="0">
      <sharedItems/>
    </cacheField>
    <cacheField name="Cor" numFmtId="0">
      <sharedItems/>
    </cacheField>
    <cacheField name="Nacionalidade" numFmtId="0">
      <sharedItems/>
    </cacheField>
    <cacheField name="PaisDeOrigem" numFmtId="0">
      <sharedItems containsNonDate="0" containsString="0" containsBlank="1"/>
    </cacheField>
    <cacheField name="UfNascimento" numFmtId="0">
      <sharedItems/>
    </cacheField>
    <cacheField name="MunicipioNasc" numFmtId="0">
      <sharedItems containsBlank="1"/>
    </cacheField>
    <cacheField name="UorgExercicio" numFmtId="0">
      <sharedItems containsSemiMixedTypes="0" containsString="0" containsNumber="1" containsInteger="1" minValue="264" maxValue="1286"/>
    </cacheField>
    <cacheField name="NomeUorgExercício" numFmtId="0">
      <sharedItems/>
    </cacheField>
    <cacheField name="CampusExercicio" numFmtId="0">
      <sharedItems/>
    </cacheField>
    <cacheField name="UorgLotação" numFmtId="0">
      <sharedItems containsSemiMixedTypes="0" containsString="0" containsNumber="1" containsInteger="1" minValue="264" maxValue="264"/>
    </cacheField>
    <cacheField name="NomeUorgLotação" numFmtId="0">
      <sharedItems/>
    </cacheField>
    <cacheField name="CampusLotação" numFmtId="0">
      <sharedItems/>
    </cacheField>
    <cacheField name="Deficiência" numFmtId="0">
      <sharedItems containsNonDate="0" containsString="0" containsBlank="1"/>
    </cacheField>
    <cacheField name="Escolaridade" numFmtId="0">
      <sharedItems/>
    </cacheField>
    <cacheField name="ClassificaçãoCarreira" numFmtId="0">
      <sharedItems/>
    </cacheField>
    <cacheField name="SItuação" numFmtId="0">
      <sharedItems count="2">
        <s v="ATIVO PERMANENTE"/>
        <s v="CONT.PROF.SUBSTITUTO"/>
      </sharedItems>
    </cacheField>
    <cacheField name="DataAposentadoria" numFmtId="0">
      <sharedItems containsNonDate="0" containsString="0" containsBlank="1"/>
    </cacheField>
    <cacheField name="DataExclusaoCadastro" numFmtId="0">
      <sharedItems/>
    </cacheField>
    <cacheField name="Data Obito" numFmtId="0">
      <sharedItems containsNonDate="0" containsString="0" containsBlank="1"/>
    </cacheField>
    <cacheField name="DescricaoAfast" numFmtId="0">
      <sharedItems containsBlank="1"/>
    </cacheField>
    <cacheField name="OrgaoAnterior" numFmtId="0">
      <sharedItems containsSemiMixedTypes="0" containsString="0" containsNumber="1" containsInteger="1" minValue="0" maxValue="26407"/>
    </cacheField>
    <cacheField name="NomeOrgaoAnterior" numFmtId="0">
      <sharedItems containsBlank="1"/>
    </cacheField>
    <cacheField name="OrgaoRequisitante" numFmtId="0">
      <sharedItems containsSemiMixedTypes="0" containsString="0" containsNumber="1" containsInteger="1" minValue="0" maxValue="0"/>
    </cacheField>
    <cacheField name="NomeOrgaoRequsitante" numFmtId="0">
      <sharedItems containsNonDate="0" containsString="0" containsBlank="1"/>
    </cacheField>
    <cacheField name="InicioAfast" numFmtId="0">
      <sharedItems containsBlank="1"/>
    </cacheField>
    <cacheField name="FinalAfast" numFmtId="0">
      <sharedItems containsBlank="1"/>
    </cacheField>
    <cacheField name="RegimeTrabalho" numFmtId="0">
      <sharedItems/>
    </cacheField>
    <cacheField name="Jornada" numFmtId="0">
      <sharedItems/>
    </cacheField>
    <cacheField name="IngressoOrgao" numFmtId="164">
      <sharedItems containsSemiMixedTypes="0" containsNonDate="0" containsDate="1" containsString="0" minDate="1988-11-09T00:00:00" maxDate="2022-10-01T00:00:00"/>
    </cacheField>
    <cacheField name="Salario" numFmtId="0">
      <sharedItems containsSemiMixedTypes="0" containsString="0" containsNumber="1" minValue="0" maxValue="23969.07"/>
    </cacheField>
    <cacheField name="Idade" numFmtId="0">
      <sharedItems containsSemiMixedTypes="0" containsString="0" containsNumber="1" containsInteger="1" minValue="32" maxValue="64"/>
    </cacheField>
    <cacheField name="Faixa etária" numFmtId="0">
      <sharedItems count="8">
        <s v="34-38"/>
        <s v="39-43"/>
        <s v="44-48"/>
        <s v="49-53"/>
        <s v="29-33"/>
        <s v="59-63"/>
        <s v="54-58"/>
        <s v="64-68"/>
      </sharedItems>
    </cacheField>
    <cacheField name="Faixa salarial" numFmtId="0">
      <sharedItems count="9">
        <s v="12.000 a 13.999"/>
        <s v="2.000 a 3.999"/>
        <s v="até 1.999"/>
        <s v="10.000 a 11.999"/>
        <s v="18.000 a 19.999"/>
        <s v="16.000 a 17.999"/>
        <s v="20.000 ou mais"/>
        <s v="8.000 a 9.999"/>
        <s v="6.000 a 7.99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00">
  <r>
    <s v="ABADIA GILDA BUSO MATOSO"/>
    <s v="Universidade Federal de Uberlandia"/>
    <n v="3179155"/>
    <n v="75094541668"/>
    <s v="16/08/1970"/>
    <x v="0"/>
    <s v="DIVINA AURORA BUSO"/>
    <x v="0"/>
    <s v="BRASILEIRO NATO"/>
    <m/>
    <s v="GO"/>
    <m/>
    <n v="305"/>
    <s v="FACULDADE DE MEDICINA"/>
    <s v="07-AREA ACADEMICA-UMUARAMA"/>
    <n v="305"/>
    <s v="FACULDADE DE MEDICINA"/>
    <s v="07-AREA ACADEMICA-UMUARAMA"/>
    <x v="0"/>
    <x v="0"/>
    <x v="0"/>
    <x v="0"/>
    <m/>
    <s v="0//0"/>
    <m/>
    <m/>
    <n v="0"/>
    <m/>
    <n v="0"/>
    <m/>
    <m/>
    <m/>
    <x v="0"/>
    <x v="0"/>
    <d v="2013-07-01T00:00:00"/>
    <n v="5493.92"/>
  </r>
  <r>
    <s v="ACACIO APARECIDO DE CASTRO ANDRADE"/>
    <s v="Universidade Federal de Uberlandia"/>
    <n v="1658350"/>
    <n v="84700548991"/>
    <s v="17/06/1970"/>
    <x v="1"/>
    <s v="CLAIRE DE CASTRO ANDRADE"/>
    <x v="1"/>
    <s v="BRASILEIRO NATO"/>
    <m/>
    <s v="PR"/>
    <s v="TAPIRA"/>
    <n v="395"/>
    <s v="INSTITUTO DE FISICA"/>
    <s v="04-SANTA MONICA"/>
    <n v="395"/>
    <s v="INSTITUTO DE FISICA"/>
    <s v="04-SANTA MONICA"/>
    <x v="0"/>
    <x v="1"/>
    <x v="1"/>
    <x v="0"/>
    <m/>
    <s v="0//0"/>
    <m/>
    <m/>
    <n v="0"/>
    <m/>
    <n v="0"/>
    <m/>
    <m/>
    <m/>
    <x v="0"/>
    <x v="1"/>
    <d v="2008-09-25T00:00:00"/>
    <n v="18663.64"/>
  </r>
  <r>
    <s v="ADALBERTO JOSE VILELA JUNIOR"/>
    <s v="Universidade Federal de Uberlandia"/>
    <n v="1754585"/>
    <n v="86347217104"/>
    <s v="12/12/1978"/>
    <x v="1"/>
    <s v="VALTENIR MARIA DE REZENDE VILELA"/>
    <x v="0"/>
    <s v="BRASILEIRO NATO"/>
    <m/>
    <s v="GO"/>
    <m/>
    <n v="372"/>
    <s v="FACULDADE ARQUITETURA URBANISMO E DESIGN"/>
    <s v="04-SANTA MONICA"/>
    <n v="372"/>
    <s v="FACULDADE ARQUITETURA URBANISMO E DESIGN"/>
    <s v="04-SANTA MONICA"/>
    <x v="0"/>
    <x v="1"/>
    <x v="2"/>
    <x v="0"/>
    <m/>
    <s v="0//0"/>
    <m/>
    <m/>
    <n v="0"/>
    <m/>
    <n v="0"/>
    <m/>
    <m/>
    <m/>
    <x v="0"/>
    <x v="1"/>
    <d v="2021-10-14T00:00:00"/>
    <n v="9616.18"/>
  </r>
  <r>
    <s v="ADAMO FERREIRA GOMES DO MONTE"/>
    <s v="Universidade Federal de Uberlandia"/>
    <n v="1375131"/>
    <n v="61942316100"/>
    <s v="09/12/1972"/>
    <x v="1"/>
    <s v="MARIA JOSE GOMES DO MONTE"/>
    <x v="0"/>
    <s v="BRASILEIRO NATO"/>
    <m/>
    <s v="DF"/>
    <s v="BRASILIA"/>
    <n v="395"/>
    <s v="INSTITUTO DE FISICA"/>
    <s v="04-SANTA MONICA"/>
    <n v="395"/>
    <s v="INSTITUTO DE FISICA"/>
    <s v="04-SANTA MONICA"/>
    <x v="0"/>
    <x v="1"/>
    <x v="1"/>
    <x v="0"/>
    <m/>
    <s v="0//0"/>
    <m/>
    <m/>
    <n v="0"/>
    <m/>
    <n v="0"/>
    <m/>
    <m/>
    <m/>
    <x v="0"/>
    <x v="1"/>
    <d v="2005-08-12T00:00:00"/>
    <n v="19531.71"/>
  </r>
  <r>
    <s v="ADAO DE SIQUEIRA FERREIRA"/>
    <s v="Universidade Federal de Uberlandia"/>
    <n v="1373812"/>
    <n v="70248621068"/>
    <s v="24/08/1969"/>
    <x v="1"/>
    <s v="MARIA JOSE DE SIQUEIRA FERREIRA"/>
    <x v="0"/>
    <s v="BRASILEIRO NATO"/>
    <m/>
    <s v="RS"/>
    <s v="SANTA BARBARA DO SUL"/>
    <n v="301"/>
    <s v="INSTITUTO DE CIENCIAS AGRARIAS"/>
    <s v="12-CAMPUS GLORIA"/>
    <n v="301"/>
    <s v="INSTITUTO DE CIENCIAS AGRARIAS"/>
    <s v="12-CAMPUS GLORIA"/>
    <x v="0"/>
    <x v="1"/>
    <x v="3"/>
    <x v="0"/>
    <m/>
    <s v="0//0"/>
    <m/>
    <m/>
    <n v="0"/>
    <m/>
    <n v="0"/>
    <m/>
    <m/>
    <m/>
    <x v="0"/>
    <x v="1"/>
    <d v="2005-08-05T00:00:00"/>
    <n v="21484.89"/>
  </r>
  <r>
    <s v="ADEILSON BARBOSA SOARES"/>
    <s v="Universidade Federal de Uberlandia"/>
    <n v="3315150"/>
    <n v="52759610659"/>
    <s v="11/11/1966"/>
    <x v="1"/>
    <s v="NOROZIRA BARBOSA SOARES"/>
    <x v="0"/>
    <s v="BRASILEIRO NATO"/>
    <m/>
    <s v="ES"/>
    <s v="ITAPINA"/>
    <n v="360"/>
    <s v="FACULDADE DE CIENCIAS CONTABEIS"/>
    <s v="04-SANTA MONICA"/>
    <n v="360"/>
    <s v="FACULDADE DE CIENCIAS CONTABEIS"/>
    <s v="04-SANTA MONICA"/>
    <x v="0"/>
    <x v="1"/>
    <x v="4"/>
    <x v="0"/>
    <m/>
    <s v="0//0"/>
    <m/>
    <m/>
    <n v="0"/>
    <m/>
    <n v="0"/>
    <m/>
    <m/>
    <m/>
    <x v="0"/>
    <x v="2"/>
    <d v="2010-02-11T00:00:00"/>
    <n v="4322.13"/>
  </r>
  <r>
    <s v="ADEMAR ALVES DOS SANTOS"/>
    <s v="Universidade Federal de Uberlandia"/>
    <n v="1269433"/>
    <n v="15026322840"/>
    <s v="23/09/1971"/>
    <x v="1"/>
    <s v="JURANDA GERALDA DOS SANTOS"/>
    <x v="1"/>
    <s v="BRASILEIRO NATO"/>
    <m/>
    <s v="SP"/>
    <m/>
    <n v="798"/>
    <s v="COORD DO CURSO DE PEDAGOGIA DO PONTAL"/>
    <s v="09-CAMPUS PONTAL"/>
    <n v="1155"/>
    <s v="INSTITUTO DE CIENCIAS HUMANAS DO PONTAL"/>
    <s v="09-CAMPUS PONTAL"/>
    <x v="0"/>
    <x v="1"/>
    <x v="0"/>
    <x v="0"/>
    <m/>
    <s v="0//0"/>
    <m/>
    <m/>
    <n v="26286"/>
    <s v="FUNDACAO UNVERSIDADE FEDERAL DO AMAPA"/>
    <n v="0"/>
    <m/>
    <m/>
    <m/>
    <x v="0"/>
    <x v="1"/>
    <d v="2019-03-22T00:00:00"/>
    <n v="12272.12"/>
  </r>
  <r>
    <s v="ADEMIR CAVALHEIRO"/>
    <s v="Universidade Federal de Uberlandia"/>
    <n v="411656"/>
    <n v="80834710897"/>
    <s v="08/07/1954"/>
    <x v="1"/>
    <s v="ANA PESCARO CAVALHEIRO"/>
    <x v="0"/>
    <s v="BRASILEIRO NATO"/>
    <m/>
    <s v="PR"/>
    <s v="CAMBARA"/>
    <n v="395"/>
    <s v="INSTITUTO DE FISICA"/>
    <s v="04-SANTA MONICA"/>
    <n v="395"/>
    <s v="INSTITUTO DE FISICA"/>
    <s v="04-SANTA MONICA"/>
    <x v="0"/>
    <x v="1"/>
    <x v="1"/>
    <x v="0"/>
    <m/>
    <s v="0//0"/>
    <m/>
    <m/>
    <n v="0"/>
    <m/>
    <n v="0"/>
    <m/>
    <m/>
    <m/>
    <x v="0"/>
    <x v="1"/>
    <d v="1980-01-21T00:00:00"/>
    <n v="23222.61"/>
  </r>
  <r>
    <s v="ADERBAL OLIVEIRA DAMASCENO"/>
    <s v="Universidade Federal de Uberlandia"/>
    <n v="1547533"/>
    <n v="93066341534"/>
    <s v="27/09/1977"/>
    <x v="1"/>
    <s v="REUMISSE DE OLIVEIRA ALVES"/>
    <x v="0"/>
    <s v="BRASILEIRO NATO"/>
    <m/>
    <s v="BA"/>
    <s v="BARRO ALTO"/>
    <n v="344"/>
    <s v="INST DE ECONOMIA RELACOES INTERNACIONAIS"/>
    <s v="04-SANTA MONICA"/>
    <n v="344"/>
    <s v="INST DE ECONOMIA RELACOES INTERNACIONAIS"/>
    <s v="04-SANTA MONICA"/>
    <x v="0"/>
    <x v="1"/>
    <x v="5"/>
    <x v="0"/>
    <m/>
    <s v="0//0"/>
    <m/>
    <m/>
    <n v="0"/>
    <m/>
    <n v="0"/>
    <m/>
    <m/>
    <m/>
    <x v="0"/>
    <x v="1"/>
    <d v="2006-08-18T00:00:00"/>
    <n v="17945.810000000001"/>
  </r>
  <r>
    <s v="ADEVAILTON BERNARDO DOS SANTOS"/>
    <s v="Universidade Federal de Uberlandia"/>
    <n v="4189206"/>
    <n v="51746069600"/>
    <s v="01/03/1967"/>
    <x v="1"/>
    <s v="ROSA MILANI DOS SANTOS"/>
    <x v="1"/>
    <s v="BRASILEIRO NATO"/>
    <m/>
    <s v="MG"/>
    <s v="UBERABA"/>
    <n v="395"/>
    <s v="INSTITUTO DE FISICA"/>
    <s v="04-SANTA MONICA"/>
    <n v="395"/>
    <s v="INSTITUTO DE FISICA"/>
    <s v="04-SANTA MONICA"/>
    <x v="0"/>
    <x v="1"/>
    <x v="3"/>
    <x v="0"/>
    <m/>
    <s v="0//0"/>
    <m/>
    <m/>
    <n v="26251"/>
    <s v="FUNDACAO UNIVERSIDADE FED. DO TOCANTINS"/>
    <n v="0"/>
    <m/>
    <m/>
    <m/>
    <x v="0"/>
    <x v="1"/>
    <d v="2008-05-01T00:00:00"/>
    <n v="21513.19"/>
  </r>
  <r>
    <s v="ADILSON JOSE DE ASSIS"/>
    <s v="Universidade Federal de Uberlandia"/>
    <n v="1349941"/>
    <n v="27700224153"/>
    <s v="14/07/1970"/>
    <x v="1"/>
    <s v="EMERENCIANA MARIA DE ASSIS"/>
    <x v="0"/>
    <s v="BRASILEIRO NATO"/>
    <m/>
    <s v="GO"/>
    <s v="ITARUMA"/>
    <n v="410"/>
    <s v="FACULDADE DE ENGENHARIA QUIMICA"/>
    <s v="04-SANTA MONICA"/>
    <n v="410"/>
    <s v="FACULDADE DE ENGENHARIA QUIMICA"/>
    <s v="04-SANTA MONICA"/>
    <x v="0"/>
    <x v="1"/>
    <x v="3"/>
    <x v="0"/>
    <m/>
    <s v="0//0"/>
    <m/>
    <m/>
    <n v="0"/>
    <m/>
    <n v="0"/>
    <m/>
    <m/>
    <m/>
    <x v="0"/>
    <x v="1"/>
    <d v="2002-05-10T00:00:00"/>
    <n v="22439.77"/>
  </r>
  <r>
    <s v="ADILSON LOPES DOS SANTOS"/>
    <s v="Universidade Federal de Uberlandia"/>
    <n v="2077649"/>
    <n v="6091272683"/>
    <s v="14/10/1982"/>
    <x v="1"/>
    <s v="MARIA ROQUE GUEDES DOS SANTOS"/>
    <x v="0"/>
    <s v="BRASILEIRO NATO"/>
    <m/>
    <s v="MG"/>
    <m/>
    <n v="391"/>
    <s v="FACULDADE DE MATEMATICA"/>
    <s v="04-SANTA MONICA"/>
    <n v="391"/>
    <s v="FACULDADE DE MATEMATICA"/>
    <s v="04-SANTA MONICA"/>
    <x v="0"/>
    <x v="1"/>
    <x v="6"/>
    <x v="0"/>
    <m/>
    <s v="0//0"/>
    <m/>
    <m/>
    <n v="0"/>
    <m/>
    <n v="0"/>
    <m/>
    <m/>
    <m/>
    <x v="0"/>
    <x v="1"/>
    <d v="2013-12-10T00:00:00"/>
    <n v="12763.01"/>
  </r>
  <r>
    <s v="ADRIANA CASTRO DE CARVALHO"/>
    <s v="Universidade Federal de Uberlandia"/>
    <n v="1345230"/>
    <n v="2689953978"/>
    <s v="15/06/1977"/>
    <x v="0"/>
    <s v="JOANA D`ARC PINHEIRO DE CASTRO"/>
    <x v="0"/>
    <s v="BRASILEIRO NATO"/>
    <m/>
    <s v="SP"/>
    <m/>
    <n v="305"/>
    <s v="FACULDADE DE MEDICINA"/>
    <s v="07-AREA ACADEMICA-UMUARAMA"/>
    <n v="305"/>
    <s v="FACULDADE DE MEDICINA"/>
    <s v="07-AREA ACADEMICA-UMUARAMA"/>
    <x v="0"/>
    <x v="1"/>
    <x v="4"/>
    <x v="0"/>
    <m/>
    <s v="0//0"/>
    <m/>
    <m/>
    <n v="0"/>
    <m/>
    <n v="0"/>
    <m/>
    <m/>
    <m/>
    <x v="0"/>
    <x v="0"/>
    <d v="2017-11-22T00:00:00"/>
    <n v="7155.54"/>
  </r>
  <r>
    <s v="ADRIANA CRISTINA CRISTIANINI"/>
    <s v="Universidade Federal de Uberlandia"/>
    <n v="1876767"/>
    <n v="14048548867"/>
    <s v="07/07/1969"/>
    <x v="0"/>
    <s v="MARGARIDA MARIA GROSSI CRISTIANINI"/>
    <x v="0"/>
    <s v="BRASILEIRO NATO"/>
    <m/>
    <s v="SP"/>
    <m/>
    <n v="349"/>
    <s v="INSTITUTO DE LETRAS E LINGUISTICA"/>
    <s v="04-SANTA MONICA"/>
    <n v="349"/>
    <s v="INSTITUTO DE LETRAS E LINGUISTICA"/>
    <s v="04-SANTA MONICA"/>
    <x v="0"/>
    <x v="1"/>
    <x v="7"/>
    <x v="0"/>
    <m/>
    <s v="0//0"/>
    <m/>
    <m/>
    <n v="0"/>
    <m/>
    <n v="0"/>
    <m/>
    <m/>
    <m/>
    <x v="0"/>
    <x v="1"/>
    <d v="2011-07-12T00:00:00"/>
    <n v="17255.59"/>
  </r>
  <r>
    <s v="ADRIANA CRISTINA OMENA DOS SANTOS"/>
    <s v="Universidade Federal de Uberlandia"/>
    <n v="1475391"/>
    <n v="13728384810"/>
    <s v="21/02/1970"/>
    <x v="0"/>
    <s v="TEREZINHA MARIA OMENA"/>
    <x v="1"/>
    <s v="BRASILEIRO NATO"/>
    <m/>
    <s v="SP"/>
    <s v="BAURU"/>
    <n v="363"/>
    <s v="FACULDADE DE EDUCACAO"/>
    <s v="04-SANTA MONICA"/>
    <n v="363"/>
    <s v="FACULDADE DE EDUCACAO"/>
    <s v="04-SANTA MONICA"/>
    <x v="0"/>
    <x v="1"/>
    <x v="3"/>
    <x v="0"/>
    <m/>
    <s v="0//0"/>
    <m/>
    <m/>
    <n v="26251"/>
    <s v="FUNDACAO UNIVERSIDADE FED. DO TOCANTINS"/>
    <n v="0"/>
    <m/>
    <m/>
    <m/>
    <x v="0"/>
    <x v="1"/>
    <d v="2009-01-31T00:00:00"/>
    <n v="20530.009999999998"/>
  </r>
  <r>
    <s v="ADRIANA PASTORELLO BUIM ARENA"/>
    <s v="Universidade Federal de Uberlandia"/>
    <n v="1664537"/>
    <n v="14443960805"/>
    <s v="02/03/1972"/>
    <x v="0"/>
    <s v="ADELAIDE MIAMI PASTORELLO"/>
    <x v="0"/>
    <s v="BRASILEIRO NATO"/>
    <m/>
    <s v="SP"/>
    <s v="JABOTICABAL"/>
    <n v="363"/>
    <s v="FACULDADE DE EDUCACAO"/>
    <s v="04-SANTA MONICA"/>
    <n v="363"/>
    <s v="FACULDADE DE EDUCACAO"/>
    <s v="04-SANTA MONICA"/>
    <x v="0"/>
    <x v="1"/>
    <x v="1"/>
    <x v="0"/>
    <m/>
    <s v="0//0"/>
    <m/>
    <m/>
    <n v="0"/>
    <m/>
    <n v="0"/>
    <m/>
    <m/>
    <m/>
    <x v="0"/>
    <x v="1"/>
    <d v="2008-11-10T00:00:00"/>
    <n v="19166.11"/>
  </r>
  <r>
    <s v="ADRIANA RODRIGUES DA SILVA"/>
    <s v="Universidade Federal de Uberlandia"/>
    <n v="1648878"/>
    <n v="4589229609"/>
    <s v="09/03/1982"/>
    <x v="0"/>
    <s v="JOSINA MARIA DA SILVA FLOR"/>
    <x v="0"/>
    <s v="BRASILEIRO NATO"/>
    <m/>
    <s v="MG"/>
    <m/>
    <n v="391"/>
    <s v="FACULDADE DE MATEMATICA"/>
    <s v="04-SANTA MONICA"/>
    <n v="391"/>
    <s v="FACULDADE DE MATEMATICA"/>
    <s v="04-SANTA MONICA"/>
    <x v="0"/>
    <x v="1"/>
    <x v="7"/>
    <x v="0"/>
    <m/>
    <s v="0//0"/>
    <m/>
    <m/>
    <n v="0"/>
    <m/>
    <n v="0"/>
    <m/>
    <m/>
    <m/>
    <x v="0"/>
    <x v="1"/>
    <d v="2010-03-26T00:00:00"/>
    <n v="17255.59"/>
  </r>
  <r>
    <s v="ADRIANA TIEMI NAKAMURA"/>
    <s v="Universidade Federal de Uberlandia"/>
    <n v="1715435"/>
    <n v="27829800847"/>
    <s v="16/10/1979"/>
    <x v="0"/>
    <s v="MIYOKO NAKAMURA"/>
    <x v="2"/>
    <s v="BRASILEIRO NATO"/>
    <m/>
    <s v="SP"/>
    <m/>
    <n v="1340"/>
    <s v="Coordenação do Curso de Graduação em Agronomia - Monte Carme"/>
    <s v="10-CAMPUS MONTE CARMELO"/>
    <n v="301"/>
    <s v="INSTITUTO DE CIENCIAS AGRARIAS"/>
    <s v="12-CAMPUS GLORIA"/>
    <x v="0"/>
    <x v="1"/>
    <x v="5"/>
    <x v="0"/>
    <m/>
    <s v="0//0"/>
    <m/>
    <m/>
    <n v="26263"/>
    <s v="UNIVERSIDADE FEDERAL DE LAVRAS"/>
    <n v="0"/>
    <m/>
    <m/>
    <m/>
    <x v="0"/>
    <x v="1"/>
    <d v="2014-04-03T00:00:00"/>
    <n v="18928.990000000002"/>
  </r>
  <r>
    <s v="ADRIANE DE ANDRADE SILVA"/>
    <s v="Universidade Federal de Uberlandia"/>
    <n v="2728582"/>
    <n v="4297320746"/>
    <s v="26/07/1972"/>
    <x v="0"/>
    <s v="DIVA DE OLIVEIRA SILVA"/>
    <x v="1"/>
    <s v="BRASILEIRO NATO"/>
    <m/>
    <s v="RJ"/>
    <m/>
    <n v="301"/>
    <s v="INSTITUTO DE CIENCIAS AGRARIAS"/>
    <s v="12-CAMPUS GLORIA"/>
    <n v="301"/>
    <s v="INSTITUTO DE CIENCIAS AGRARIAS"/>
    <s v="12-CAMPUS GLORIA"/>
    <x v="0"/>
    <x v="1"/>
    <x v="8"/>
    <x v="0"/>
    <m/>
    <s v="0//0"/>
    <m/>
    <m/>
    <n v="0"/>
    <m/>
    <n v="0"/>
    <m/>
    <m/>
    <m/>
    <x v="0"/>
    <x v="1"/>
    <d v="2013-05-20T00:00:00"/>
    <n v="13273.52"/>
  </r>
  <r>
    <s v="ADRIANO ALVES PEREIRA"/>
    <s v="Universidade Federal de Uberlandia"/>
    <n v="1374834"/>
    <n v="59970189620"/>
    <s v="06/06/1964"/>
    <x v="1"/>
    <s v="VANDERLI DA SILVA PEREIRA"/>
    <x v="1"/>
    <s v="BRASILEIRO NATO"/>
    <m/>
    <s v="MG"/>
    <s v="PRATAPOLIS"/>
    <n v="403"/>
    <s v="FACULDADE DE ENGENHARIA ELETRICA"/>
    <s v="04-SANTA MONICA"/>
    <n v="403"/>
    <s v="FACULDADE DE ENGENHARIA ELETRICA"/>
    <s v="04-SANTA MONICA"/>
    <x v="0"/>
    <x v="1"/>
    <x v="3"/>
    <x v="0"/>
    <m/>
    <s v="0//0"/>
    <m/>
    <m/>
    <n v="0"/>
    <m/>
    <n v="0"/>
    <m/>
    <m/>
    <m/>
    <x v="0"/>
    <x v="1"/>
    <d v="2003-04-09T00:00:00"/>
    <n v="20530.009999999998"/>
  </r>
  <r>
    <s v="ADRIANO DE OLIVEIRA ANDRADE"/>
    <s v="Universidade Federal de Uberlandia"/>
    <n v="2321526"/>
    <n v="78283299115"/>
    <s v="28/02/1975"/>
    <x v="1"/>
    <s v="JASIVA APARECIDA DE OLIVEIRA ANDRADE"/>
    <x v="3"/>
    <s v="BRASILEIRO NATO"/>
    <m/>
    <s v="GO"/>
    <s v="UBERLANDIA"/>
    <n v="403"/>
    <s v="FACULDADE DE ENGENHARIA ELETRICA"/>
    <s v="04-SANTA MONICA"/>
    <n v="403"/>
    <s v="FACULDADE DE ENGENHARIA ELETRICA"/>
    <s v="04-SANTA MONICA"/>
    <x v="0"/>
    <x v="1"/>
    <x v="3"/>
    <x v="0"/>
    <m/>
    <s v="0//0"/>
    <m/>
    <m/>
    <n v="0"/>
    <m/>
    <n v="0"/>
    <m/>
    <m/>
    <m/>
    <x v="0"/>
    <x v="1"/>
    <d v="2006-07-28T00:00:00"/>
    <n v="21513.19"/>
  </r>
  <r>
    <s v="ADRIANO MENDONCA ROCHA"/>
    <s v="Universidade Federal de Uberlandia"/>
    <n v="1298411"/>
    <n v="7722315674"/>
    <s v="27/10/1986"/>
    <x v="1"/>
    <s v="REGINA CELIA MENDONCA ROCHA"/>
    <x v="0"/>
    <s v="BRASILEIRO NATO"/>
    <m/>
    <s v="MG"/>
    <m/>
    <n v="783"/>
    <s v="COOR CURSO GRAD SIST INFOR MONTE CARMELO"/>
    <s v="10-CAMPUS MONTE CARMELO"/>
    <n v="414"/>
    <s v="FACULDADE DE CIENCIA DA COMPUTACAO"/>
    <s v="04-SANTA MONICA"/>
    <x v="0"/>
    <x v="1"/>
    <x v="2"/>
    <x v="0"/>
    <m/>
    <s v="0//0"/>
    <m/>
    <m/>
    <n v="0"/>
    <m/>
    <n v="0"/>
    <m/>
    <m/>
    <m/>
    <x v="0"/>
    <x v="1"/>
    <d v="2022-10-10T00:00:00"/>
    <n v="9616.18"/>
  </r>
  <r>
    <s v="ADRIANO MOTA LOYOLA"/>
    <s v="Universidade Federal de Uberlandia"/>
    <n v="413287"/>
    <n v="33875367634"/>
    <s v="31/10/1960"/>
    <x v="1"/>
    <s v="LILA RODRIGUES MOTTA LOYOLA"/>
    <x v="0"/>
    <s v="BRASILEIRO NATO"/>
    <m/>
    <s v="MG"/>
    <s v="TOCANTINS"/>
    <n v="434"/>
    <s v="AREA DE PATOLOGIA FOUFU"/>
    <s v="07-AREA ACADEMICA-UMUARAMA"/>
    <n v="319"/>
    <s v="FACULDADE DE ODONTOLOGIA"/>
    <s v="07-AREA ACADEMICA-UMUARAMA"/>
    <x v="0"/>
    <x v="1"/>
    <x v="3"/>
    <x v="0"/>
    <m/>
    <s v="0//0"/>
    <m/>
    <m/>
    <n v="0"/>
    <m/>
    <n v="0"/>
    <m/>
    <m/>
    <m/>
    <x v="0"/>
    <x v="1"/>
    <d v="1988-12-01T00:00:00"/>
    <n v="26410.25"/>
  </r>
  <r>
    <s v="ADRIANO PIRTOUSCHEG"/>
    <s v="Universidade Federal de Uberlandia"/>
    <n v="413478"/>
    <n v="14282720034"/>
    <s v="06/05/1950"/>
    <x v="1"/>
    <s v="GENY FERRA PIRTOUSCHEG"/>
    <x v="0"/>
    <s v="BRASILEIRO NATO"/>
    <m/>
    <s v="RS"/>
    <s v="SANTA MARIA"/>
    <n v="112"/>
    <s v="DIR DE EXPERIMENTACAO PRODUCAO ANIMAL"/>
    <s v="08-AREA ADMINISTR-UMUARAMA"/>
    <n v="314"/>
    <s v="FACULDADE DE MEDICINA VETERINARIA"/>
    <s v="07-AREA ACADEMICA-UMUARAMA"/>
    <x v="0"/>
    <x v="1"/>
    <x v="3"/>
    <x v="0"/>
    <m/>
    <s v="0//0"/>
    <m/>
    <m/>
    <n v="0"/>
    <m/>
    <n v="0"/>
    <m/>
    <m/>
    <m/>
    <x v="0"/>
    <x v="1"/>
    <d v="1990-09-25T00:00:00"/>
    <n v="29531.9"/>
  </r>
  <r>
    <s v="ADRIANO RODRIGUES DE SOUZA DE LA FUENTE"/>
    <s v="Universidade Federal de Uberlandia"/>
    <n v="2672575"/>
    <n v="3249146609"/>
    <s v="08/02/1977"/>
    <x v="1"/>
    <s v="ANITA RODRIGUES DE SOUZA"/>
    <x v="1"/>
    <s v="BRASILEIRO NATO"/>
    <m/>
    <s v="MG"/>
    <s v="CARLOS CHAGAS"/>
    <n v="800"/>
    <s v="COORD DO CURSO DE GEOGRAFIA DO PONTAL"/>
    <s v="09-CAMPUS PONTAL"/>
    <n v="1155"/>
    <s v="INSTITUTO DE CIENCIAS HUMANAS DO PONTAL"/>
    <s v="09-CAMPUS PONTAL"/>
    <x v="0"/>
    <x v="1"/>
    <x v="4"/>
    <x v="0"/>
    <m/>
    <s v="0//0"/>
    <m/>
    <m/>
    <n v="26235"/>
    <s v="UNIVERSIDADE FEDERAL DE GOIAS"/>
    <n v="0"/>
    <m/>
    <m/>
    <m/>
    <x v="0"/>
    <x v="1"/>
    <d v="2021-06-17T00:00:00"/>
    <n v="11913.66"/>
  </r>
  <r>
    <s v="ADRIANO TOMITAO CANAS"/>
    <s v="Universidade Federal de Uberlandia"/>
    <n v="3285350"/>
    <n v="13259443860"/>
    <s v="18/10/1968"/>
    <x v="1"/>
    <s v="LOURDES TOMITAO CANAS"/>
    <x v="0"/>
    <s v="BRASILEIRO NATO"/>
    <m/>
    <s v="PR"/>
    <s v="ARAPONGAS"/>
    <n v="372"/>
    <s v="FACULDADE ARQUITETURA URBANISMO E DESIGN"/>
    <s v="04-SANTA MONICA"/>
    <n v="372"/>
    <s v="FACULDADE ARQUITETURA URBANISMO E DESIGN"/>
    <s v="04-SANTA MONICA"/>
    <x v="0"/>
    <x v="1"/>
    <x v="7"/>
    <x v="0"/>
    <m/>
    <s v="0//0"/>
    <m/>
    <m/>
    <n v="0"/>
    <m/>
    <n v="0"/>
    <m/>
    <m/>
    <m/>
    <x v="0"/>
    <x v="1"/>
    <d v="2009-04-03T00:00:00"/>
    <n v="17255.59"/>
  </r>
  <r>
    <s v="ADRIANY DE AVILA MELO SAMPAIO"/>
    <s v="Universidade Federal de Uberlandia"/>
    <n v="1413517"/>
    <n v="75023334600"/>
    <s v="27/07/1972"/>
    <x v="0"/>
    <s v="MARIA CECILIA DE AVILA MELO"/>
    <x v="0"/>
    <s v="BRASILEIRO NATO"/>
    <m/>
    <s v="GO"/>
    <s v="PIRES DO RIO"/>
    <n v="340"/>
    <s v="INSTITUTO DE GEOGRAFIA"/>
    <s v="04-SANTA MONICA"/>
    <n v="340"/>
    <s v="INSTITUTO DE GEOGRAFIA"/>
    <s v="04-SANTA MONICA"/>
    <x v="0"/>
    <x v="1"/>
    <x v="1"/>
    <x v="0"/>
    <m/>
    <s v="0//0"/>
    <m/>
    <m/>
    <n v="0"/>
    <m/>
    <n v="0"/>
    <m/>
    <m/>
    <m/>
    <x v="0"/>
    <x v="1"/>
    <d v="2003-05-30T00:00:00"/>
    <n v="18663.64"/>
  </r>
  <r>
    <s v="AERCIO SEBASTIAO BORGES"/>
    <s v="Universidade Federal de Uberlandia"/>
    <n v="1314322"/>
    <n v="46230254620"/>
    <s v="19/10/1961"/>
    <x v="1"/>
    <s v="MARIA ALVES DA SILVEIRA BORGES"/>
    <x v="0"/>
    <s v="BRASILEIRO NATO"/>
    <m/>
    <s v="MG"/>
    <s v="ESTRELA DO SUL"/>
    <n v="307"/>
    <s v="DEPARTAMENTO DE CLINICA MEDICA"/>
    <s v="07-AREA ACADEMICA-UMUARAMA"/>
    <n v="305"/>
    <s v="FACULDADE DE MEDICINA"/>
    <s v="07-AREA ACADEMICA-UMUARAMA"/>
    <x v="0"/>
    <x v="0"/>
    <x v="8"/>
    <x v="0"/>
    <m/>
    <s v="0//0"/>
    <m/>
    <m/>
    <n v="0"/>
    <m/>
    <n v="0"/>
    <m/>
    <m/>
    <m/>
    <x v="0"/>
    <x v="1"/>
    <d v="2000-03-14T00:00:00"/>
    <n v="9260.6"/>
  </r>
  <r>
    <s v="AFONSO HENRIQUE DE MENEZES FERNANDES"/>
    <s v="Universidade Federal de Uberlandia"/>
    <n v="3288443"/>
    <n v="13400751723"/>
    <s v="06/08/1989"/>
    <x v="1"/>
    <s v="MARIA LUCIA PIRES MENEZES"/>
    <x v="1"/>
    <s v="BRASILEIRO NATO"/>
    <m/>
    <s v="RJ"/>
    <m/>
    <n v="806"/>
    <s v="INSTITUTO DE CIENCIAS SOCIAIS"/>
    <s v="04-SANTA MONICA"/>
    <n v="806"/>
    <s v="INSTITUTO DE CIENCIAS SOCIAIS"/>
    <s v="04-SANTA MONICA"/>
    <x v="0"/>
    <x v="0"/>
    <x v="2"/>
    <x v="1"/>
    <m/>
    <s v="0//0"/>
    <m/>
    <m/>
    <n v="0"/>
    <m/>
    <n v="0"/>
    <m/>
    <m/>
    <m/>
    <x v="1"/>
    <x v="0"/>
    <d v="2022-04-26T00:00:00"/>
    <n v="3866.06"/>
  </r>
  <r>
    <s v="AGUIDA GARRETH FERRAZ ROCHA"/>
    <s v="Universidade Federal de Uberlandia"/>
    <n v="2152828"/>
    <n v="74468804653"/>
    <s v="12/09/1970"/>
    <x v="0"/>
    <s v="CORINA FERRAZ ROCHA"/>
    <x v="0"/>
    <s v="BRASILEIRO NATO"/>
    <m/>
    <s v="MG"/>
    <s v="ALMENARA"/>
    <n v="314"/>
    <s v="FACULDADE DE MEDICINA VETERINARIA"/>
    <s v="07-AREA ACADEMICA-UMUARAMA"/>
    <n v="314"/>
    <s v="FACULDADE DE MEDICINA VETERINARIA"/>
    <s v="07-AREA ACADEMICA-UMUARAMA"/>
    <x v="0"/>
    <x v="1"/>
    <x v="6"/>
    <x v="0"/>
    <m/>
    <s v="0//0"/>
    <m/>
    <m/>
    <n v="26282"/>
    <s v="UNIVERSIDADE FEDERAL DE VICOSA"/>
    <n v="0"/>
    <m/>
    <m/>
    <m/>
    <x v="0"/>
    <x v="1"/>
    <d v="2012-02-01T00:00:00"/>
    <n v="13059.82"/>
  </r>
  <r>
    <s v="AIDSON ANTONIO DE PAULA"/>
    <s v="Universidade Federal de Uberlandia"/>
    <n v="412372"/>
    <n v="39415244615"/>
    <s v="13/06/1957"/>
    <x v="1"/>
    <s v="QUERUBINA ROSA DE PAULA"/>
    <x v="0"/>
    <s v="BRASILEIRO NATO"/>
    <m/>
    <s v="MG"/>
    <s v="UBERLANDIA"/>
    <n v="403"/>
    <s v="FACULDADE DE ENGENHARIA ELETRICA"/>
    <s v="04-SANTA MONICA"/>
    <n v="403"/>
    <s v="FACULDADE DE ENGENHARIA ELETRICA"/>
    <s v="04-SANTA MONICA"/>
    <x v="0"/>
    <x v="0"/>
    <x v="8"/>
    <x v="0"/>
    <m/>
    <s v="0//0"/>
    <m/>
    <m/>
    <n v="0"/>
    <m/>
    <n v="0"/>
    <m/>
    <m/>
    <m/>
    <x v="0"/>
    <x v="1"/>
    <d v="1984-08-01T00:00:00"/>
    <n v="12348.09"/>
  </r>
  <r>
    <s v="AILTON GONCALVES RODRIGUES JUNIOR"/>
    <s v="Universidade Federal de Uberlandia"/>
    <n v="3255061"/>
    <n v="9742363650"/>
    <s v="12/06/1989"/>
    <x v="1"/>
    <s v="DENILDE BEATRIZ MEIRA BAZZARELLA"/>
    <x v="0"/>
    <s v="BRASILEIRO NATO"/>
    <m/>
    <s v="MG"/>
    <m/>
    <n v="294"/>
    <s v="INSTITUTO DE BIOLOGIA"/>
    <s v="07-AREA ACADEMICA-UMUARAMA"/>
    <n v="294"/>
    <s v="INSTITUTO DE BIOLOGIA"/>
    <s v="07-AREA ACADEMICA-UMUARAMA"/>
    <x v="0"/>
    <x v="1"/>
    <x v="4"/>
    <x v="2"/>
    <m/>
    <s v="0//0"/>
    <m/>
    <m/>
    <n v="0"/>
    <m/>
    <n v="0"/>
    <m/>
    <m/>
    <m/>
    <x v="1"/>
    <x v="1"/>
    <d v="2021-10-21T00:00:00"/>
    <n v="10971.74"/>
  </r>
  <r>
    <s v="AIRTON PEREIRA DO REGO BARROS"/>
    <s v="Universidade Federal de Uberlandia"/>
    <n v="2490390"/>
    <n v="3109353423"/>
    <s v="02/02/1979"/>
    <x v="1"/>
    <s v="MARIA IVETE PEREIRA BARROS"/>
    <x v="0"/>
    <s v="BRASILEIRO NATO"/>
    <m/>
    <s v="PB"/>
    <s v="JOAO PESSOA"/>
    <n v="326"/>
    <s v="INSTITUTO DE PSICOLOGIA"/>
    <s v="07-AREA ACADEMICA-UMUARAMA"/>
    <n v="326"/>
    <s v="INSTITUTO DE PSICOLOGIA"/>
    <s v="07-AREA ACADEMICA-UMUARAMA"/>
    <x v="0"/>
    <x v="1"/>
    <x v="9"/>
    <x v="0"/>
    <m/>
    <s v="0//0"/>
    <m/>
    <m/>
    <n v="0"/>
    <m/>
    <n v="0"/>
    <m/>
    <m/>
    <m/>
    <x v="0"/>
    <x v="1"/>
    <d v="2005-08-23T00:00:00"/>
    <n v="16591.91"/>
  </r>
  <r>
    <s v="ALAM GUSTAVO TROVO"/>
    <s v="Universidade Federal de Uberlandia"/>
    <n v="1723038"/>
    <n v="27008643870"/>
    <s v="21/03/1980"/>
    <x v="1"/>
    <s v="NORMA BALSANELLI TROVO"/>
    <x v="0"/>
    <s v="BRASILEIRO NATO"/>
    <m/>
    <s v="SP"/>
    <m/>
    <n v="356"/>
    <s v="INSTITUTO DE QUIMICA"/>
    <s v="04-SANTA MONICA"/>
    <n v="356"/>
    <s v="INSTITUTO DE QUIMICA"/>
    <s v="04-SANTA MONICA"/>
    <x v="0"/>
    <x v="1"/>
    <x v="5"/>
    <x v="0"/>
    <m/>
    <s v="0//0"/>
    <m/>
    <s v="Afas. Estudo Exterior C/Ônus Limitado - EST"/>
    <n v="0"/>
    <m/>
    <n v="0"/>
    <m/>
    <s v="1/09/2022"/>
    <s v="1/09/2023"/>
    <x v="0"/>
    <x v="1"/>
    <d v="2010-07-13T00:00:00"/>
    <n v="17945.810000000001"/>
  </r>
  <r>
    <s v="ALAN NILO DA COSTA"/>
    <s v="Universidade Federal de Uberlandia"/>
    <n v="1024787"/>
    <n v="5143591619"/>
    <s v="24/12/1979"/>
    <x v="1"/>
    <s v="VERA LUCIA PINHEIRO DA COSTA"/>
    <x v="0"/>
    <s v="BRASILEIRO NATO"/>
    <m/>
    <s v="MG"/>
    <m/>
    <n v="294"/>
    <s v="INSTITUTO DE BIOLOGIA"/>
    <s v="07-AREA ACADEMICA-UMUARAMA"/>
    <n v="294"/>
    <s v="INSTITUTO DE BIOLOGIA"/>
    <s v="07-AREA ACADEMICA-UMUARAMA"/>
    <x v="0"/>
    <x v="1"/>
    <x v="4"/>
    <x v="0"/>
    <m/>
    <s v="0//0"/>
    <m/>
    <m/>
    <n v="0"/>
    <m/>
    <n v="0"/>
    <m/>
    <m/>
    <m/>
    <x v="0"/>
    <x v="1"/>
    <d v="2018-02-27T00:00:00"/>
    <n v="11800.12"/>
  </r>
  <r>
    <s v="ALAN PETRONIO PINHEIRO"/>
    <s v="Universidade Federal de Uberlandia"/>
    <n v="1809940"/>
    <n v="5776936624"/>
    <s v="26/05/1982"/>
    <x v="1"/>
    <s v="MARIA APARECIDA NOGUEIRA PINHEIRO"/>
    <x v="0"/>
    <s v="BRASILEIRO NATO"/>
    <m/>
    <s v="MG"/>
    <m/>
    <n v="403"/>
    <s v="FACULDADE DE ENGENHARIA ELETRICA"/>
    <s v="04-SANTA MONICA"/>
    <n v="403"/>
    <s v="FACULDADE DE ENGENHARIA ELETRICA"/>
    <s v="04-SANTA MONICA"/>
    <x v="0"/>
    <x v="1"/>
    <x v="7"/>
    <x v="0"/>
    <m/>
    <s v="0//0"/>
    <m/>
    <m/>
    <n v="26285"/>
    <s v="FUND. UNIVERSIDADE DE SAO JOAO DEL REI"/>
    <n v="0"/>
    <m/>
    <m/>
    <m/>
    <x v="0"/>
    <x v="1"/>
    <d v="2013-01-03T00:00:00"/>
    <n v="17255.59"/>
  </r>
  <r>
    <s v="ALAN SILVEIRA"/>
    <s v="Universidade Federal de Uberlandia"/>
    <n v="1884185"/>
    <n v="22236262892"/>
    <s v="07/11/1981"/>
    <x v="1"/>
    <s v="MIRTES PAES DA SILVA SILVEIRA"/>
    <x v="0"/>
    <s v="BRASILEIRO NATO"/>
    <m/>
    <s v="SP"/>
    <m/>
    <n v="340"/>
    <s v="INSTITUTO DE GEOGRAFIA"/>
    <s v="04-SANTA MONICA"/>
    <n v="340"/>
    <s v="INSTITUTO DE GEOGRAFIA"/>
    <s v="04-SANTA MONICA"/>
    <x v="0"/>
    <x v="1"/>
    <x v="0"/>
    <x v="0"/>
    <m/>
    <s v="0//0"/>
    <m/>
    <m/>
    <n v="0"/>
    <m/>
    <n v="0"/>
    <m/>
    <m/>
    <m/>
    <x v="0"/>
    <x v="1"/>
    <d v="2016-05-17T00:00:00"/>
    <n v="12272.12"/>
  </r>
  <r>
    <s v="ALBENISE LAVERDE"/>
    <s v="Universidade Federal de Uberlandia"/>
    <n v="2570105"/>
    <n v="2672377901"/>
    <s v="05/02/1978"/>
    <x v="0"/>
    <s v="JOSEFINA RIELLE LAVERDE"/>
    <x v="0"/>
    <s v="BRASILEIRO NATO"/>
    <m/>
    <s v="PR"/>
    <s v="RONDON"/>
    <n v="372"/>
    <s v="FACULDADE ARQUITETURA URBANISMO E DESIGN"/>
    <s v="04-SANTA MONICA"/>
    <n v="372"/>
    <s v="FACULDADE ARQUITETURA URBANISMO E DESIGN"/>
    <s v="04-SANTA MONICA"/>
    <x v="0"/>
    <x v="1"/>
    <x v="8"/>
    <x v="0"/>
    <m/>
    <s v="0//0"/>
    <m/>
    <m/>
    <n v="0"/>
    <m/>
    <n v="0"/>
    <m/>
    <m/>
    <m/>
    <x v="0"/>
    <x v="1"/>
    <d v="2009-03-04T00:00:00"/>
    <n v="13273.52"/>
  </r>
  <r>
    <s v="ALBERTO DA SILVA MORAES"/>
    <s v="Universidade Federal de Uberlandia"/>
    <n v="1663980"/>
    <n v="21476112800"/>
    <s v="05/12/1978"/>
    <x v="1"/>
    <s v="MARILENA DA SILVA MOURA"/>
    <x v="1"/>
    <s v="BRASILEIRO NATO"/>
    <m/>
    <s v="SP"/>
    <s v="SAO PAULO"/>
    <n v="288"/>
    <s v="INSTITUTO DE CIENCIAS BIOMEDICAS"/>
    <s v="07-AREA ACADEMICA-UMUARAMA"/>
    <n v="288"/>
    <s v="INSTITUTO DE CIENCIAS BIOMEDICAS"/>
    <s v="07-AREA ACADEMICA-UMUARAMA"/>
    <x v="0"/>
    <x v="1"/>
    <x v="1"/>
    <x v="0"/>
    <m/>
    <s v="0//0"/>
    <m/>
    <m/>
    <n v="0"/>
    <m/>
    <n v="0"/>
    <m/>
    <m/>
    <m/>
    <x v="0"/>
    <x v="1"/>
    <d v="2008-11-10T00:00:00"/>
    <n v="20057.55"/>
  </r>
  <r>
    <s v="ALBERTO DE OLIVEIRA"/>
    <s v="Universidade Federal de Uberlandia"/>
    <n v="1768894"/>
    <n v="4129193627"/>
    <s v="02/06/1979"/>
    <x v="1"/>
    <s v="CONCEICAO DE LOURDES DE OLIVEIRA"/>
    <x v="0"/>
    <s v="BRASILEIRO NATO"/>
    <m/>
    <s v="MG"/>
    <m/>
    <n v="356"/>
    <s v="INSTITUTO DE QUIMICA"/>
    <s v="04-SANTA MONICA"/>
    <n v="356"/>
    <s v="INSTITUTO DE QUIMICA"/>
    <s v="04-SANTA MONICA"/>
    <x v="0"/>
    <x v="1"/>
    <x v="5"/>
    <x v="0"/>
    <m/>
    <s v="0//0"/>
    <m/>
    <m/>
    <n v="0"/>
    <m/>
    <n v="0"/>
    <m/>
    <m/>
    <m/>
    <x v="0"/>
    <x v="1"/>
    <d v="2010-03-10T00:00:00"/>
    <n v="19615.18"/>
  </r>
  <r>
    <s v="ALCIDES FREIRE RAMOS"/>
    <s v="Universidade Federal de Uberlandia"/>
    <n v="413594"/>
    <n v="4372002807"/>
    <s v="16/04/1963"/>
    <x v="1"/>
    <s v="SILVINA FREIRE RAMOS"/>
    <x v="0"/>
    <s v="BRASILEIRO NATO"/>
    <m/>
    <s v="SP"/>
    <s v="SAO PAULO"/>
    <n v="335"/>
    <s v="INSTITUTO DE HISTORIA"/>
    <s v="04-SANTA MONICA"/>
    <n v="335"/>
    <s v="INSTITUTO DE HISTORIA"/>
    <s v="04-SANTA MONICA"/>
    <x v="0"/>
    <x v="1"/>
    <x v="3"/>
    <x v="0"/>
    <m/>
    <s v="0//0"/>
    <m/>
    <m/>
    <n v="0"/>
    <m/>
    <n v="0"/>
    <m/>
    <m/>
    <m/>
    <x v="0"/>
    <x v="1"/>
    <d v="1991-11-18T00:00:00"/>
    <n v="21252"/>
  </r>
  <r>
    <s v="ALCIMAR BARBOSA SOARES"/>
    <s v="Universidade Federal de Uberlandia"/>
    <n v="413305"/>
    <n v="26312204120"/>
    <s v="27/08/1965"/>
    <x v="1"/>
    <s v="NOROZIRA BARBOS SOARES"/>
    <x v="0"/>
    <s v="BRASILEIRO NATO"/>
    <m/>
    <s v="ES"/>
    <s v="COLATINA"/>
    <n v="403"/>
    <s v="FACULDADE DE ENGENHARIA ELETRICA"/>
    <s v="04-SANTA MONICA"/>
    <n v="403"/>
    <s v="FACULDADE DE ENGENHARIA ELETRICA"/>
    <s v="04-SANTA MONICA"/>
    <x v="0"/>
    <x v="1"/>
    <x v="3"/>
    <x v="0"/>
    <m/>
    <s v="0//0"/>
    <m/>
    <m/>
    <n v="0"/>
    <m/>
    <n v="0"/>
    <m/>
    <m/>
    <m/>
    <x v="0"/>
    <x v="1"/>
    <d v="1989-02-20T00:00:00"/>
    <n v="21484.89"/>
  </r>
  <r>
    <s v="ALCINO EDUARDO BONELLA"/>
    <s v="Universidade Federal de Uberlandia"/>
    <n v="1123285"/>
    <n v="13860057898"/>
    <s v="15/08/1968"/>
    <x v="1"/>
    <s v="AUREA BEATRIZ CINTO BONELLA"/>
    <x v="0"/>
    <s v="BRASILEIRO NATO"/>
    <m/>
    <s v="SP"/>
    <s v="JARDINOPOLIS"/>
    <n v="807"/>
    <s v="INSTITUTO DE FILOSOFIA"/>
    <s v="04-SANTA MONICA"/>
    <n v="807"/>
    <s v="INSTITUTO DE FILOSOFIA"/>
    <s v="04-SANTA MONICA"/>
    <x v="0"/>
    <x v="1"/>
    <x v="3"/>
    <x v="0"/>
    <m/>
    <s v="0//0"/>
    <m/>
    <m/>
    <n v="0"/>
    <m/>
    <n v="0"/>
    <m/>
    <m/>
    <m/>
    <x v="0"/>
    <x v="1"/>
    <d v="1994-07-25T00:00:00"/>
    <n v="20911.96"/>
  </r>
  <r>
    <s v="ALDEMIR APARECIDO CAVALINI JUNIOR"/>
    <s v="Universidade Federal de Uberlandia"/>
    <n v="2078387"/>
    <n v="30032614870"/>
    <s v="06/10/1983"/>
    <x v="1"/>
    <s v="NELMA SUELI DE SOUZA CAVALINI"/>
    <x v="0"/>
    <s v="BRASILEIRO NATO"/>
    <m/>
    <s v="SP"/>
    <m/>
    <n v="399"/>
    <s v="FACULDADE DE ENGENHARIA MECANICA"/>
    <s v="12-CAMPUS GLORIA"/>
    <n v="399"/>
    <s v="FACULDADE DE ENGENHARIA MECANICA"/>
    <s v="12-CAMPUS GLORIA"/>
    <x v="0"/>
    <x v="1"/>
    <x v="6"/>
    <x v="0"/>
    <m/>
    <s v="0//0"/>
    <m/>
    <m/>
    <n v="0"/>
    <m/>
    <n v="0"/>
    <m/>
    <m/>
    <m/>
    <x v="0"/>
    <x v="1"/>
    <d v="2013-12-20T00:00:00"/>
    <n v="12763.01"/>
  </r>
  <r>
    <s v="ALDICIO JOSE MIRANDA"/>
    <s v="Universidade Federal de Uberlandia"/>
    <n v="1674932"/>
    <n v="96014784934"/>
    <s v="16/04/1977"/>
    <x v="1"/>
    <s v="JOVELINA MIRANDA BARBOSA"/>
    <x v="0"/>
    <s v="BRASILEIRO NATO"/>
    <m/>
    <s v="PR"/>
    <m/>
    <n v="391"/>
    <s v="FACULDADE DE MATEMATICA"/>
    <s v="04-SANTA MONICA"/>
    <n v="391"/>
    <s v="FACULDADE DE MATEMATICA"/>
    <s v="04-SANTA MONICA"/>
    <x v="0"/>
    <x v="1"/>
    <x v="6"/>
    <x v="0"/>
    <m/>
    <s v="0//0"/>
    <m/>
    <m/>
    <n v="0"/>
    <m/>
    <n v="0"/>
    <m/>
    <m/>
    <m/>
    <x v="0"/>
    <x v="1"/>
    <d v="2013-11-12T00:00:00"/>
    <n v="12763.01"/>
  </r>
  <r>
    <s v="ALDO DURAN GIL"/>
    <s v="Universidade Federal de Uberlandia"/>
    <n v="1504697"/>
    <n v="21294575848"/>
    <s v="21/03/1964"/>
    <x v="1"/>
    <s v="MERCEDES GIL SUARES"/>
    <x v="0"/>
    <s v="ESTRANGEIRO"/>
    <s v="BOLIVIA"/>
    <m/>
    <s v="SANTA CRUZ DE LA SIERRA"/>
    <n v="806"/>
    <s v="INSTITUTO DE CIENCIAS SOCIAIS"/>
    <s v="04-SANTA MONICA"/>
    <n v="806"/>
    <s v="INSTITUTO DE CIENCIAS SOCIAIS"/>
    <s v="04-SANTA MONICA"/>
    <x v="0"/>
    <x v="1"/>
    <x v="3"/>
    <x v="0"/>
    <m/>
    <s v="0//0"/>
    <m/>
    <m/>
    <n v="0"/>
    <m/>
    <n v="0"/>
    <m/>
    <m/>
    <m/>
    <x v="0"/>
    <x v="1"/>
    <d v="2005-08-05T00:00:00"/>
    <n v="20530.009999999998"/>
  </r>
  <r>
    <s v="ALEANDRA DA SILVA FIGUEIRA SAMPAIO"/>
    <s v="Universidade Federal de Uberlandia"/>
    <n v="1420914"/>
    <n v="20555403866"/>
    <s v="20/02/1975"/>
    <x v="0"/>
    <s v="CLEIDE LOURDES DA SILVA FIGUEIRA"/>
    <x v="0"/>
    <s v="BRASILEIRO NATO"/>
    <m/>
    <s v="SP"/>
    <m/>
    <n v="369"/>
    <s v="FACULDADE DE GESTAO E NEGOCIOS"/>
    <s v="04-SANTA MONICA"/>
    <n v="369"/>
    <s v="FACULDADE DE GESTAO E NEGOCIOS"/>
    <s v="04-SANTA MONICA"/>
    <x v="0"/>
    <x v="1"/>
    <x v="7"/>
    <x v="0"/>
    <m/>
    <s v="0//0"/>
    <m/>
    <m/>
    <n v="0"/>
    <m/>
    <n v="0"/>
    <m/>
    <m/>
    <m/>
    <x v="0"/>
    <x v="1"/>
    <d v="2011-02-11T00:00:00"/>
    <n v="17255.59"/>
  </r>
  <r>
    <s v="ALESSANDRA APARECIDA MEDEIROS RONCHI"/>
    <s v="Universidade Federal de Uberlandia"/>
    <n v="1658354"/>
    <n v="86635174672"/>
    <s v="18/09/1971"/>
    <x v="0"/>
    <s v="MARIA JOSE DA SILVA MEDEIROS"/>
    <x v="0"/>
    <s v="BRASILEIRO NATO"/>
    <m/>
    <s v="SP"/>
    <s v="SAO JOAQUIM DA BARRA"/>
    <n v="314"/>
    <s v="FACULDADE DE MEDICINA VETERINARIA"/>
    <s v="07-AREA ACADEMICA-UMUARAMA"/>
    <n v="314"/>
    <s v="FACULDADE DE MEDICINA VETERINARIA"/>
    <s v="07-AREA ACADEMICA-UMUARAMA"/>
    <x v="0"/>
    <x v="1"/>
    <x v="5"/>
    <x v="0"/>
    <m/>
    <s v="0//0"/>
    <m/>
    <m/>
    <n v="0"/>
    <m/>
    <n v="0"/>
    <m/>
    <m/>
    <m/>
    <x v="0"/>
    <x v="1"/>
    <d v="2008-09-25T00:00:00"/>
    <n v="18780.490000000002"/>
  </r>
  <r>
    <s v="ALESSANDRA APARECIDA PAULINO"/>
    <s v="Universidade Federal de Uberlandia"/>
    <n v="3072168"/>
    <n v="32156932832"/>
    <s v="02/12/1983"/>
    <x v="0"/>
    <s v="MARIA IZABEL ARRUDA PAULINO"/>
    <x v="0"/>
    <s v="BRASILEIRO NATO"/>
    <m/>
    <s v="SP"/>
    <m/>
    <n v="783"/>
    <s v="COOR CURSO GRAD SIST INFOR MONTE CARMELO"/>
    <s v="10-CAMPUS MONTE CARMELO"/>
    <n v="414"/>
    <s v="FACULDADE DE CIENCIA DA COMPUTACAO"/>
    <s v="04-SANTA MONICA"/>
    <x v="0"/>
    <x v="1"/>
    <x v="4"/>
    <x v="0"/>
    <m/>
    <s v="0//0"/>
    <m/>
    <m/>
    <n v="0"/>
    <m/>
    <n v="0"/>
    <m/>
    <m/>
    <m/>
    <x v="0"/>
    <x v="1"/>
    <d v="2018-09-17T00:00:00"/>
    <n v="11800.12"/>
  </r>
  <r>
    <s v="ALESSANDRA CARLA DE ALMEIDA RIBEIRO"/>
    <s v="Universidade Federal de Uberlandia"/>
    <n v="2218805"/>
    <n v="98685570620"/>
    <s v="02/07/1973"/>
    <x v="0"/>
    <s v="SUELI CRISTINA DE ALMEIDA RIBEIRO"/>
    <x v="0"/>
    <s v="BRASILEIRO NATO"/>
    <m/>
    <s v="MG"/>
    <m/>
    <n v="305"/>
    <s v="FACULDADE DE MEDICINA"/>
    <s v="07-AREA ACADEMICA-UMUARAMA"/>
    <n v="305"/>
    <s v="FACULDADE DE MEDICINA"/>
    <s v="07-AREA ACADEMICA-UMUARAMA"/>
    <x v="0"/>
    <x v="1"/>
    <x v="7"/>
    <x v="3"/>
    <m/>
    <s v="0//0"/>
    <m/>
    <s v="CESSAO (COM ONUS) PARA OUTROS ORGAOS - EST"/>
    <n v="0"/>
    <m/>
    <n v="26443"/>
    <s v="EMPRESA BRAS. SERVIÇOS HOSPITALARES"/>
    <s v="21/05/2021"/>
    <s v="0//0"/>
    <x v="0"/>
    <x v="0"/>
    <d v="2012-04-25T00:00:00"/>
    <n v="10463.709999999999"/>
  </r>
  <r>
    <s v="ALESSANDRA MAIA DE CASTRO PRADO"/>
    <s v="Universidade Federal de Uberlandia"/>
    <n v="3418044"/>
    <n v="72568011653"/>
    <s v="15/01/1970"/>
    <x v="0"/>
    <s v="SILESIA DE SOUZA MAIA CASTRO"/>
    <x v="0"/>
    <s v="BRASILEIRO NATO"/>
    <m/>
    <s v="MG"/>
    <s v="PATOS DE MINAS"/>
    <n v="319"/>
    <s v="FACULDADE DE ODONTOLOGIA"/>
    <s v="07-AREA ACADEMICA-UMUARAMA"/>
    <n v="319"/>
    <s v="FACULDADE DE ODONTOLOGIA"/>
    <s v="07-AREA ACADEMICA-UMUARAMA"/>
    <x v="0"/>
    <x v="1"/>
    <x v="5"/>
    <x v="0"/>
    <m/>
    <s v="0//0"/>
    <m/>
    <m/>
    <n v="0"/>
    <m/>
    <n v="0"/>
    <m/>
    <m/>
    <m/>
    <x v="0"/>
    <x v="1"/>
    <d v="2010-03-26T00:00:00"/>
    <n v="19756"/>
  </r>
  <r>
    <s v="ALESSANDRA MONTERA ROTTA"/>
    <s v="Universidade Federal de Uberlandia"/>
    <n v="1754870"/>
    <n v="15155418860"/>
    <s v="19/05/1971"/>
    <x v="0"/>
    <s v="HERMINIA MONTERA ROTTA"/>
    <x v="0"/>
    <s v="BRASILEIRO NATO"/>
    <m/>
    <s v="SP"/>
    <m/>
    <n v="349"/>
    <s v="INSTITUTO DE LETRAS E LINGUISTICA"/>
    <s v="04-SANTA MONICA"/>
    <n v="349"/>
    <s v="INSTITUTO DE LETRAS E LINGUISTICA"/>
    <s v="04-SANTA MONICA"/>
    <x v="0"/>
    <x v="1"/>
    <x v="0"/>
    <x v="0"/>
    <m/>
    <s v="0//0"/>
    <m/>
    <m/>
    <n v="0"/>
    <m/>
    <n v="0"/>
    <m/>
    <m/>
    <m/>
    <x v="0"/>
    <x v="1"/>
    <d v="2010-02-01T00:00:00"/>
    <n v="12272.12"/>
  </r>
  <r>
    <s v="ALESSANDRA RIPOSATI ARANTES"/>
    <s v="Universidade Federal de Uberlandia"/>
    <n v="2060276"/>
    <n v="109810635"/>
    <s v="27/09/1975"/>
    <x v="0"/>
    <s v="IRMA RIPOSATI ARANTES"/>
    <x v="0"/>
    <s v="BRASILEIRO NATO"/>
    <m/>
    <s v="MG"/>
    <m/>
    <n v="622"/>
    <s v="DIVISAO DE FORMACAO DOCENTE"/>
    <s v="04-SANTA MONICA"/>
    <n v="395"/>
    <s v="INSTITUTO DE FISICA"/>
    <s v="04-SANTA MONICA"/>
    <x v="0"/>
    <x v="1"/>
    <x v="8"/>
    <x v="0"/>
    <m/>
    <s v="0//0"/>
    <m/>
    <m/>
    <n v="0"/>
    <m/>
    <n v="0"/>
    <m/>
    <m/>
    <m/>
    <x v="0"/>
    <x v="1"/>
    <d v="2013-09-23T00:00:00"/>
    <n v="14509.16"/>
  </r>
  <r>
    <s v="ALESSANDRO ALVES SANTANA"/>
    <s v="Universidade Federal de Uberlandia"/>
    <n v="1286100"/>
    <n v="86616021653"/>
    <s v="23/02/1971"/>
    <x v="1"/>
    <s v="MEIGNA SANTANA DA SILVA"/>
    <x v="0"/>
    <s v="BRASILEIRO NATO"/>
    <m/>
    <s v="MG"/>
    <s v="UBERLANDIA"/>
    <n v="391"/>
    <s v="FACULDADE DE MATEMATICA"/>
    <s v="04-SANTA MONICA"/>
    <n v="391"/>
    <s v="FACULDADE DE MATEMATICA"/>
    <s v="04-SANTA MONICA"/>
    <x v="0"/>
    <x v="1"/>
    <x v="1"/>
    <x v="0"/>
    <m/>
    <s v="0//0"/>
    <m/>
    <m/>
    <n v="0"/>
    <m/>
    <n v="0"/>
    <m/>
    <m/>
    <m/>
    <x v="0"/>
    <x v="1"/>
    <d v="2006-11-06T00:00:00"/>
    <n v="18663.64"/>
  </r>
  <r>
    <s v="ALESSANDRO GOMES ENOQUE"/>
    <s v="Universidade Federal de Uberlandia"/>
    <n v="1766256"/>
    <n v="2754502602"/>
    <s v="20/12/1975"/>
    <x v="1"/>
    <s v="SUZETE COMES ENOQUE"/>
    <x v="1"/>
    <s v="BRASILEIRO NATO"/>
    <m/>
    <s v="MG"/>
    <m/>
    <n v="577"/>
    <s v="COORD CURSO ENGENHARIA PRODUCAO PONTAL"/>
    <s v="09-CAMPUS PONTAL"/>
    <n v="1158"/>
    <s v="FA ADM CIE CONT ENG PROD SERV SOCIAL"/>
    <s v="09-CAMPUS PONTAL"/>
    <x v="0"/>
    <x v="1"/>
    <x v="5"/>
    <x v="0"/>
    <m/>
    <s v="0//0"/>
    <m/>
    <m/>
    <n v="0"/>
    <m/>
    <n v="0"/>
    <m/>
    <m/>
    <m/>
    <x v="0"/>
    <x v="1"/>
    <d v="2010-02-26T00:00:00"/>
    <n v="17945.810000000001"/>
  </r>
  <r>
    <s v="ALEX DE MATOS TEIXEIRA"/>
    <s v="Universidade Federal de Uberlandia"/>
    <n v="1999540"/>
    <n v="6924078630"/>
    <s v="25/03/1985"/>
    <x v="1"/>
    <s v="LAURA DE MATOS TEIXEIRA"/>
    <x v="3"/>
    <s v="BRASILEIRO NATO"/>
    <m/>
    <s v="SP"/>
    <m/>
    <n v="314"/>
    <s v="FACULDADE DE MEDICINA VETERINARIA"/>
    <s v="07-AREA ACADEMICA-UMUARAMA"/>
    <n v="314"/>
    <s v="FACULDADE DE MEDICINA VETERINARIA"/>
    <s v="07-AREA ACADEMICA-UMUARAMA"/>
    <x v="0"/>
    <x v="1"/>
    <x v="9"/>
    <x v="0"/>
    <m/>
    <s v="0//0"/>
    <m/>
    <m/>
    <n v="0"/>
    <m/>
    <n v="0"/>
    <m/>
    <m/>
    <m/>
    <x v="0"/>
    <x v="1"/>
    <d v="2013-02-27T00:00:00"/>
    <n v="17363.62"/>
  </r>
  <r>
    <s v="ALEX FERNANDO BORGES"/>
    <s v="Universidade Federal de Uberlandia"/>
    <n v="1792226"/>
    <n v="6707174606"/>
    <s v="06/07/1985"/>
    <x v="1"/>
    <s v="MONICA ISABEL DA SILVA BORGES"/>
    <x v="1"/>
    <s v="BRASILEIRO NATO"/>
    <m/>
    <s v="SP"/>
    <m/>
    <n v="794"/>
    <s v="COORD DO CURSO ADMINISTRACAO DO PONTAL"/>
    <s v="09-CAMPUS PONTAL"/>
    <n v="1158"/>
    <s v="FA ADM CIE CONT ENG PROD SERV SOCIAL"/>
    <s v="09-CAMPUS PONTAL"/>
    <x v="0"/>
    <x v="1"/>
    <x v="8"/>
    <x v="0"/>
    <m/>
    <s v="0//0"/>
    <m/>
    <m/>
    <n v="0"/>
    <m/>
    <n v="0"/>
    <m/>
    <m/>
    <m/>
    <x v="0"/>
    <x v="1"/>
    <d v="2011-04-19T00:00:00"/>
    <n v="13273.52"/>
  </r>
  <r>
    <s v="ALEX MOREIRA HERVAL"/>
    <s v="Universidade Federal de Uberlandia"/>
    <n v="5644660"/>
    <n v="9776798616"/>
    <s v="16/02/1989"/>
    <x v="1"/>
    <s v="NELI DE FATIMA MOREIRA HERVAL"/>
    <x v="0"/>
    <s v="BRASILEIRO NATO"/>
    <m/>
    <s v="MG"/>
    <s v="COROMANDEL"/>
    <n v="104"/>
    <s v="DIVISAO ADM HOSPITAL ODONTOLOGICO"/>
    <s v="08-AREA ADMINISTR-UMUARAMA"/>
    <n v="319"/>
    <s v="FACULDADE DE ODONTOLOGIA"/>
    <s v="07-AREA ACADEMICA-UMUARAMA"/>
    <x v="0"/>
    <x v="1"/>
    <x v="4"/>
    <x v="0"/>
    <m/>
    <s v="0//0"/>
    <m/>
    <m/>
    <n v="0"/>
    <m/>
    <n v="0"/>
    <m/>
    <m/>
    <m/>
    <x v="0"/>
    <x v="1"/>
    <d v="2019-06-18T00:00:00"/>
    <n v="13324.47"/>
  </r>
  <r>
    <s v="ALEXANDER BENTO MELO"/>
    <s v="Universidade Federal de Uberlandia"/>
    <n v="2131679"/>
    <n v="3594885607"/>
    <s v="19/03/1976"/>
    <x v="1"/>
    <s v="MARIA DAS GRACAS BENTO MELO"/>
    <x v="0"/>
    <s v="BRASILEIRO NATO"/>
    <m/>
    <s v="MG"/>
    <m/>
    <n v="791"/>
    <s v="COOR CURSO GRAD ENG ELET TELEC DE PATOS"/>
    <s v="11-CAMPUS PATOS DE MINAS"/>
    <n v="403"/>
    <s v="FACULDADE DE ENGENHARIA ELETRICA"/>
    <s v="04-SANTA MONICA"/>
    <x v="0"/>
    <x v="0"/>
    <x v="10"/>
    <x v="0"/>
    <m/>
    <s v="0//0"/>
    <m/>
    <s v="Afast. no País (Com Ônus) Est/Dout/Mestrado - EST"/>
    <n v="0"/>
    <m/>
    <n v="0"/>
    <m/>
    <s v="13/08/2022"/>
    <s v="12/08/2023"/>
    <x v="0"/>
    <x v="1"/>
    <d v="2014-06-06T00:00:00"/>
    <n v="7803.45"/>
  </r>
  <r>
    <s v="ALEXANDER GAIOTTO MIYOSHI"/>
    <s v="Universidade Federal de Uberlandia"/>
    <n v="1863114"/>
    <n v="98543687691"/>
    <s v="15/12/1974"/>
    <x v="1"/>
    <s v="NEUZA EMILIA GAIOTTO MIYOSHI"/>
    <x v="3"/>
    <s v="BRASILEIRO NATO"/>
    <m/>
    <s v="MG"/>
    <m/>
    <n v="808"/>
    <s v="INSTITUTO DE ARTES"/>
    <s v="04-SANTA MONICA"/>
    <n v="808"/>
    <s v="INSTITUTO DE ARTES"/>
    <s v="04-SANTA MONICA"/>
    <x v="0"/>
    <x v="1"/>
    <x v="7"/>
    <x v="0"/>
    <m/>
    <s v="0//0"/>
    <m/>
    <m/>
    <n v="0"/>
    <m/>
    <n v="0"/>
    <m/>
    <m/>
    <m/>
    <x v="0"/>
    <x v="1"/>
    <d v="2011-04-28T00:00:00"/>
    <n v="17255.59"/>
  </r>
  <r>
    <s v="ALEXANDRE ANTONIO VIEIRA"/>
    <s v="Universidade Federal de Uberlandia"/>
    <n v="1968701"/>
    <n v="24898014810"/>
    <s v="16/06/1975"/>
    <x v="1"/>
    <s v="LUZIA BERNARDO"/>
    <x v="0"/>
    <s v="BRASILEIRO NATO"/>
    <m/>
    <s v="SP"/>
    <m/>
    <n v="288"/>
    <s v="INSTITUTO DE CIENCIAS BIOMEDICAS"/>
    <s v="07-AREA ACADEMICA-UMUARAMA"/>
    <n v="288"/>
    <s v="INSTITUTO DE CIENCIAS BIOMEDICAS"/>
    <s v="07-AREA ACADEMICA-UMUARAMA"/>
    <x v="0"/>
    <x v="1"/>
    <x v="6"/>
    <x v="0"/>
    <m/>
    <s v="0//0"/>
    <m/>
    <m/>
    <n v="0"/>
    <m/>
    <n v="0"/>
    <m/>
    <m/>
    <m/>
    <x v="0"/>
    <x v="1"/>
    <d v="2013-10-29T00:00:00"/>
    <n v="13356.63"/>
  </r>
  <r>
    <s v="ALEXANDRE AZENHA ALVES DE REZENDE"/>
    <s v="Universidade Federal de Uberlandia"/>
    <n v="2900313"/>
    <n v="6022966680"/>
    <s v="28/03/1983"/>
    <x v="1"/>
    <s v="IRINA MARINA AZENHA ALVES DE REZENDE"/>
    <x v="1"/>
    <s v="BRASILEIRO NATO"/>
    <m/>
    <s v="MG"/>
    <m/>
    <n v="799"/>
    <s v="COORD CURSO CIENCIAS BIOLOGICAS PONTAL"/>
    <s v="09-CAMPUS PONTAL"/>
    <n v="1152"/>
    <s v="INSTITUTO CIENCIAS EXATA NATURAIS PONTAL"/>
    <s v="09-CAMPUS PONTAL"/>
    <x v="0"/>
    <x v="1"/>
    <x v="6"/>
    <x v="0"/>
    <m/>
    <s v="0//0"/>
    <m/>
    <m/>
    <n v="0"/>
    <m/>
    <n v="0"/>
    <m/>
    <m/>
    <m/>
    <x v="0"/>
    <x v="1"/>
    <d v="2013-07-10T00:00:00"/>
    <n v="12763.01"/>
  </r>
  <r>
    <s v="ALEXANDRE BARCELOS MORAIS DA SILVEIRA"/>
    <s v="Universidade Federal de Uberlandia"/>
    <n v="1644401"/>
    <n v="3576811699"/>
    <s v="12/12/1978"/>
    <x v="1"/>
    <s v="ANICE GARCIA DE MORAIS SILVEIRA"/>
    <x v="0"/>
    <s v="BRASILEIRO NATO"/>
    <m/>
    <s v="MG"/>
    <s v="IPATINGA"/>
    <n v="288"/>
    <s v="INSTITUTO DE CIENCIAS BIOMEDICAS"/>
    <s v="07-AREA ACADEMICA-UMUARAMA"/>
    <n v="288"/>
    <s v="INSTITUTO DE CIENCIAS BIOMEDICAS"/>
    <s v="07-AREA ACADEMICA-UMUARAMA"/>
    <x v="0"/>
    <x v="1"/>
    <x v="1"/>
    <x v="0"/>
    <m/>
    <s v="0//0"/>
    <m/>
    <m/>
    <n v="0"/>
    <m/>
    <n v="0"/>
    <m/>
    <m/>
    <m/>
    <x v="0"/>
    <x v="1"/>
    <d v="2008-07-31T00:00:00"/>
    <n v="19531.71"/>
  </r>
  <r>
    <s v="ALEXANDRE CACHEFFO"/>
    <s v="Universidade Federal de Uberlandia"/>
    <n v="1722947"/>
    <n v="29150161865"/>
    <s v="29/03/1981"/>
    <x v="1"/>
    <s v="ESMERALDA APARECIDA FERMINO CACHEFFO"/>
    <x v="0"/>
    <s v="BRASILEIRO NATO"/>
    <m/>
    <s v="SP"/>
    <m/>
    <n v="796"/>
    <s v="COORD CURSO DE FISICA DO PONTAL"/>
    <s v="09-CAMPUS PONTAL"/>
    <n v="1152"/>
    <s v="INSTITUTO CIENCIAS EXATA NATURAIS PONTAL"/>
    <s v="09-CAMPUS PONTAL"/>
    <x v="0"/>
    <x v="1"/>
    <x v="7"/>
    <x v="0"/>
    <m/>
    <s v="0//0"/>
    <m/>
    <m/>
    <n v="0"/>
    <m/>
    <n v="0"/>
    <m/>
    <m/>
    <m/>
    <x v="0"/>
    <x v="1"/>
    <d v="2010-12-06T00:00:00"/>
    <n v="17255.59"/>
  </r>
  <r>
    <s v="ALEXANDRE CALZAVARA YOSHIDA"/>
    <s v="Universidade Federal de Uberlandia"/>
    <n v="1572096"/>
    <n v="840834683"/>
    <s v="13/10/1977"/>
    <x v="1"/>
    <s v="VILMA CALZAVARA YOSHIDA"/>
    <x v="2"/>
    <s v="BRASILEIRO NATO"/>
    <m/>
    <s v="SP"/>
    <m/>
    <n v="796"/>
    <s v="COORD CURSO DE FISICA DO PONTAL"/>
    <s v="09-CAMPUS PONTAL"/>
    <n v="1152"/>
    <s v="INSTITUTO CIENCIAS EXATA NATURAIS PONTAL"/>
    <s v="09-CAMPUS PONTAL"/>
    <x v="0"/>
    <x v="0"/>
    <x v="8"/>
    <x v="0"/>
    <m/>
    <s v="0//0"/>
    <m/>
    <m/>
    <n v="26276"/>
    <s v="UNIVERSIDADE FEDERAL DE MATO GROSSO"/>
    <n v="0"/>
    <m/>
    <m/>
    <m/>
    <x v="0"/>
    <x v="1"/>
    <d v="2010-05-13T00:00:00"/>
    <n v="9260.6"/>
  </r>
  <r>
    <s v="ALEXANDRE CARDOSO"/>
    <s v="Universidade Federal de Uberlandia"/>
    <n v="413457"/>
    <n v="65205863668"/>
    <s v="05/07/1964"/>
    <x v="1"/>
    <s v="VERA LUCIA GUI CARDOSO"/>
    <x v="0"/>
    <s v="BRASILEIRO NATO"/>
    <m/>
    <s v="MG"/>
    <s v="ARAXA"/>
    <n v="403"/>
    <s v="FACULDADE DE ENGENHARIA ELETRICA"/>
    <s v="04-SANTA MONICA"/>
    <n v="403"/>
    <s v="FACULDADE DE ENGENHARIA ELETRICA"/>
    <s v="04-SANTA MONICA"/>
    <x v="0"/>
    <x v="1"/>
    <x v="3"/>
    <x v="0"/>
    <m/>
    <s v="0//0"/>
    <m/>
    <m/>
    <n v="0"/>
    <m/>
    <n v="0"/>
    <m/>
    <m/>
    <m/>
    <x v="0"/>
    <x v="1"/>
    <d v="1989-12-29T00:00:00"/>
    <n v="21496.57"/>
  </r>
  <r>
    <s v="ALEXANDRE COUTINHO MATEUS"/>
    <s v="Universidade Federal de Uberlandia"/>
    <n v="1761753"/>
    <n v="67193943634"/>
    <s v="20/10/1967"/>
    <x v="1"/>
    <s v="MARIA DA GRACA COUTINHO MATEUS"/>
    <x v="0"/>
    <s v="BRASILEIRO NATO"/>
    <m/>
    <s v="MG"/>
    <m/>
    <n v="403"/>
    <s v="FACULDADE DE ENGENHARIA ELETRICA"/>
    <s v="04-SANTA MONICA"/>
    <n v="403"/>
    <s v="FACULDADE DE ENGENHARIA ELETRICA"/>
    <s v="04-SANTA MONICA"/>
    <x v="0"/>
    <x v="1"/>
    <x v="7"/>
    <x v="0"/>
    <m/>
    <s v="0//0"/>
    <m/>
    <m/>
    <n v="0"/>
    <m/>
    <n v="0"/>
    <m/>
    <m/>
    <m/>
    <x v="0"/>
    <x v="1"/>
    <d v="2012-03-09T00:00:00"/>
    <n v="17255.59"/>
  </r>
  <r>
    <s v="ALEXANDRE DE SA AVELAR"/>
    <s v="Universidade Federal de Uberlandia"/>
    <n v="1659734"/>
    <n v="7435705705"/>
    <s v="31/05/1975"/>
    <x v="1"/>
    <s v="MARIA APARECIDA DE SA AVELAR"/>
    <x v="0"/>
    <s v="BRASILEIRO NATO"/>
    <m/>
    <s v="RJ"/>
    <s v="VOLTA REDONDA"/>
    <n v="335"/>
    <s v="INSTITUTO DE HISTORIA"/>
    <s v="04-SANTA MONICA"/>
    <n v="335"/>
    <s v="INSTITUTO DE HISTORIA"/>
    <s v="04-SANTA MONICA"/>
    <x v="0"/>
    <x v="1"/>
    <x v="5"/>
    <x v="0"/>
    <m/>
    <s v="0//0"/>
    <m/>
    <m/>
    <n v="0"/>
    <m/>
    <n v="0"/>
    <m/>
    <m/>
    <m/>
    <x v="0"/>
    <x v="1"/>
    <d v="2008-09-25T00:00:00"/>
    <n v="17945.810000000001"/>
  </r>
  <r>
    <s v="ALEXANDRE GARRIDO DA SILVA"/>
    <s v="Universidade Federal de Uberlandia"/>
    <n v="1527655"/>
    <n v="5514253775"/>
    <s v="15/01/1981"/>
    <x v="1"/>
    <s v="MARIA LAURA PEREIRA GARRIDO DA SILVA"/>
    <x v="0"/>
    <s v="BRASILEIRO NATO"/>
    <m/>
    <s v="RJ"/>
    <s v="RIO DE JANEIRO"/>
    <n v="376"/>
    <s v="FACULDADE DE DIREITO"/>
    <s v="04-SANTA MONICA"/>
    <n v="376"/>
    <s v="FACULDADE DE DIREITO"/>
    <s v="04-SANTA MONICA"/>
    <x v="0"/>
    <x v="1"/>
    <x v="7"/>
    <x v="0"/>
    <m/>
    <s v="0//0"/>
    <m/>
    <m/>
    <n v="0"/>
    <m/>
    <n v="0"/>
    <m/>
    <m/>
    <m/>
    <x v="0"/>
    <x v="1"/>
    <d v="2008-09-25T00:00:00"/>
    <n v="17255.59"/>
  </r>
  <r>
    <s v="ALEXANDRE GUIMARAES TADEU DE SOARES"/>
    <s v="Universidade Federal de Uberlandia"/>
    <n v="3150644"/>
    <n v="10796616892"/>
    <s v="02/01/1971"/>
    <x v="1"/>
    <s v="LYGIA GUIMARAES SOARES"/>
    <x v="0"/>
    <s v="BRASILEIRO NATO"/>
    <m/>
    <s v="RJ"/>
    <s v="RIO DE JANEIRO"/>
    <n v="443"/>
    <s v="DIRETORIA DA EDITORA UFU"/>
    <s v="04-SANTA MONICA"/>
    <n v="807"/>
    <s v="INSTITUTO DE FILOSOFIA"/>
    <s v="04-SANTA MONICA"/>
    <x v="0"/>
    <x v="1"/>
    <x v="1"/>
    <x v="0"/>
    <m/>
    <s v="0//0"/>
    <m/>
    <m/>
    <n v="0"/>
    <m/>
    <n v="0"/>
    <m/>
    <m/>
    <m/>
    <x v="0"/>
    <x v="1"/>
    <d v="1995-07-24T00:00:00"/>
    <n v="24283.07"/>
  </r>
  <r>
    <s v="ALEXANDRE JOSE MOLINA"/>
    <s v="Universidade Federal de Uberlandia"/>
    <n v="1509577"/>
    <n v="611836602"/>
    <s v="17/11/1978"/>
    <x v="1"/>
    <s v="ALMERINDA APARECIDA DA SILVA MOLINA"/>
    <x v="0"/>
    <s v="BRASILEIRO NATO"/>
    <m/>
    <s v="SP"/>
    <m/>
    <n v="588"/>
    <s v="DIRETORIA DE CULTURA"/>
    <s v="04-SANTA MONICA"/>
    <n v="808"/>
    <s v="INSTITUTO DE ARTES"/>
    <s v="04-SANTA MONICA"/>
    <x v="0"/>
    <x v="1"/>
    <x v="6"/>
    <x v="0"/>
    <m/>
    <s v="0//0"/>
    <m/>
    <m/>
    <n v="0"/>
    <m/>
    <n v="0"/>
    <m/>
    <m/>
    <m/>
    <x v="0"/>
    <x v="1"/>
    <d v="2013-08-23T00:00:00"/>
    <n v="16615.77"/>
  </r>
  <r>
    <s v="ALEXANDRE MARLETTA"/>
    <s v="Universidade Federal de Uberlandia"/>
    <n v="1350059"/>
    <n v="9891176851"/>
    <s v="03/07/1970"/>
    <x v="1"/>
    <s v="ROSA VALERIA BISCEGLI MARLETTA"/>
    <x v="0"/>
    <s v="BRASILEIRO NATO"/>
    <m/>
    <s v="SP"/>
    <s v="SAO CARLOS"/>
    <n v="395"/>
    <s v="INSTITUTO DE FISICA"/>
    <s v="04-SANTA MONICA"/>
    <n v="395"/>
    <s v="INSTITUTO DE FISICA"/>
    <s v="04-SANTA MONICA"/>
    <x v="0"/>
    <x v="1"/>
    <x v="3"/>
    <x v="0"/>
    <m/>
    <s v="0//0"/>
    <m/>
    <m/>
    <n v="0"/>
    <m/>
    <n v="0"/>
    <m/>
    <m/>
    <m/>
    <x v="0"/>
    <x v="1"/>
    <d v="2002-05-10T00:00:00"/>
    <n v="21484.89"/>
  </r>
  <r>
    <s v="ALEXANDRE ROSSI"/>
    <s v="Universidade Federal de Uberlandia"/>
    <n v="3250932"/>
    <n v="9209021975"/>
    <s v="13/05/1994"/>
    <x v="1"/>
    <s v="DIRCE APARECIDA MUNHOS ROSSI"/>
    <x v="0"/>
    <s v="BRASILEIRO NATO"/>
    <m/>
    <s v="PR"/>
    <m/>
    <n v="1329"/>
    <s v="Coordenação do Programa de Pós-Graduação em Engenharia Civil"/>
    <s v="04-SANTA MONICA"/>
    <n v="407"/>
    <s v="FACULDADE DE ENGENHARIA CIVIL"/>
    <s v="04-SANTA MONICA"/>
    <x v="0"/>
    <x v="1"/>
    <x v="2"/>
    <x v="0"/>
    <m/>
    <s v="0//0"/>
    <m/>
    <m/>
    <n v="0"/>
    <m/>
    <n v="0"/>
    <m/>
    <m/>
    <m/>
    <x v="0"/>
    <x v="1"/>
    <d v="2021-09-09T00:00:00"/>
    <n v="10238.86"/>
  </r>
  <r>
    <s v="ALEXANDRE TEIXEIRA"/>
    <s v="Universidade Federal de Uberlandia"/>
    <n v="1808872"/>
    <n v="1374807761"/>
    <s v="24/09/1969"/>
    <x v="1"/>
    <s v="MARIA AUGUSTA TEIXEIRA"/>
    <x v="0"/>
    <s v="BRASILEIRO NATO"/>
    <m/>
    <s v="RJ"/>
    <m/>
    <n v="808"/>
    <s v="INSTITUTO DE ARTES"/>
    <s v="04-SANTA MONICA"/>
    <n v="808"/>
    <s v="INSTITUTO DE ARTES"/>
    <s v="04-SANTA MONICA"/>
    <x v="0"/>
    <x v="0"/>
    <x v="11"/>
    <x v="0"/>
    <m/>
    <s v="0//0"/>
    <m/>
    <m/>
    <n v="0"/>
    <m/>
    <n v="0"/>
    <m/>
    <m/>
    <m/>
    <x v="0"/>
    <x v="1"/>
    <d v="2010-08-18T00:00:00"/>
    <n v="7431.86"/>
  </r>
  <r>
    <s v="ALEXANDRE VIANNA MONTAGNERO"/>
    <s v="Universidade Federal de Uberlandia"/>
    <n v="2376142"/>
    <n v="26669339895"/>
    <s v="11/07/1977"/>
    <x v="1"/>
    <s v="AURORA PENHA VIANNA"/>
    <x v="0"/>
    <s v="BRASILEIRO NATO"/>
    <m/>
    <s v="SP"/>
    <s v="SAO PAULO"/>
    <n v="326"/>
    <s v="INSTITUTO DE PSICOLOGIA"/>
    <s v="07-AREA ACADEMICA-UMUARAMA"/>
    <n v="326"/>
    <s v="INSTITUTO DE PSICOLOGIA"/>
    <s v="07-AREA ACADEMICA-UMUARAMA"/>
    <x v="0"/>
    <x v="1"/>
    <x v="5"/>
    <x v="0"/>
    <m/>
    <s v="0//0"/>
    <m/>
    <m/>
    <n v="0"/>
    <m/>
    <n v="0"/>
    <m/>
    <m/>
    <m/>
    <x v="0"/>
    <x v="1"/>
    <d v="2009-10-30T00:00:00"/>
    <n v="17945.810000000001"/>
  </r>
  <r>
    <s v="ALEXANDRE WALMOTT BORGES"/>
    <s v="Universidade Federal de Uberlandia"/>
    <n v="1547606"/>
    <n v="78351626953"/>
    <s v="24/09/1971"/>
    <x v="1"/>
    <s v="SARA WALMOTT BORGES"/>
    <x v="1"/>
    <s v="BRASILEIRO NATO"/>
    <m/>
    <s v="RS"/>
    <s v="PORTO ALEGRE"/>
    <n v="376"/>
    <s v="FACULDADE DE DIREITO"/>
    <s v="04-SANTA MONICA"/>
    <n v="376"/>
    <s v="FACULDADE DE DIREITO"/>
    <s v="04-SANTA MONICA"/>
    <x v="0"/>
    <x v="1"/>
    <x v="1"/>
    <x v="0"/>
    <m/>
    <s v="0//0"/>
    <m/>
    <m/>
    <n v="0"/>
    <m/>
    <n v="0"/>
    <m/>
    <m/>
    <m/>
    <x v="0"/>
    <x v="1"/>
    <d v="2006-08-18T00:00:00"/>
    <n v="18663.64"/>
  </r>
  <r>
    <s v="ALEXANDRE ZUQUETE GUARATO"/>
    <s v="Universidade Federal de Uberlandia"/>
    <n v="2333650"/>
    <n v="6960555620"/>
    <s v="02/10/1986"/>
    <x v="1"/>
    <s v="CIBELE ANALIA GUARATO"/>
    <x v="0"/>
    <s v="BRASILEIRO NATO"/>
    <m/>
    <s v="MG"/>
    <m/>
    <n v="399"/>
    <s v="FACULDADE DE ENGENHARIA MECANICA"/>
    <s v="12-CAMPUS GLORIA"/>
    <n v="399"/>
    <s v="FACULDADE DE ENGENHARIA MECANICA"/>
    <s v="12-CAMPUS GLORIA"/>
    <x v="0"/>
    <x v="1"/>
    <x v="0"/>
    <x v="0"/>
    <m/>
    <s v="0//0"/>
    <m/>
    <m/>
    <n v="0"/>
    <m/>
    <n v="0"/>
    <m/>
    <m/>
    <m/>
    <x v="0"/>
    <x v="1"/>
    <d v="2016-08-09T00:00:00"/>
    <n v="12272.12"/>
  </r>
  <r>
    <s v="ALEXIA PADUA FRANCO"/>
    <s v="Universidade Federal de Uberlandia"/>
    <n v="2035012"/>
    <n v="69455325691"/>
    <s v="14/01/1968"/>
    <x v="0"/>
    <s v="VERA MARIA PADUA FRANCO"/>
    <x v="0"/>
    <s v="BRASILEIRO NATO"/>
    <m/>
    <s v="MG"/>
    <s v="UBERLANDIA"/>
    <n v="363"/>
    <s v="FACULDADE DE EDUCACAO"/>
    <s v="04-SANTA MONICA"/>
    <n v="363"/>
    <s v="FACULDADE DE EDUCACAO"/>
    <s v="04-SANTA MONICA"/>
    <x v="0"/>
    <x v="1"/>
    <x v="7"/>
    <x v="0"/>
    <m/>
    <s v="0//0"/>
    <m/>
    <m/>
    <n v="0"/>
    <m/>
    <n v="0"/>
    <m/>
    <m/>
    <m/>
    <x v="0"/>
    <x v="1"/>
    <d v="2012-08-30T00:00:00"/>
    <n v="17737.14"/>
  </r>
  <r>
    <s v="ALEXSANDRO SANTOS SOARES"/>
    <s v="Universidade Federal de Uberlandia"/>
    <n v="1543824"/>
    <n v="79626670606"/>
    <s v="25/07/1972"/>
    <x v="1"/>
    <s v="ZILMA DOS SANTOS"/>
    <x v="1"/>
    <s v="BRASILEIRO NATO"/>
    <m/>
    <s v="ES"/>
    <m/>
    <n v="414"/>
    <s v="FACULDADE DE CIENCIA DA COMPUTACAO"/>
    <s v="04-SANTA MONICA"/>
    <n v="414"/>
    <s v="FACULDADE DE CIENCIA DA COMPUTACAO"/>
    <s v="04-SANTA MONICA"/>
    <x v="0"/>
    <x v="1"/>
    <x v="7"/>
    <x v="0"/>
    <m/>
    <s v="0//0"/>
    <m/>
    <m/>
    <n v="0"/>
    <m/>
    <n v="0"/>
    <m/>
    <m/>
    <m/>
    <x v="0"/>
    <x v="1"/>
    <d v="2010-08-06T00:00:00"/>
    <n v="17255.59"/>
  </r>
  <r>
    <s v="ALICE RIBEIRO DE SOUSA"/>
    <s v="Universidade Federal de Uberlandia"/>
    <n v="2247738"/>
    <n v="53423399600"/>
    <s v="17/06/1963"/>
    <x v="0"/>
    <s v="ELVIRA MARQUES DE SOUSA"/>
    <x v="0"/>
    <s v="BRASILEIRO NATO"/>
    <m/>
    <s v="MG"/>
    <s v="UBERLANDIA"/>
    <n v="376"/>
    <s v="FACULDADE DE DIREITO"/>
    <s v="04-SANTA MONICA"/>
    <n v="376"/>
    <s v="FACULDADE DE DIREITO"/>
    <s v="04-SANTA MONICA"/>
    <x v="0"/>
    <x v="1"/>
    <x v="9"/>
    <x v="0"/>
    <m/>
    <s v="0//0"/>
    <m/>
    <m/>
    <n v="0"/>
    <m/>
    <n v="0"/>
    <m/>
    <m/>
    <m/>
    <x v="0"/>
    <x v="0"/>
    <d v="1998-09-25T00:00:00"/>
    <n v="10061.26"/>
  </r>
  <r>
    <s v="ALICE ROSA DA SILVA"/>
    <s v="Universidade Federal de Uberlandia"/>
    <n v="2941752"/>
    <n v="56704763104"/>
    <s v="02/11/1971"/>
    <x v="0"/>
    <s v="ANA TIBURCIO ROSA"/>
    <x v="0"/>
    <s v="BRASILEIRO NATO"/>
    <m/>
    <s v="GO"/>
    <m/>
    <n v="407"/>
    <s v="FACULDADE DE ENGENHARIA CIVIL"/>
    <s v="04-SANTA MONICA"/>
    <n v="407"/>
    <s v="FACULDADE DE ENGENHARIA CIVIL"/>
    <s v="04-SANTA MONICA"/>
    <x v="0"/>
    <x v="1"/>
    <x v="9"/>
    <x v="0"/>
    <m/>
    <s v="0//0"/>
    <m/>
    <m/>
    <n v="0"/>
    <m/>
    <n v="0"/>
    <m/>
    <m/>
    <m/>
    <x v="0"/>
    <x v="1"/>
    <d v="2013-02-18T00:00:00"/>
    <n v="16591.91"/>
  </r>
  <r>
    <s v="ALINE CRISTINA CAMARGO"/>
    <s v="Universidade Federal de Uberlandia"/>
    <n v="3258469"/>
    <n v="38816463880"/>
    <s v="23/09/1990"/>
    <x v="0"/>
    <s v="MARCIA MARIA DA SILVA"/>
    <x v="0"/>
    <s v="BRASILEIRO NATO"/>
    <m/>
    <s v="SP"/>
    <m/>
    <n v="363"/>
    <s v="FACULDADE DE EDUCACAO"/>
    <s v="04-SANTA MONICA"/>
    <n v="363"/>
    <s v="FACULDADE DE EDUCACAO"/>
    <s v="04-SANTA MONICA"/>
    <x v="0"/>
    <x v="1"/>
    <x v="2"/>
    <x v="1"/>
    <m/>
    <s v="0//0"/>
    <m/>
    <m/>
    <n v="0"/>
    <m/>
    <n v="0"/>
    <m/>
    <m/>
    <m/>
    <x v="1"/>
    <x v="0"/>
    <d v="2021-11-25T00:00:00"/>
    <n v="3866.06"/>
  </r>
  <r>
    <s v="ALINE DINIZ CABRAL"/>
    <s v="Universidade Federal de Uberlandia"/>
    <n v="3233385"/>
    <n v="5411455685"/>
    <s v="02/10/1981"/>
    <x v="0"/>
    <s v="DAGMAR FERREIRA CABRAL"/>
    <x v="0"/>
    <s v="BRASILEIRO NATO"/>
    <m/>
    <s v="MG"/>
    <m/>
    <n v="314"/>
    <s v="FACULDADE DE MEDICINA VETERINARIA"/>
    <s v="07-AREA ACADEMICA-UMUARAMA"/>
    <n v="314"/>
    <s v="FACULDADE DE MEDICINA VETERINARIA"/>
    <s v="07-AREA ACADEMICA-UMUARAMA"/>
    <x v="0"/>
    <x v="1"/>
    <x v="4"/>
    <x v="2"/>
    <m/>
    <s v="0//0"/>
    <m/>
    <m/>
    <n v="0"/>
    <m/>
    <n v="0"/>
    <m/>
    <m/>
    <m/>
    <x v="1"/>
    <x v="0"/>
    <d v="2021-03-31T00:00:00"/>
    <n v="10971.74"/>
  </r>
  <r>
    <s v="ALINE GONCALVES SPLETOZER"/>
    <s v="Universidade Federal de Uberlandia"/>
    <n v="3298459"/>
    <n v="4692003162"/>
    <s v="20/01/1995"/>
    <x v="0"/>
    <s v="ROSELI GONCALVES SPLETOZER"/>
    <x v="1"/>
    <s v="BRASILEIRO NATO"/>
    <m/>
    <s v="MT"/>
    <m/>
    <n v="908"/>
    <s v="COOR CUR GRAD ENG FLORESTAL MTE CARMELO"/>
    <s v="10-CAMPUS MONTE CARMELO"/>
    <n v="301"/>
    <s v="INSTITUTO DE CIENCIAS AGRARIAS"/>
    <s v="12-CAMPUS GLORIA"/>
    <x v="0"/>
    <x v="1"/>
    <x v="2"/>
    <x v="0"/>
    <m/>
    <s v="0//0"/>
    <m/>
    <m/>
    <n v="0"/>
    <m/>
    <n v="0"/>
    <m/>
    <m/>
    <m/>
    <x v="0"/>
    <x v="1"/>
    <d v="2022-07-04T00:00:00"/>
    <n v="9616.18"/>
  </r>
  <r>
    <s v="ALINE GUARATO DA CUNHA BRAGATO"/>
    <s v="Universidade Federal de Uberlandia"/>
    <n v="1280349"/>
    <n v="8895900600"/>
    <s v="04/01/1990"/>
    <x v="0"/>
    <s v="VANIA HELENA GUARATO BRAGATO"/>
    <x v="0"/>
    <s v="BRASILEIRO NATO"/>
    <m/>
    <s v="MG"/>
    <m/>
    <n v="305"/>
    <s v="FACULDADE DE MEDICINA"/>
    <s v="07-AREA ACADEMICA-UMUARAMA"/>
    <n v="305"/>
    <s v="FACULDADE DE MEDICINA"/>
    <s v="07-AREA ACADEMICA-UMUARAMA"/>
    <x v="0"/>
    <x v="0"/>
    <x v="2"/>
    <x v="1"/>
    <m/>
    <s v="0//0"/>
    <m/>
    <m/>
    <n v="0"/>
    <m/>
    <n v="0"/>
    <m/>
    <m/>
    <m/>
    <x v="1"/>
    <x v="0"/>
    <d v="2022-04-18T00:00:00"/>
    <n v="3866.06"/>
  </r>
  <r>
    <s v="ALINE SANTANA DA HORA"/>
    <s v="Universidade Federal de Uberlandia"/>
    <n v="3051231"/>
    <n v="27545346874"/>
    <s v="04/04/1978"/>
    <x v="0"/>
    <s v="NAIR SANTANA"/>
    <x v="1"/>
    <s v="BRASILEIRO NATO"/>
    <m/>
    <s v="SP"/>
    <m/>
    <n v="314"/>
    <s v="FACULDADE DE MEDICINA VETERINARIA"/>
    <s v="07-AREA ACADEMICA-UMUARAMA"/>
    <n v="314"/>
    <s v="FACULDADE DE MEDICINA VETERINARIA"/>
    <s v="07-AREA ACADEMICA-UMUARAMA"/>
    <x v="0"/>
    <x v="1"/>
    <x v="4"/>
    <x v="0"/>
    <m/>
    <s v="0//0"/>
    <m/>
    <m/>
    <n v="0"/>
    <m/>
    <n v="0"/>
    <m/>
    <m/>
    <m/>
    <x v="0"/>
    <x v="1"/>
    <d v="2018-06-15T00:00:00"/>
    <n v="12348.96"/>
  </r>
  <r>
    <s v="ALINE TEIXEIRA SOUZA SILVA"/>
    <s v="Universidade Federal de Uberlandia"/>
    <n v="1690784"/>
    <n v="4355892964"/>
    <s v="25/02/1985"/>
    <x v="0"/>
    <s v="SIRLENE EUZEBIO TEIXEIRA DE SOUZA"/>
    <x v="3"/>
    <s v="BRASILEIRO NATO"/>
    <m/>
    <s v="PR"/>
    <s v="LONDRINA"/>
    <n v="372"/>
    <s v="FACULDADE ARQUITETURA URBANISMO E DESIGN"/>
    <s v="04-SANTA MONICA"/>
    <n v="372"/>
    <s v="FACULDADE ARQUITETURA URBANISMO E DESIGN"/>
    <s v="04-SANTA MONICA"/>
    <x v="0"/>
    <x v="1"/>
    <x v="8"/>
    <x v="0"/>
    <m/>
    <s v="0//0"/>
    <m/>
    <m/>
    <n v="0"/>
    <m/>
    <n v="0"/>
    <m/>
    <m/>
    <m/>
    <x v="0"/>
    <x v="1"/>
    <d v="2009-03-04T00:00:00"/>
    <n v="13273.52"/>
  </r>
  <r>
    <s v="ALISON TALIS MARTINS LIMA"/>
    <s v="Universidade Federal de Uberlandia"/>
    <n v="2188897"/>
    <n v="244033005"/>
    <s v="28/12/1982"/>
    <x v="1"/>
    <s v="TEREZINHA EMILIANA MARTINS LIMA"/>
    <x v="1"/>
    <s v="BRASILEIRO NATO"/>
    <m/>
    <s v="MG"/>
    <m/>
    <n v="301"/>
    <s v="INSTITUTO DE CIENCIAS AGRARIAS"/>
    <s v="12-CAMPUS GLORIA"/>
    <n v="301"/>
    <s v="INSTITUTO DE CIENCIAS AGRARIAS"/>
    <s v="12-CAMPUS GLORIA"/>
    <x v="0"/>
    <x v="1"/>
    <x v="4"/>
    <x v="0"/>
    <m/>
    <s v="0//0"/>
    <m/>
    <m/>
    <n v="0"/>
    <m/>
    <n v="0"/>
    <m/>
    <m/>
    <m/>
    <x v="0"/>
    <x v="1"/>
    <d v="2015-02-03T00:00:00"/>
    <n v="11800.12"/>
  </r>
  <r>
    <s v="ALISSON RAFAEL AGUIAR BARBOSA"/>
    <s v="Universidade Federal de Uberlandia"/>
    <n v="1530902"/>
    <n v="26715674809"/>
    <s v="28/11/1977"/>
    <x v="1"/>
    <s v="SUELI APARECIDA AGUIAR BARBOSA"/>
    <x v="4"/>
    <s v="BRASILEIRO NATO"/>
    <m/>
    <s v="SP"/>
    <m/>
    <n v="1152"/>
    <s v="INSTITUTO CIENCIAS EXATA NATURAIS PONTAL"/>
    <s v="09-CAMPUS PONTAL"/>
    <n v="1152"/>
    <s v="INSTITUTO CIENCIAS EXATA NATURAIS PONTAL"/>
    <s v="09-CAMPUS PONTAL"/>
    <x v="0"/>
    <x v="1"/>
    <x v="6"/>
    <x v="0"/>
    <m/>
    <s v="0//0"/>
    <m/>
    <m/>
    <n v="0"/>
    <m/>
    <n v="0"/>
    <m/>
    <m/>
    <m/>
    <x v="0"/>
    <x v="1"/>
    <d v="2014-04-23T00:00:00"/>
    <n v="13746.19"/>
  </r>
  <r>
    <s v="ALISSON SOUZA DE OLIVEIRA"/>
    <s v="Universidade Federal de Uberlandia"/>
    <n v="3294729"/>
    <n v="1430593601"/>
    <s v="07/10/1981"/>
    <x v="1"/>
    <s v="LEIGE SOUZA DE OLIVEIRA"/>
    <x v="1"/>
    <s v="BRASILEIRO NATO"/>
    <m/>
    <s v="MG"/>
    <m/>
    <n v="407"/>
    <s v="FACULDADE DE ENGENHARIA CIVIL"/>
    <s v="04-SANTA MONICA"/>
    <n v="407"/>
    <s v="FACULDADE DE ENGENHARIA CIVIL"/>
    <s v="04-SANTA MONICA"/>
    <x v="0"/>
    <x v="1"/>
    <x v="4"/>
    <x v="2"/>
    <m/>
    <s v="0//0"/>
    <m/>
    <m/>
    <n v="0"/>
    <m/>
    <n v="0"/>
    <m/>
    <m/>
    <m/>
    <x v="1"/>
    <x v="1"/>
    <d v="2022-05-18T00:00:00"/>
    <n v="10971.74"/>
  </r>
  <r>
    <s v="ALMIR GARCIA FERNANDES"/>
    <s v="Universidade Federal de Uberlandia"/>
    <n v="3157800"/>
    <n v="25087470840"/>
    <s v="28/04/1975"/>
    <x v="1"/>
    <s v="VERA LUCIA GARCIA FERNANDES"/>
    <x v="0"/>
    <s v="BRASILEIRO NATO"/>
    <m/>
    <s v="MS"/>
    <m/>
    <n v="376"/>
    <s v="FACULDADE DE DIREITO"/>
    <s v="04-SANTA MONICA"/>
    <n v="376"/>
    <s v="FACULDADE DE DIREITO"/>
    <s v="04-SANTA MONICA"/>
    <x v="0"/>
    <x v="1"/>
    <x v="12"/>
    <x v="0"/>
    <m/>
    <s v="0//0"/>
    <m/>
    <m/>
    <n v="0"/>
    <m/>
    <n v="0"/>
    <m/>
    <m/>
    <m/>
    <x v="0"/>
    <x v="1"/>
    <d v="2019-12-02T00:00:00"/>
    <n v="10097"/>
  </r>
  <r>
    <s v="ALONSO SEPULVEDA CASTELLANOS"/>
    <s v="Universidade Federal de Uberlandia"/>
    <n v="1658367"/>
    <n v="22892934826"/>
    <s v="10/05/1980"/>
    <x v="1"/>
    <s v="YOLANDA CASTELLANOS SIACHOQUE"/>
    <x v="5"/>
    <s v="ESTRANGEIRO"/>
    <s v="COLOMBIA"/>
    <m/>
    <s v="BUCARAMANG SANTANDER COLOMBIA"/>
    <n v="391"/>
    <s v="FACULDADE DE MATEMATICA"/>
    <s v="04-SANTA MONICA"/>
    <n v="391"/>
    <s v="FACULDADE DE MATEMATICA"/>
    <s v="04-SANTA MONICA"/>
    <x v="0"/>
    <x v="1"/>
    <x v="1"/>
    <x v="0"/>
    <m/>
    <s v="0//0"/>
    <m/>
    <m/>
    <n v="0"/>
    <m/>
    <n v="0"/>
    <m/>
    <m/>
    <m/>
    <x v="0"/>
    <x v="1"/>
    <d v="2008-09-25T00:00:00"/>
    <n v="18663.64"/>
  </r>
  <r>
    <s v="ALTAIR RAMOS GOMES JUNIOR"/>
    <s v="Universidade Federal de Uberlandia"/>
    <n v="3300633"/>
    <n v="93108648268"/>
    <s v="28/12/1990"/>
    <x v="1"/>
    <s v="ADELMA BEZERRA DO NASCIMENTO GOMES"/>
    <x v="1"/>
    <s v="BRASILEIRO NATO"/>
    <m/>
    <s v="RO"/>
    <m/>
    <n v="395"/>
    <s v="INSTITUTO DE FISICA"/>
    <s v="04-SANTA MONICA"/>
    <n v="395"/>
    <s v="INSTITUTO DE FISICA"/>
    <s v="04-SANTA MONICA"/>
    <x v="0"/>
    <x v="1"/>
    <x v="2"/>
    <x v="0"/>
    <m/>
    <s v="0//0"/>
    <m/>
    <m/>
    <n v="0"/>
    <m/>
    <n v="0"/>
    <m/>
    <m/>
    <m/>
    <x v="0"/>
    <x v="1"/>
    <d v="2022-07-06T00:00:00"/>
    <n v="9616.18"/>
  </r>
  <r>
    <s v="ALVARO AUGUSTO VIEIRA SOARES"/>
    <s v="Universidade Federal de Uberlandia"/>
    <n v="1399897"/>
    <n v="6756382675"/>
    <s v="21/07/1986"/>
    <x v="1"/>
    <s v="ELAIS APARECIDA VIEIRA SOARES"/>
    <x v="0"/>
    <s v="BRASILEIRO NATO"/>
    <m/>
    <s v="MG"/>
    <m/>
    <n v="908"/>
    <s v="COOR CUR GRAD ENG FLORESTAL MTE CARMELO"/>
    <s v="10-CAMPUS MONTE CARMELO"/>
    <n v="301"/>
    <s v="INSTITUTO DE CIENCIAS AGRARIAS"/>
    <s v="12-CAMPUS GLORIA"/>
    <x v="0"/>
    <x v="1"/>
    <x v="4"/>
    <x v="0"/>
    <m/>
    <s v="0//0"/>
    <m/>
    <m/>
    <n v="0"/>
    <m/>
    <n v="0"/>
    <m/>
    <m/>
    <m/>
    <x v="0"/>
    <x v="1"/>
    <d v="2018-08-01T00:00:00"/>
    <n v="11800.12"/>
  </r>
  <r>
    <s v="ALZEMAR JOSE DELFINO"/>
    <s v="Universidade Federal de Uberlandia"/>
    <n v="1685552"/>
    <n v="51149443634"/>
    <s v="22/09/1963"/>
    <x v="1"/>
    <s v="GILDA BERNARDES DE MOURA"/>
    <x v="0"/>
    <s v="BRASILEIRO NATO"/>
    <m/>
    <s v="MG"/>
    <s v="UBERLANDIA"/>
    <n v="794"/>
    <s v="COORD DO CURSO ADMINISTRACAO DO PONTAL"/>
    <s v="09-CAMPUS PONTAL"/>
    <n v="1158"/>
    <s v="FA ADM CIE CONT ENG PROD SERV SOCIAL"/>
    <s v="09-CAMPUS PONTAL"/>
    <x v="0"/>
    <x v="1"/>
    <x v="8"/>
    <x v="0"/>
    <m/>
    <s v="0//0"/>
    <m/>
    <m/>
    <n v="0"/>
    <m/>
    <n v="0"/>
    <m/>
    <m/>
    <m/>
    <x v="0"/>
    <x v="1"/>
    <d v="2009-03-04T00:00:00"/>
    <n v="13273.52"/>
  </r>
  <r>
    <s v="AMANDA DANUELLO PIVATTO"/>
    <s v="Universidade Federal de Uberlandia"/>
    <n v="1999264"/>
    <n v="30218277806"/>
    <s v="05/11/1981"/>
    <x v="0"/>
    <s v="JANE COELHO DANUELLO"/>
    <x v="0"/>
    <s v="BRASILEIRO NATO"/>
    <m/>
    <s v="SP"/>
    <m/>
    <n v="356"/>
    <s v="INSTITUTO DE QUIMICA"/>
    <s v="04-SANTA MONICA"/>
    <n v="356"/>
    <s v="INSTITUTO DE QUIMICA"/>
    <s v="04-SANTA MONICA"/>
    <x v="0"/>
    <x v="1"/>
    <x v="9"/>
    <x v="0"/>
    <m/>
    <s v="0//0"/>
    <m/>
    <m/>
    <n v="26254"/>
    <s v="UNIVERSIDADE FED.DO TRIANGULO MINEIRO"/>
    <n v="0"/>
    <m/>
    <m/>
    <m/>
    <x v="0"/>
    <x v="1"/>
    <d v="2018-11-01T00:00:00"/>
    <n v="16591.91"/>
  </r>
  <r>
    <s v="AMANDA MARCHI MAIORANO"/>
    <s v="Universidade Federal de Uberlandia"/>
    <n v="3254328"/>
    <n v="35566225802"/>
    <s v="06/09/1990"/>
    <x v="0"/>
    <s v="WILNEIDE DO CARMO MARCHI MAIORANO"/>
    <x v="0"/>
    <s v="BRASILEIRO NATO"/>
    <m/>
    <s v="SP"/>
    <m/>
    <n v="314"/>
    <s v="FACULDADE DE MEDICINA VETERINARIA"/>
    <s v="07-AREA ACADEMICA-UMUARAMA"/>
    <n v="314"/>
    <s v="FACULDADE DE MEDICINA VETERINARIA"/>
    <s v="07-AREA ACADEMICA-UMUARAMA"/>
    <x v="0"/>
    <x v="1"/>
    <x v="2"/>
    <x v="0"/>
    <m/>
    <s v="0//0"/>
    <m/>
    <m/>
    <n v="0"/>
    <m/>
    <n v="0"/>
    <m/>
    <m/>
    <m/>
    <x v="0"/>
    <x v="1"/>
    <d v="2021-10-06T00:00:00"/>
    <n v="9616.18"/>
  </r>
  <r>
    <s v="AMANDA REGINA GONCALVES"/>
    <s v="Universidade Federal de Uberlandia"/>
    <n v="1645964"/>
    <n v="28217205809"/>
    <s v="14/03/1979"/>
    <x v="0"/>
    <s v="IONE APARECIDA COLOZZA GONCALVES"/>
    <x v="0"/>
    <s v="BRASILEIRO NATO"/>
    <m/>
    <s v="SP"/>
    <m/>
    <n v="340"/>
    <s v="INSTITUTO DE GEOGRAFIA"/>
    <s v="04-SANTA MONICA"/>
    <n v="340"/>
    <s v="INSTITUTO DE GEOGRAFIA"/>
    <s v="04-SANTA MONICA"/>
    <x v="0"/>
    <x v="1"/>
    <x v="7"/>
    <x v="0"/>
    <m/>
    <s v="0//0"/>
    <m/>
    <m/>
    <n v="26254"/>
    <s v="UNIVERSIDADE FED.DO TRIANGULO MINEIRO"/>
    <n v="0"/>
    <m/>
    <m/>
    <m/>
    <x v="0"/>
    <x v="1"/>
    <d v="2021-03-05T00:00:00"/>
    <n v="17255.59"/>
  </r>
  <r>
    <s v="AMELIA GUIMARAES CARVALHO"/>
    <s v="Universidade Federal de Uberlandia"/>
    <n v="2337896"/>
    <n v="7542512684"/>
    <s v="13/04/1987"/>
    <x v="0"/>
    <s v="MARIA JULIA GUIMARAES CARVALHO"/>
    <x v="0"/>
    <s v="BRASILEIRO NATO"/>
    <m/>
    <s v="MG"/>
    <m/>
    <n v="908"/>
    <s v="COOR CUR GRAD ENG FLORESTAL MTE CARMELO"/>
    <s v="10-CAMPUS MONTE CARMELO"/>
    <n v="301"/>
    <s v="INSTITUTO DE CIENCIAS AGRARIAS"/>
    <s v="12-CAMPUS GLORIA"/>
    <x v="0"/>
    <x v="1"/>
    <x v="0"/>
    <x v="0"/>
    <m/>
    <s v="0//0"/>
    <m/>
    <m/>
    <n v="0"/>
    <m/>
    <n v="0"/>
    <m/>
    <m/>
    <m/>
    <x v="0"/>
    <x v="1"/>
    <d v="2016-09-19T00:00:00"/>
    <n v="12272.12"/>
  </r>
  <r>
    <s v="AMON SANTOS PINHO"/>
    <s v="Universidade Federal de Uberlandia"/>
    <n v="2674967"/>
    <n v="56788517568"/>
    <s v="09/10/1970"/>
    <x v="1"/>
    <s v="SONIA MARIA SANTOS PINHO"/>
    <x v="0"/>
    <s v="BRASILEIRO NATO"/>
    <m/>
    <s v="BA"/>
    <s v="SALVADOR"/>
    <n v="335"/>
    <s v="INSTITUTO DE HISTORIA"/>
    <s v="04-SANTA MONICA"/>
    <n v="335"/>
    <s v="INSTITUTO DE HISTORIA"/>
    <s v="04-SANTA MONICA"/>
    <x v="0"/>
    <x v="1"/>
    <x v="5"/>
    <x v="0"/>
    <m/>
    <s v="0//0"/>
    <m/>
    <m/>
    <n v="0"/>
    <m/>
    <n v="0"/>
    <m/>
    <m/>
    <m/>
    <x v="0"/>
    <x v="1"/>
    <d v="2009-01-22T00:00:00"/>
    <n v="17945.810000000001"/>
  </r>
  <r>
    <s v="ANA BEATRIZ DA SILVA DUARTE"/>
    <s v="Universidade Federal de Uberlandia"/>
    <n v="1770546"/>
    <n v="75782855649"/>
    <s v="11/11/1969"/>
    <x v="0"/>
    <s v="MARIA APARECIDA DA SILVA"/>
    <x v="0"/>
    <s v="BRASILEIRO NATO"/>
    <m/>
    <s v="MG"/>
    <m/>
    <n v="363"/>
    <s v="FACULDADE DE EDUCACAO"/>
    <s v="04-SANTA MONICA"/>
    <n v="363"/>
    <s v="FACULDADE DE EDUCACAO"/>
    <s v="04-SANTA MONICA"/>
    <x v="0"/>
    <x v="0"/>
    <x v="0"/>
    <x v="0"/>
    <m/>
    <s v="0//0"/>
    <m/>
    <m/>
    <n v="0"/>
    <m/>
    <n v="0"/>
    <m/>
    <m/>
    <m/>
    <x v="0"/>
    <x v="1"/>
    <d v="2010-03-12T00:00:00"/>
    <n v="8561.94"/>
  </r>
  <r>
    <s v="ANA CARLA PIANTELLA"/>
    <s v="Universidade Federal de Uberlandia"/>
    <n v="1560951"/>
    <n v="271046643"/>
    <s v="04/09/1978"/>
    <x v="0"/>
    <s v="SONIA MARIA DA SILVEIRA PIANTELLA"/>
    <x v="0"/>
    <s v="BRASILEIRO NATO"/>
    <m/>
    <s v="MG"/>
    <s v="CONQUISTA"/>
    <n v="391"/>
    <s v="FACULDADE DE MATEMATICA"/>
    <s v="04-SANTA MONICA"/>
    <n v="391"/>
    <s v="FACULDADE DE MATEMATICA"/>
    <s v="04-SANTA MONICA"/>
    <x v="0"/>
    <x v="1"/>
    <x v="1"/>
    <x v="0"/>
    <m/>
    <s v="0//0"/>
    <m/>
    <m/>
    <n v="0"/>
    <m/>
    <n v="0"/>
    <m/>
    <m/>
    <m/>
    <x v="0"/>
    <x v="1"/>
    <d v="2008-07-31T00:00:00"/>
    <n v="18663.64"/>
  </r>
  <r>
    <s v="ANA CAROLINA FERNANDES MACIEL"/>
    <s v="Universidade Federal de Uberlandia"/>
    <n v="1146268"/>
    <n v="5075381618"/>
    <s v="26/08/1981"/>
    <x v="0"/>
    <s v="CLORI FERNANDES MACIEL"/>
    <x v="0"/>
    <s v="BRASILEIRO NATO"/>
    <m/>
    <s v="PR"/>
    <m/>
    <n v="407"/>
    <s v="FACULDADE DE ENGENHARIA CIVIL"/>
    <s v="04-SANTA MONICA"/>
    <n v="407"/>
    <s v="FACULDADE DE ENGENHARIA CIVIL"/>
    <s v="04-SANTA MONICA"/>
    <x v="0"/>
    <x v="1"/>
    <x v="4"/>
    <x v="0"/>
    <m/>
    <s v="0//0"/>
    <m/>
    <m/>
    <n v="0"/>
    <m/>
    <n v="0"/>
    <m/>
    <m/>
    <m/>
    <x v="0"/>
    <x v="1"/>
    <d v="2018-09-17T00:00:00"/>
    <n v="11800.12"/>
  </r>
  <r>
    <s v="ANA CAROLINA GOMES JARDIM"/>
    <s v="Universidade Federal de Uberlandia"/>
    <n v="2085195"/>
    <n v="22147466840"/>
    <s v="15/08/1981"/>
    <x v="0"/>
    <s v="ROSANGELA APARECIDA GOMES JARDIM"/>
    <x v="3"/>
    <s v="BRASILEIRO NATO"/>
    <m/>
    <s v="SP"/>
    <m/>
    <n v="288"/>
    <s v="INSTITUTO DE CIENCIAS BIOMEDICAS"/>
    <s v="07-AREA ACADEMICA-UMUARAMA"/>
    <n v="288"/>
    <s v="INSTITUTO DE CIENCIAS BIOMEDICAS"/>
    <s v="07-AREA ACADEMICA-UMUARAMA"/>
    <x v="0"/>
    <x v="1"/>
    <x v="6"/>
    <x v="0"/>
    <m/>
    <s v="0//0"/>
    <m/>
    <m/>
    <n v="0"/>
    <m/>
    <n v="0"/>
    <m/>
    <m/>
    <m/>
    <x v="0"/>
    <x v="1"/>
    <d v="2014-02-03T00:00:00"/>
    <n v="12763.01"/>
  </r>
  <r>
    <s v="ANA CAROLINA SILVA SIQUIEROLI"/>
    <s v="Universidade Federal de Uberlandia"/>
    <n v="2782218"/>
    <n v="5750947610"/>
    <s v="06/11/1982"/>
    <x v="0"/>
    <s v="JANIRCE DE OLIVEIRA SILVA SIQUIEROLI"/>
    <x v="0"/>
    <s v="BRASILEIRO NATO"/>
    <m/>
    <s v="MG"/>
    <m/>
    <n v="298"/>
    <s v="INSTITUTO DE BIOTECNOLOGIA"/>
    <s v="07-AREA ACADEMICA-UMUARAMA"/>
    <n v="298"/>
    <s v="INSTITUTO DE BIOTECNOLOGIA"/>
    <s v="07-AREA ACADEMICA-UMUARAMA"/>
    <x v="0"/>
    <x v="1"/>
    <x v="7"/>
    <x v="0"/>
    <m/>
    <s v="0//0"/>
    <m/>
    <m/>
    <n v="0"/>
    <m/>
    <n v="0"/>
    <m/>
    <m/>
    <m/>
    <x v="0"/>
    <x v="1"/>
    <d v="2012-01-16T00:00:00"/>
    <n v="17255.59"/>
  </r>
  <r>
    <s v="ANA CLAUDIA MARTINEZ"/>
    <s v="Universidade Federal de Uberlandia"/>
    <n v="1843992"/>
    <n v="24673460804"/>
    <s v="16/12/1974"/>
    <x v="0"/>
    <s v="PALMIRA JOSE PEREIRA MARTINEZ"/>
    <x v="0"/>
    <s v="BRASILEIRO NATO"/>
    <m/>
    <s v="SP"/>
    <m/>
    <n v="414"/>
    <s v="FACULDADE DE CIENCIA DA COMPUTACAO"/>
    <s v="04-SANTA MONICA"/>
    <n v="414"/>
    <s v="FACULDADE DE CIENCIA DA COMPUTACAO"/>
    <s v="04-SANTA MONICA"/>
    <x v="0"/>
    <x v="1"/>
    <x v="7"/>
    <x v="0"/>
    <m/>
    <s v="0//0"/>
    <m/>
    <m/>
    <n v="0"/>
    <m/>
    <n v="0"/>
    <m/>
    <m/>
    <m/>
    <x v="0"/>
    <x v="1"/>
    <d v="2011-02-08T00:00:00"/>
    <n v="17255.59"/>
  </r>
  <r>
    <s v="ANA CLAUDIA MOLINA ZAQUEU XAVIER"/>
    <s v="Universidade Federal de Uberlandia"/>
    <n v="1408761"/>
    <n v="36593022870"/>
    <s v="10/01/1988"/>
    <x v="0"/>
    <s v="MARIA JOSE MOLINA ZAQUEU"/>
    <x v="0"/>
    <s v="BRASILEIRO NATO"/>
    <m/>
    <s v="SP"/>
    <m/>
    <n v="391"/>
    <s v="FACULDADE DE MATEMATICA"/>
    <s v="04-SANTA MONICA"/>
    <n v="391"/>
    <s v="FACULDADE DE MATEMATICA"/>
    <s v="04-SANTA MONICA"/>
    <x v="0"/>
    <x v="1"/>
    <x v="4"/>
    <x v="0"/>
    <m/>
    <s v="0//0"/>
    <m/>
    <m/>
    <n v="0"/>
    <m/>
    <n v="0"/>
    <m/>
    <m/>
    <m/>
    <x v="0"/>
    <x v="1"/>
    <d v="2019-09-02T00:00:00"/>
    <n v="11800.12"/>
  </r>
  <r>
    <s v="ANA CLAUDIA PATROCINIO"/>
    <s v="Universidade Federal de Uberlandia"/>
    <n v="1807511"/>
    <n v="26053002852"/>
    <s v="16/09/1976"/>
    <x v="0"/>
    <s v="NEUSA MARIA SIBIN PATROCINIO"/>
    <x v="0"/>
    <s v="BRASILEIRO NATO"/>
    <m/>
    <s v="SP"/>
    <m/>
    <n v="403"/>
    <s v="FACULDADE DE ENGENHARIA ELETRICA"/>
    <s v="04-SANTA MONICA"/>
    <n v="403"/>
    <s v="FACULDADE DE ENGENHARIA ELETRICA"/>
    <s v="04-SANTA MONICA"/>
    <x v="0"/>
    <x v="1"/>
    <x v="5"/>
    <x v="0"/>
    <m/>
    <s v="0//0"/>
    <m/>
    <s v="LIC CAPAC - ART 25, INC I - DEC 9991/2019"/>
    <n v="0"/>
    <m/>
    <n v="0"/>
    <m/>
    <s v="17/10/2022"/>
    <s v="14/01/2023"/>
    <x v="0"/>
    <x v="1"/>
    <d v="2010-08-11T00:00:00"/>
    <n v="17945.810000000001"/>
  </r>
  <r>
    <s v="ANA CRISTINA ARAUJO LEMOS DA SILVA"/>
    <s v="Universidade Federal de Uberlandia"/>
    <n v="1369873"/>
    <n v="4084298603"/>
    <s v="10/11/1976"/>
    <x v="0"/>
    <s v="MARIA CRISTINA ARAUJO LEMOS DA SILVA"/>
    <x v="0"/>
    <s v="BRASILEIRO NATO"/>
    <m/>
    <s v="MG"/>
    <s v="ARAGUARI"/>
    <n v="305"/>
    <s v="FACULDADE DE MEDICINA"/>
    <s v="07-AREA ACADEMICA-UMUARAMA"/>
    <n v="305"/>
    <s v="FACULDADE DE MEDICINA"/>
    <s v="07-AREA ACADEMICA-UMUARAMA"/>
    <x v="0"/>
    <x v="1"/>
    <x v="7"/>
    <x v="3"/>
    <m/>
    <s v="0//0"/>
    <m/>
    <s v="CESSAO (COM ONUS) PARA OUTROS ORGAOS - EST"/>
    <n v="0"/>
    <m/>
    <n v="26443"/>
    <s v="EMPRESA BRAS. SERVIÇOS HOSPITALARES"/>
    <s v="23/08/2022"/>
    <s v="0//0"/>
    <x v="0"/>
    <x v="0"/>
    <d v="2008-07-31T00:00:00"/>
    <n v="10463.709999999999"/>
  </r>
  <r>
    <s v="ANA CRISTINA MENEGOTTO SPANNENBERG"/>
    <s v="Universidade Federal de Uberlandia"/>
    <n v="1801626"/>
    <n v="91958113034"/>
    <s v="30/09/1977"/>
    <x v="0"/>
    <s v="ROSMARI MENEGOTTO SPANNENBERG"/>
    <x v="0"/>
    <s v="BRASILEIRO NATO"/>
    <m/>
    <s v="SP"/>
    <m/>
    <n v="363"/>
    <s v="FACULDADE DE EDUCACAO"/>
    <s v="04-SANTA MONICA"/>
    <n v="363"/>
    <s v="FACULDADE DE EDUCACAO"/>
    <s v="04-SANTA MONICA"/>
    <x v="0"/>
    <x v="1"/>
    <x v="5"/>
    <x v="0"/>
    <m/>
    <s v="0//0"/>
    <m/>
    <m/>
    <n v="0"/>
    <m/>
    <n v="0"/>
    <m/>
    <m/>
    <m/>
    <x v="0"/>
    <x v="1"/>
    <d v="2010-07-22T00:00:00"/>
    <n v="17945.810000000001"/>
  </r>
  <r>
    <s v="ANA ELISA MADALENA RINALDI"/>
    <s v="Universidade Federal de Uberlandia"/>
    <n v="1780368"/>
    <n v="30301225818"/>
    <s v="17/02/1982"/>
    <x v="0"/>
    <s v="ODETE MADALENA RINALDI"/>
    <x v="0"/>
    <s v="BRASILEIRO NATO"/>
    <m/>
    <s v="SP"/>
    <m/>
    <n v="305"/>
    <s v="FACULDADE DE MEDICINA"/>
    <s v="07-AREA ACADEMICA-UMUARAMA"/>
    <n v="305"/>
    <s v="FACULDADE DE MEDICINA"/>
    <s v="07-AREA ACADEMICA-UMUARAMA"/>
    <x v="0"/>
    <x v="1"/>
    <x v="8"/>
    <x v="0"/>
    <m/>
    <s v="0//0"/>
    <m/>
    <m/>
    <n v="0"/>
    <m/>
    <n v="0"/>
    <m/>
    <m/>
    <m/>
    <x v="0"/>
    <x v="1"/>
    <d v="2010-04-16T00:00:00"/>
    <n v="13273.52"/>
  </r>
  <r>
    <s v="ANA ELIZABETH IANNINI CUSTODIO"/>
    <s v="Universidade Federal de Uberlandia"/>
    <n v="1662687"/>
    <n v="10259609803"/>
    <s v="24/07/1961"/>
    <x v="0"/>
    <s v="ZULMIRA RODRIGUES IANNINI"/>
    <x v="0"/>
    <s v="BRASILEIRO NATO"/>
    <m/>
    <s v="SP"/>
    <s v="ESPIRITO SANTO DO PINHAL"/>
    <n v="294"/>
    <s v="INSTITUTO DE BIOLOGIA"/>
    <s v="07-AREA ACADEMICA-UMUARAMA"/>
    <n v="294"/>
    <s v="INSTITUTO DE BIOLOGIA"/>
    <s v="07-AREA ACADEMICA-UMUARAMA"/>
    <x v="0"/>
    <x v="1"/>
    <x v="7"/>
    <x v="0"/>
    <m/>
    <s v="0//0"/>
    <m/>
    <m/>
    <n v="0"/>
    <m/>
    <n v="0"/>
    <m/>
    <m/>
    <m/>
    <x v="0"/>
    <x v="1"/>
    <d v="2008-10-30T00:00:00"/>
    <n v="17255.59"/>
  </r>
  <r>
    <s v="ANA ELVIRA WUO"/>
    <s v="Universidade Federal de Uberlandia"/>
    <n v="1308131"/>
    <n v="5075282806"/>
    <s v="17/10/1964"/>
    <x v="0"/>
    <s v="MARIA JOSE MEINBERG PORTO WUO"/>
    <x v="0"/>
    <s v="BRASILEIRO NATO"/>
    <m/>
    <s v="SP"/>
    <m/>
    <n v="808"/>
    <s v="INSTITUTO DE ARTES"/>
    <s v="04-SANTA MONICA"/>
    <n v="808"/>
    <s v="INSTITUTO DE ARTES"/>
    <s v="04-SANTA MONICA"/>
    <x v="0"/>
    <x v="1"/>
    <x v="6"/>
    <x v="0"/>
    <m/>
    <s v="0//0"/>
    <m/>
    <m/>
    <n v="0"/>
    <m/>
    <n v="0"/>
    <m/>
    <m/>
    <m/>
    <x v="0"/>
    <x v="1"/>
    <d v="2014-07-03T00:00:00"/>
    <n v="13746.19"/>
  </r>
  <r>
    <s v="ANA ERICA REIS DA SILVA KUHN"/>
    <s v="Universidade Federal de Uberlandia"/>
    <n v="3247880"/>
    <n v="2202151540"/>
    <s v="16/02/1986"/>
    <x v="0"/>
    <s v="ERICA REIS DA SILVA"/>
    <x v="1"/>
    <s v="BRASILEIRO NATO"/>
    <m/>
    <s v="BA"/>
    <m/>
    <n v="349"/>
    <s v="INSTITUTO DE LETRAS E LINGUISTICA"/>
    <s v="04-SANTA MONICA"/>
    <n v="349"/>
    <s v="INSTITUTO DE LETRAS E LINGUISTICA"/>
    <s v="04-SANTA MONICA"/>
    <x v="0"/>
    <x v="1"/>
    <x v="2"/>
    <x v="0"/>
    <m/>
    <s v="0//0"/>
    <m/>
    <m/>
    <n v="0"/>
    <m/>
    <n v="0"/>
    <m/>
    <m/>
    <m/>
    <x v="0"/>
    <x v="1"/>
    <d v="2021-07-29T00:00:00"/>
    <n v="9616.18"/>
  </r>
  <r>
    <s v="ANA FLAVIA CERNIC RAMOS"/>
    <s v="Universidade Federal de Uberlandia"/>
    <n v="1888602"/>
    <n v="28736304859"/>
    <s v="03/04/1978"/>
    <x v="0"/>
    <s v="WILDEMEA ANTONIA SIMOES"/>
    <x v="0"/>
    <s v="BRASILEIRO NATO"/>
    <m/>
    <s v="SP"/>
    <m/>
    <n v="1299"/>
    <s v="Coordenação do Programa de Pós-Graduação em História"/>
    <s v="04-SANTA MONICA"/>
    <n v="335"/>
    <s v="INSTITUTO DE HISTORIA"/>
    <s v="04-SANTA MONICA"/>
    <x v="0"/>
    <x v="1"/>
    <x v="7"/>
    <x v="0"/>
    <m/>
    <s v="0//0"/>
    <m/>
    <m/>
    <n v="0"/>
    <m/>
    <n v="0"/>
    <m/>
    <m/>
    <m/>
    <x v="0"/>
    <x v="1"/>
    <d v="2011-09-01T00:00:00"/>
    <n v="18238.77"/>
  </r>
  <r>
    <s v="ANA GRACI BRITO MADURRO"/>
    <s v="Universidade Federal de Uberlandia"/>
    <n v="2378563"/>
    <n v="67825230604"/>
    <s v="04/01/1967"/>
    <x v="0"/>
    <s v="RAIMUNDA LEITE BRITO"/>
    <x v="0"/>
    <s v="BRASILEIRO NATO"/>
    <m/>
    <s v="MG"/>
    <s v="BRASILANDIA"/>
    <n v="298"/>
    <s v="INSTITUTO DE BIOTECNOLOGIA"/>
    <s v="07-AREA ACADEMICA-UMUARAMA"/>
    <n v="298"/>
    <s v="INSTITUTO DE BIOTECNOLOGIA"/>
    <s v="07-AREA ACADEMICA-UMUARAMA"/>
    <x v="0"/>
    <x v="1"/>
    <x v="5"/>
    <x v="0"/>
    <m/>
    <s v="0//0"/>
    <m/>
    <m/>
    <n v="0"/>
    <m/>
    <n v="0"/>
    <m/>
    <m/>
    <m/>
    <x v="0"/>
    <x v="1"/>
    <d v="2008-11-10T00:00:00"/>
    <n v="18780.490000000002"/>
  </r>
  <r>
    <s v="ANA HELENA DA SILVA DELFINO DUARTE"/>
    <s v="Universidade Federal de Uberlandia"/>
    <n v="2189224"/>
    <n v="40608034649"/>
    <s v="17/07/1961"/>
    <x v="0"/>
    <s v="DINORA TEODORA DA SILVA"/>
    <x v="0"/>
    <s v="BRASILEIRO NATO"/>
    <m/>
    <s v="MG"/>
    <s v="CAMPINA VERDE"/>
    <n v="808"/>
    <s v="INSTITUTO DE ARTES"/>
    <s v="04-SANTA MONICA"/>
    <n v="808"/>
    <s v="INSTITUTO DE ARTES"/>
    <s v="04-SANTA MONICA"/>
    <x v="0"/>
    <x v="1"/>
    <x v="7"/>
    <x v="0"/>
    <m/>
    <s v="0//0"/>
    <m/>
    <m/>
    <n v="0"/>
    <m/>
    <n v="0"/>
    <m/>
    <m/>
    <m/>
    <x v="0"/>
    <x v="1"/>
    <d v="1997-02-01T00:00:00"/>
    <n v="17416.099999999999"/>
  </r>
  <r>
    <s v="ANA LUISA NEVES ALVARENGA DIAS"/>
    <s v="Universidade Federal de Uberlandia"/>
    <n v="2083911"/>
    <n v="6044477606"/>
    <s v="30/04/1983"/>
    <x v="0"/>
    <s v="SUZETE NEVES ALVARENGA"/>
    <x v="0"/>
    <s v="BRASILEIRO NATO"/>
    <m/>
    <s v="MG"/>
    <m/>
    <n v="314"/>
    <s v="FACULDADE DE MEDICINA VETERINARIA"/>
    <s v="07-AREA ACADEMICA-UMUARAMA"/>
    <n v="314"/>
    <s v="FACULDADE DE MEDICINA VETERINARIA"/>
    <s v="07-AREA ACADEMICA-UMUARAMA"/>
    <x v="0"/>
    <x v="1"/>
    <x v="6"/>
    <x v="0"/>
    <m/>
    <s v="0//0"/>
    <m/>
    <m/>
    <n v="0"/>
    <m/>
    <n v="0"/>
    <m/>
    <m/>
    <m/>
    <x v="0"/>
    <x v="1"/>
    <d v="2014-01-24T00:00:00"/>
    <n v="12763.01"/>
  </r>
  <r>
    <s v="ANA LUIZA PEREIRA SARAMAGO"/>
    <s v="Universidade Federal de Uberlandia"/>
    <n v="3841799"/>
    <n v="7972329664"/>
    <s v="04/07/1986"/>
    <x v="0"/>
    <s v="SEZIMARIA DE FATIMA PEREIRA SARAMAGO"/>
    <x v="0"/>
    <s v="BRASILEIRO NATO"/>
    <m/>
    <s v="MG"/>
    <m/>
    <n v="305"/>
    <s v="FACULDADE DE MEDICINA"/>
    <s v="07-AREA ACADEMICA-UMUARAMA"/>
    <n v="305"/>
    <s v="FACULDADE DE MEDICINA"/>
    <s v="07-AREA ACADEMICA-UMUARAMA"/>
    <x v="0"/>
    <x v="0"/>
    <x v="2"/>
    <x v="0"/>
    <m/>
    <s v="0//0"/>
    <m/>
    <m/>
    <n v="0"/>
    <m/>
    <n v="0"/>
    <m/>
    <m/>
    <m/>
    <x v="0"/>
    <x v="0"/>
    <d v="2017-06-21T00:00:00"/>
    <n v="4304.92"/>
  </r>
  <r>
    <s v="ANA LUIZA RIGHETTO GRECO"/>
    <s v="Universidade Federal de Uberlandia"/>
    <n v="3279415"/>
    <n v="36883200851"/>
    <s v="08/05/1988"/>
    <x v="0"/>
    <s v="ELISABETE APARECIDA COSTA RIGHETTO GRECO"/>
    <x v="0"/>
    <s v="BRASILEIRO NATO"/>
    <m/>
    <s v="SP"/>
    <m/>
    <n v="332"/>
    <s v="FACULDADE DE EDUCACAO FISICA"/>
    <s v="03-EDUCACAO FISICA"/>
    <n v="332"/>
    <s v="FACULDADE DE EDUCACAO FISICA"/>
    <s v="03-EDUCACAO FISICA"/>
    <x v="0"/>
    <x v="1"/>
    <x v="2"/>
    <x v="1"/>
    <m/>
    <s v="0//0"/>
    <m/>
    <m/>
    <n v="0"/>
    <m/>
    <n v="0"/>
    <m/>
    <m/>
    <m/>
    <x v="1"/>
    <x v="0"/>
    <d v="2022-03-03T00:00:00"/>
    <n v="3866.06"/>
  </r>
  <r>
    <s v="ANA MARIA BONETTI"/>
    <s v="Universidade Federal de Uberlandia"/>
    <n v="411567"/>
    <n v="59421398815"/>
    <s v="08/09/1949"/>
    <x v="0"/>
    <s v="HERMINIA ZUANA BONETTI"/>
    <x v="0"/>
    <s v="BRASILEIRO NATO"/>
    <m/>
    <s v="SP"/>
    <s v="ARARAQUARA"/>
    <n v="300"/>
    <s v="COOR PROG POS GRAD GENETICA E BIOQUIMICA"/>
    <s v="07-AREA ACADEMICA-UMUARAMA"/>
    <n v="298"/>
    <s v="INSTITUTO DE BIOTECNOLOGIA"/>
    <s v="07-AREA ACADEMICA-UMUARAMA"/>
    <x v="0"/>
    <x v="1"/>
    <x v="3"/>
    <x v="0"/>
    <m/>
    <s v="0//0"/>
    <m/>
    <m/>
    <n v="0"/>
    <m/>
    <n v="0"/>
    <m/>
    <m/>
    <m/>
    <x v="0"/>
    <x v="1"/>
    <d v="1982-04-01T00:00:00"/>
    <n v="26335.08"/>
  </r>
  <r>
    <s v="ANA MARIA DE PAIVA FRANCO"/>
    <s v="Universidade Federal de Uberlandia"/>
    <n v="1908981"/>
    <n v="26130333803"/>
    <s v="30/11/1976"/>
    <x v="0"/>
    <s v="MARIA APARECIDA DE PAIVA FRANCO"/>
    <x v="0"/>
    <s v="BRASILEIRO NATO"/>
    <m/>
    <s v="SP"/>
    <m/>
    <n v="344"/>
    <s v="INST DE ECONOMIA RELACOES INTERNACIONAIS"/>
    <s v="04-SANTA MONICA"/>
    <n v="344"/>
    <s v="INST DE ECONOMIA RELACOES INTERNACIONAIS"/>
    <s v="04-SANTA MONICA"/>
    <x v="0"/>
    <x v="1"/>
    <x v="7"/>
    <x v="0"/>
    <m/>
    <s v="0//0"/>
    <m/>
    <s v="Afas. Part.Pro.Pos.Grad. Stricto Sensu no País C/Ônus - EST"/>
    <n v="0"/>
    <m/>
    <n v="0"/>
    <m/>
    <s v="4/04/2022"/>
    <s v="3/04/2023"/>
    <x v="0"/>
    <x v="1"/>
    <d v="2012-01-05T00:00:00"/>
    <n v="17255.59"/>
  </r>
  <r>
    <s v="ANA MARIA DONNARD"/>
    <s v="Universidade Federal de Uberlandia"/>
    <n v="1292275"/>
    <n v="43568076691"/>
    <s v="22/04/1959"/>
    <x v="0"/>
    <s v="MARIA DE ALMEIDA DONNARD"/>
    <x v="0"/>
    <s v="BRASILEIRO NATO"/>
    <m/>
    <s v="MG"/>
    <s v="BELO HORIZONTE"/>
    <n v="349"/>
    <s v="INSTITUTO DE LETRAS E LINGUISTICA"/>
    <s v="04-SANTA MONICA"/>
    <n v="349"/>
    <s v="INSTITUTO DE LETRAS E LINGUISTICA"/>
    <s v="04-SANTA MONICA"/>
    <x v="0"/>
    <x v="1"/>
    <x v="7"/>
    <x v="0"/>
    <m/>
    <s v="0//0"/>
    <m/>
    <m/>
    <n v="0"/>
    <m/>
    <n v="0"/>
    <m/>
    <m/>
    <m/>
    <x v="0"/>
    <x v="1"/>
    <d v="2008-07-31T00:00:00"/>
    <n v="17255.59"/>
  </r>
  <r>
    <s v="ANA MARTA DE SOUZA"/>
    <s v="Universidade Federal de Uberlandia"/>
    <n v="3461427"/>
    <n v="2500284689"/>
    <s v="20/01/1976"/>
    <x v="0"/>
    <s v="MARIA GASPARINA DE OLIVEIRA SOUZA"/>
    <x v="0"/>
    <s v="BRASILEIRO NATO"/>
    <m/>
    <s v="MG"/>
    <s v="PATROCINIO"/>
    <n v="399"/>
    <s v="FACULDADE DE ENGENHARIA MECANICA"/>
    <s v="12-CAMPUS GLORIA"/>
    <n v="399"/>
    <s v="FACULDADE DE ENGENHARIA MECANICA"/>
    <s v="12-CAMPUS GLORIA"/>
    <x v="0"/>
    <x v="1"/>
    <x v="8"/>
    <x v="0"/>
    <m/>
    <s v="0//0"/>
    <m/>
    <m/>
    <n v="0"/>
    <m/>
    <n v="0"/>
    <m/>
    <m/>
    <m/>
    <x v="0"/>
    <x v="1"/>
    <d v="2013-07-08T00:00:00"/>
    <n v="13273.52"/>
  </r>
  <r>
    <s v="ANA PAULA COELHO BALBI"/>
    <s v="Universidade Federal de Uberlandia"/>
    <n v="1661463"/>
    <n v="65330528615"/>
    <s v="01/08/1976"/>
    <x v="0"/>
    <s v="SUELI ELISABETE COELHO BALBI"/>
    <x v="0"/>
    <s v="BRASILEIRO NATO"/>
    <m/>
    <s v="SP"/>
    <s v="BEBEDOURO"/>
    <n v="288"/>
    <s v="INSTITUTO DE CIENCIAS BIOMEDICAS"/>
    <s v="07-AREA ACADEMICA-UMUARAMA"/>
    <n v="288"/>
    <s v="INSTITUTO DE CIENCIAS BIOMEDICAS"/>
    <s v="07-AREA ACADEMICA-UMUARAMA"/>
    <x v="0"/>
    <x v="1"/>
    <x v="5"/>
    <x v="0"/>
    <m/>
    <s v="0//0"/>
    <m/>
    <m/>
    <n v="0"/>
    <m/>
    <n v="0"/>
    <m/>
    <m/>
    <m/>
    <x v="0"/>
    <x v="1"/>
    <d v="2008-10-15T00:00:00"/>
    <n v="17945.810000000001"/>
  </r>
  <r>
    <s v="ANA PAULA DE AVILA GOMIDE"/>
    <s v="Universidade Federal de Uberlandia"/>
    <n v="1658376"/>
    <n v="99928620687"/>
    <s v="08/12/1973"/>
    <x v="0"/>
    <s v="HELENA MARIA DE AVILA"/>
    <x v="0"/>
    <s v="BRASILEIRO NATO"/>
    <m/>
    <s v="MG"/>
    <s v="UBERLANDIA"/>
    <n v="326"/>
    <s v="INSTITUTO DE PSICOLOGIA"/>
    <s v="07-AREA ACADEMICA-UMUARAMA"/>
    <n v="326"/>
    <s v="INSTITUTO DE PSICOLOGIA"/>
    <s v="07-AREA ACADEMICA-UMUARAMA"/>
    <x v="0"/>
    <x v="1"/>
    <x v="1"/>
    <x v="0"/>
    <m/>
    <s v="0//0"/>
    <m/>
    <m/>
    <n v="0"/>
    <m/>
    <n v="0"/>
    <m/>
    <m/>
    <m/>
    <x v="0"/>
    <x v="1"/>
    <d v="2008-09-25T00:00:00"/>
    <n v="18663.64"/>
  </r>
  <r>
    <s v="ANA PAULA DE LIMA OLIVEIRA"/>
    <s v="Universidade Federal de Uberlandia"/>
    <n v="1005609"/>
    <n v="3369674629"/>
    <s v="25/01/1978"/>
    <x v="0"/>
    <s v="AMALIA DE LIMA OLIVEIRA"/>
    <x v="0"/>
    <s v="BRASILEIRO NATO"/>
    <m/>
    <s v="MG"/>
    <m/>
    <n v="319"/>
    <s v="FACULDADE DE ODONTOLOGIA"/>
    <s v="07-AREA ACADEMICA-UMUARAMA"/>
    <n v="319"/>
    <s v="FACULDADE DE ODONTOLOGIA"/>
    <s v="07-AREA ACADEMICA-UMUARAMA"/>
    <x v="0"/>
    <x v="1"/>
    <x v="6"/>
    <x v="0"/>
    <m/>
    <s v="0//0"/>
    <m/>
    <m/>
    <n v="0"/>
    <m/>
    <n v="0"/>
    <m/>
    <m/>
    <m/>
    <x v="0"/>
    <x v="1"/>
    <d v="2014-04-01T00:00:00"/>
    <n v="13356.63"/>
  </r>
  <r>
    <s v="ANA PAULA DE MORAES TEIXEIRA"/>
    <s v="Universidade Federal de Uberlandia"/>
    <n v="1664153"/>
    <n v="24595828896"/>
    <s v="23/06/1974"/>
    <x v="0"/>
    <s v="BENEDITA MARIA MORAES TEIXEIRA"/>
    <x v="0"/>
    <s v="BRASILEIRO NATO"/>
    <m/>
    <s v="SP"/>
    <m/>
    <n v="363"/>
    <s v="FACULDADE DE EDUCACAO"/>
    <s v="04-SANTA MONICA"/>
    <n v="363"/>
    <s v="FACULDADE DE EDUCACAO"/>
    <s v="04-SANTA MONICA"/>
    <x v="0"/>
    <x v="1"/>
    <x v="9"/>
    <x v="0"/>
    <m/>
    <s v="0//0"/>
    <m/>
    <m/>
    <n v="16000"/>
    <s v="COMANDO DO EXERCITO"/>
    <n v="0"/>
    <m/>
    <m/>
    <m/>
    <x v="0"/>
    <x v="1"/>
    <d v="2021-03-18T00:00:00"/>
    <n v="16591.91"/>
  </r>
  <r>
    <s v="ANA PAULA MACEDO DE AVELLAR"/>
    <s v="Universidade Federal de Uberlandia"/>
    <n v="1324353"/>
    <n v="26238232862"/>
    <s v="02/06/1975"/>
    <x v="0"/>
    <s v="ROSA MARIA GENTIL DE AVELAR"/>
    <x v="0"/>
    <s v="BRASILEIRO NATO"/>
    <m/>
    <s v="SP"/>
    <s v="ARARAQUARA"/>
    <n v="344"/>
    <s v="INST DE ECONOMIA RELACOES INTERNACIONAIS"/>
    <s v="04-SANTA MONICA"/>
    <n v="344"/>
    <s v="INST DE ECONOMIA RELACOES INTERNACIONAIS"/>
    <s v="04-SANTA MONICA"/>
    <x v="0"/>
    <x v="1"/>
    <x v="1"/>
    <x v="0"/>
    <m/>
    <s v="0//0"/>
    <m/>
    <m/>
    <n v="0"/>
    <m/>
    <n v="0"/>
    <m/>
    <m/>
    <m/>
    <x v="0"/>
    <x v="1"/>
    <d v="2005-08-05T00:00:00"/>
    <n v="18663.64"/>
  </r>
  <r>
    <s v="ANA PAULA MAGALHAES RESENDE BERNARDES"/>
    <s v="Universidade Federal de Uberlandia"/>
    <n v="2885487"/>
    <n v="5693408612"/>
    <s v="18/06/1982"/>
    <x v="0"/>
    <s v="ANA LUCIA MAGALHAES RESENDE"/>
    <x v="1"/>
    <s v="BRASILEIRO NATO"/>
    <m/>
    <s v="MG"/>
    <m/>
    <n v="332"/>
    <s v="FACULDADE DE EDUCACAO FISICA"/>
    <s v="03-EDUCACAO FISICA"/>
    <n v="332"/>
    <s v="FACULDADE DE EDUCACAO FISICA"/>
    <s v="03-EDUCACAO FISICA"/>
    <x v="0"/>
    <x v="1"/>
    <x v="9"/>
    <x v="0"/>
    <m/>
    <s v="0//0"/>
    <m/>
    <m/>
    <n v="0"/>
    <m/>
    <n v="0"/>
    <m/>
    <m/>
    <m/>
    <x v="0"/>
    <x v="1"/>
    <d v="2013-02-27T00:00:00"/>
    <n v="16591.91"/>
  </r>
  <r>
    <s v="ANA PAULA OLIVEIRA NOGUEIRA"/>
    <s v="Universidade Federal de Uberlandia"/>
    <n v="1843960"/>
    <n v="95527079191"/>
    <s v="13/04/1981"/>
    <x v="0"/>
    <s v="DORALICE OLIVEIRA NOGUEIRA"/>
    <x v="1"/>
    <s v="BRASILEIRO NATO"/>
    <m/>
    <s v="GO"/>
    <m/>
    <n v="567"/>
    <s v="COORD CURSO GRADUACAO BIOTECNOLOGIA"/>
    <s v="07-AREA ACADEMICA-UMUARAMA"/>
    <n v="298"/>
    <s v="INSTITUTO DE BIOTECNOLOGIA"/>
    <s v="07-AREA ACADEMICA-UMUARAMA"/>
    <x v="0"/>
    <x v="1"/>
    <x v="7"/>
    <x v="0"/>
    <m/>
    <s v="0//0"/>
    <m/>
    <m/>
    <n v="0"/>
    <m/>
    <n v="0"/>
    <m/>
    <m/>
    <m/>
    <x v="0"/>
    <x v="1"/>
    <d v="2011-01-31T00:00:00"/>
    <n v="18058.169999999998"/>
  </r>
  <r>
    <s v="ANA PAULA PERINI"/>
    <s v="Universidade Federal de Uberlandia"/>
    <n v="2166082"/>
    <n v="97069868049"/>
    <s v="14/08/1981"/>
    <x v="0"/>
    <s v="MARLEY DA SILVEIRA PERINI"/>
    <x v="0"/>
    <s v="BRASILEIRO NATO"/>
    <m/>
    <s v="RS"/>
    <m/>
    <n v="395"/>
    <s v="INSTITUTO DE FISICA"/>
    <s v="04-SANTA MONICA"/>
    <n v="395"/>
    <s v="INSTITUTO DE FISICA"/>
    <s v="04-SANTA MONICA"/>
    <x v="0"/>
    <x v="1"/>
    <x v="6"/>
    <x v="0"/>
    <m/>
    <s v="0//0"/>
    <m/>
    <m/>
    <n v="0"/>
    <m/>
    <n v="0"/>
    <m/>
    <m/>
    <m/>
    <x v="0"/>
    <x v="1"/>
    <d v="2014-10-06T00:00:00"/>
    <n v="12763.01"/>
  </r>
  <r>
    <s v="ANA PAULA ROMERO BACRI"/>
    <s v="Universidade Federal de Uberlandia"/>
    <n v="1768841"/>
    <n v="93185227620"/>
    <s v="25/05/1973"/>
    <x v="0"/>
    <s v="MIRIAN DAS GRACAS ROMERO BACRI"/>
    <x v="0"/>
    <s v="BRASILEIRO NATO"/>
    <m/>
    <s v="MG"/>
    <m/>
    <n v="799"/>
    <s v="COORD CURSO CIENCIAS BIOLOGICAS PONTAL"/>
    <s v="09-CAMPUS PONTAL"/>
    <n v="1152"/>
    <s v="INSTITUTO CIENCIAS EXATA NATURAIS PONTAL"/>
    <s v="09-CAMPUS PONTAL"/>
    <x v="0"/>
    <x v="1"/>
    <x v="8"/>
    <x v="0"/>
    <m/>
    <s v="0//0"/>
    <m/>
    <m/>
    <n v="0"/>
    <m/>
    <n v="0"/>
    <m/>
    <m/>
    <m/>
    <x v="0"/>
    <x v="1"/>
    <d v="2010-03-05T00:00:00"/>
    <n v="13273.52"/>
  </r>
  <r>
    <s v="ANA PAULA SPINI"/>
    <s v="Universidade Federal de Uberlandia"/>
    <n v="1332011"/>
    <n v="13737316805"/>
    <s v="26/06/1966"/>
    <x v="0"/>
    <s v="WILMA SAAD SPINI"/>
    <x v="0"/>
    <s v="BRASILEIRO NATO"/>
    <m/>
    <s v="MG"/>
    <s v="UBERLANDIA"/>
    <n v="335"/>
    <s v="INSTITUTO DE HISTORIA"/>
    <s v="04-SANTA MONICA"/>
    <n v="335"/>
    <s v="INSTITUTO DE HISTORIA"/>
    <s v="04-SANTA MONICA"/>
    <x v="0"/>
    <x v="1"/>
    <x v="7"/>
    <x v="0"/>
    <m/>
    <s v="0//0"/>
    <m/>
    <m/>
    <n v="0"/>
    <m/>
    <n v="0"/>
    <m/>
    <m/>
    <m/>
    <x v="0"/>
    <x v="1"/>
    <d v="2008-11-10T00:00:00"/>
    <n v="17255.59"/>
  </r>
  <r>
    <s v="ANA PAULA TREMURA GALVES"/>
    <s v="Universidade Federal de Uberlandia"/>
    <n v="2043877"/>
    <n v="33285574828"/>
    <s v="11/12/1984"/>
    <x v="0"/>
    <s v="CARLOTA FILOMENA ALVES TREMURA GALVES"/>
    <x v="0"/>
    <s v="BRASILEIRO NATO"/>
    <m/>
    <s v="SP"/>
    <m/>
    <n v="391"/>
    <s v="FACULDADE DE MATEMATICA"/>
    <s v="04-SANTA MONICA"/>
    <n v="391"/>
    <s v="FACULDADE DE MATEMATICA"/>
    <s v="04-SANTA MONICA"/>
    <x v="0"/>
    <x v="1"/>
    <x v="8"/>
    <x v="0"/>
    <m/>
    <s v="0//0"/>
    <m/>
    <m/>
    <n v="0"/>
    <m/>
    <n v="0"/>
    <m/>
    <m/>
    <m/>
    <x v="0"/>
    <x v="1"/>
    <d v="2013-07-15T00:00:00"/>
    <n v="13273.52"/>
  </r>
  <r>
    <s v="ANA PAULA TURRIONI HIDALGO"/>
    <s v="Universidade Federal de Uberlandia"/>
    <n v="2268051"/>
    <n v="7078011686"/>
    <s v="28/03/1985"/>
    <x v="0"/>
    <s v="ANA MARIA SILVEIRA TURRIONI"/>
    <x v="0"/>
    <s v="BRASILEIRO NATO"/>
    <m/>
    <s v="MG"/>
    <m/>
    <n v="319"/>
    <s v="FACULDADE DE ODONTOLOGIA"/>
    <s v="07-AREA ACADEMICA-UMUARAMA"/>
    <n v="319"/>
    <s v="FACULDADE DE ODONTOLOGIA"/>
    <s v="07-AREA ACADEMICA-UMUARAMA"/>
    <x v="0"/>
    <x v="1"/>
    <x v="0"/>
    <x v="0"/>
    <m/>
    <s v="0//0"/>
    <m/>
    <m/>
    <n v="0"/>
    <m/>
    <n v="0"/>
    <m/>
    <m/>
    <m/>
    <x v="0"/>
    <x v="1"/>
    <d v="2015-12-01T00:00:00"/>
    <n v="12842.91"/>
  </r>
  <r>
    <s v="ANA SILVIA FRANCO PINHEIRO MOREIRA"/>
    <s v="Universidade Federal de Uberlandia"/>
    <n v="1536478"/>
    <n v="4758631603"/>
    <s v="19/03/1980"/>
    <x v="0"/>
    <s v="VANIA CARNEIRO FRANCO"/>
    <x v="0"/>
    <s v="BRASILEIRO NATO"/>
    <m/>
    <s v="MG"/>
    <m/>
    <n v="1267"/>
    <s v="Coordenação do Programa de Pós-Graduação em Ecologia, Conser"/>
    <s v="07-AREA ACADEMICA-UMUARAMA"/>
    <n v="294"/>
    <s v="INSTITUTO DE BIOLOGIA"/>
    <s v="07-AREA ACADEMICA-UMUARAMA"/>
    <x v="0"/>
    <x v="1"/>
    <x v="5"/>
    <x v="0"/>
    <m/>
    <s v="0//0"/>
    <m/>
    <m/>
    <n v="26235"/>
    <s v="UNIVERSIDADE FEDERAL DE GOIAS"/>
    <n v="0"/>
    <m/>
    <m/>
    <m/>
    <x v="0"/>
    <x v="1"/>
    <d v="2010-07-09T00:00:00"/>
    <n v="18928.990000000002"/>
  </r>
  <r>
    <s v="ANABELA ALMEIDA COSTA E SANTOS PERETTA"/>
    <s v="Universidade Federal de Uberlandia"/>
    <n v="1644594"/>
    <n v="15851298871"/>
    <s v="17/04/1975"/>
    <x v="0"/>
    <s v="MARIA JOSE ALMEIDA COSTA E SANTOS"/>
    <x v="0"/>
    <s v="EQUIPARADO"/>
    <s v="ANGOLA"/>
    <m/>
    <s v="NOVA LISBOA - ANGOLA"/>
    <n v="1381"/>
    <s v="Coordenação do Curso de Graduação em Psicologia"/>
    <s v="07-AREA ACADEMICA-UMUARAMA"/>
    <n v="326"/>
    <s v="INSTITUTO DE PSICOLOGIA"/>
    <s v="07-AREA ACADEMICA-UMUARAMA"/>
    <x v="0"/>
    <x v="1"/>
    <x v="1"/>
    <x v="0"/>
    <m/>
    <s v="0//0"/>
    <m/>
    <m/>
    <n v="0"/>
    <m/>
    <n v="0"/>
    <m/>
    <m/>
    <m/>
    <x v="0"/>
    <x v="1"/>
    <d v="2008-07-31T00:00:00"/>
    <n v="19646.82"/>
  </r>
  <r>
    <s v="ANAMARIA SILVA NEVES"/>
    <s v="Universidade Federal de Uberlandia"/>
    <n v="2204545"/>
    <n v="88900819615"/>
    <s v="11/04/1969"/>
    <x v="0"/>
    <s v="CARMELIA SILVA NEVES"/>
    <x v="0"/>
    <s v="BRASILEIRO NATO"/>
    <m/>
    <s v="SP"/>
    <s v="BARRETOS"/>
    <n v="326"/>
    <s v="INSTITUTO DE PSICOLOGIA"/>
    <s v="07-AREA ACADEMICA-UMUARAMA"/>
    <n v="326"/>
    <s v="INSTITUTO DE PSICOLOGIA"/>
    <s v="07-AREA ACADEMICA-UMUARAMA"/>
    <x v="0"/>
    <x v="1"/>
    <x v="3"/>
    <x v="0"/>
    <m/>
    <s v="0//0"/>
    <m/>
    <m/>
    <n v="0"/>
    <m/>
    <n v="0"/>
    <m/>
    <m/>
    <m/>
    <x v="0"/>
    <x v="1"/>
    <d v="1998-08-06T00:00:00"/>
    <n v="20530.009999999998"/>
  </r>
  <r>
    <s v="ANANDA SILVA SINGH DE CARLI"/>
    <s v="Universidade Federal de Uberlandia"/>
    <n v="3163414"/>
    <n v="33354397837"/>
    <s v="11/11/1984"/>
    <x v="0"/>
    <s v="MARIA INEZ SILVA SINGH"/>
    <x v="1"/>
    <s v="BRASILEIRO NATO"/>
    <m/>
    <s v="SP"/>
    <m/>
    <n v="369"/>
    <s v="FACULDADE DE GESTAO E NEGOCIOS"/>
    <s v="04-SANTA MONICA"/>
    <n v="369"/>
    <s v="FACULDADE DE GESTAO E NEGOCIOS"/>
    <s v="04-SANTA MONICA"/>
    <x v="0"/>
    <x v="1"/>
    <x v="2"/>
    <x v="0"/>
    <m/>
    <s v="0//0"/>
    <m/>
    <m/>
    <n v="0"/>
    <m/>
    <n v="0"/>
    <m/>
    <m/>
    <m/>
    <x v="0"/>
    <x v="1"/>
    <d v="2020-09-04T00:00:00"/>
    <n v="9616.18"/>
  </r>
  <r>
    <s v="ANDERSON PEREIRA PORTUGUEZ"/>
    <s v="Universidade Federal de Uberlandia"/>
    <n v="1173291"/>
    <n v="808219790"/>
    <s v="22/02/1971"/>
    <x v="1"/>
    <s v="MARIA IZABEL PEREIRA PORTUGUEZ"/>
    <x v="0"/>
    <s v="BRASILEIRO NATO"/>
    <m/>
    <s v="RJ"/>
    <m/>
    <n v="800"/>
    <s v="COORD DO CURSO DE GEOGRAFIA DO PONTAL"/>
    <s v="09-CAMPUS PONTAL"/>
    <n v="1155"/>
    <s v="INSTITUTO DE CIENCIAS HUMANAS DO PONTAL"/>
    <s v="09-CAMPUS PONTAL"/>
    <x v="0"/>
    <x v="1"/>
    <x v="5"/>
    <x v="0"/>
    <m/>
    <s v="0//0"/>
    <m/>
    <m/>
    <n v="0"/>
    <m/>
    <n v="0"/>
    <m/>
    <m/>
    <m/>
    <x v="0"/>
    <x v="1"/>
    <d v="2010-02-26T00:00:00"/>
    <n v="17945.810000000001"/>
  </r>
  <r>
    <s v="ANDERSON RODRIGUES DOS SANTOS"/>
    <s v="Universidade Federal de Uberlandia"/>
    <n v="1999635"/>
    <n v="2432413644"/>
    <s v="18/11/1971"/>
    <x v="1"/>
    <s v="VITALINA DE SOUZA RODRIGUES"/>
    <x v="0"/>
    <s v="BRASILEIRO NATO"/>
    <m/>
    <s v="MG"/>
    <m/>
    <n v="414"/>
    <s v="FACULDADE DE CIENCIA DA COMPUTACAO"/>
    <s v="04-SANTA MONICA"/>
    <n v="414"/>
    <s v="FACULDADE DE CIENCIA DA COMPUTACAO"/>
    <s v="04-SANTA MONICA"/>
    <x v="0"/>
    <x v="1"/>
    <x v="9"/>
    <x v="0"/>
    <m/>
    <s v="0//0"/>
    <m/>
    <m/>
    <n v="0"/>
    <m/>
    <n v="0"/>
    <m/>
    <m/>
    <m/>
    <x v="0"/>
    <x v="1"/>
    <d v="2013-02-27T00:00:00"/>
    <n v="16591.91"/>
  </r>
  <r>
    <s v="ANDERSON SILVEIRA DUQUE"/>
    <s v="Universidade Federal de Uberlandia"/>
    <n v="2349108"/>
    <n v="5431683608"/>
    <s v="28/12/1981"/>
    <x v="1"/>
    <s v="CARMIRANDA SILVEIRA DUQUE"/>
    <x v="0"/>
    <s v="BRASILEIRO NATO"/>
    <m/>
    <s v="MG"/>
    <m/>
    <n v="305"/>
    <s v="FACULDADE DE MEDICINA"/>
    <s v="07-AREA ACADEMICA-UMUARAMA"/>
    <n v="305"/>
    <s v="FACULDADE DE MEDICINA"/>
    <s v="07-AREA ACADEMICA-UMUARAMA"/>
    <x v="0"/>
    <x v="1"/>
    <x v="4"/>
    <x v="0"/>
    <m/>
    <s v="0//0"/>
    <m/>
    <m/>
    <n v="0"/>
    <m/>
    <n v="0"/>
    <m/>
    <m/>
    <m/>
    <x v="0"/>
    <x v="0"/>
    <d v="2016-12-06T00:00:00"/>
    <n v="7155.54"/>
  </r>
  <r>
    <s v="ANDRE ANTONIO DOS ANJOS"/>
    <s v="Universidade Federal de Uberlandia"/>
    <n v="3238801"/>
    <n v="7711091648"/>
    <s v="20/06/1986"/>
    <x v="1"/>
    <s v="JANICE LUCIA DOS ANJOS"/>
    <x v="0"/>
    <s v="BRASILEIRO NATO"/>
    <m/>
    <s v="MG"/>
    <m/>
    <n v="403"/>
    <s v="FACULDADE DE ENGENHARIA ELETRICA"/>
    <s v="04-SANTA MONICA"/>
    <n v="403"/>
    <s v="FACULDADE DE ENGENHARIA ELETRICA"/>
    <s v="04-SANTA MONICA"/>
    <x v="0"/>
    <x v="1"/>
    <x v="2"/>
    <x v="0"/>
    <m/>
    <s v="0//0"/>
    <m/>
    <m/>
    <n v="0"/>
    <m/>
    <n v="0"/>
    <m/>
    <m/>
    <m/>
    <x v="0"/>
    <x v="1"/>
    <d v="2021-06-01T00:00:00"/>
    <n v="9616.18"/>
  </r>
  <r>
    <s v="ANDRE CAMPOS MACHADO"/>
    <s v="Universidade Federal de Uberlandia"/>
    <n v="1507550"/>
    <n v="51111802653"/>
    <s v="21/03/1965"/>
    <x v="1"/>
    <s v="GUARACIABA SILVIA CAMPOS MACHADO"/>
    <x v="0"/>
    <s v="BRASILEIRO NATO"/>
    <m/>
    <s v="MG"/>
    <s v="ITUIUTABA"/>
    <n v="808"/>
    <s v="INSTITUTO DE ARTES"/>
    <s v="04-SANTA MONICA"/>
    <n v="808"/>
    <s v="INSTITUTO DE ARTES"/>
    <s v="04-SANTA MONICA"/>
    <x v="0"/>
    <x v="1"/>
    <x v="9"/>
    <x v="0"/>
    <m/>
    <s v="0//0"/>
    <m/>
    <m/>
    <n v="0"/>
    <m/>
    <n v="0"/>
    <m/>
    <m/>
    <m/>
    <x v="0"/>
    <x v="1"/>
    <d v="2005-08-23T00:00:00"/>
    <n v="16591.91"/>
  </r>
  <r>
    <s v="ANDRE FABIANO VOIGT"/>
    <s v="Universidade Federal de Uberlandia"/>
    <n v="1658380"/>
    <n v="1891967932"/>
    <s v="03/02/1977"/>
    <x v="1"/>
    <s v="CRISTA VOIGT"/>
    <x v="0"/>
    <s v="BRASILEIRO NATO"/>
    <m/>
    <s v="SC"/>
    <s v="FLORIANOPOLIS"/>
    <n v="335"/>
    <s v="INSTITUTO DE HISTORIA"/>
    <s v="04-SANTA MONICA"/>
    <n v="335"/>
    <s v="INSTITUTO DE HISTORIA"/>
    <s v="04-SANTA MONICA"/>
    <x v="0"/>
    <x v="1"/>
    <x v="1"/>
    <x v="0"/>
    <m/>
    <s v="0//0"/>
    <m/>
    <m/>
    <n v="0"/>
    <m/>
    <n v="0"/>
    <m/>
    <m/>
    <m/>
    <x v="0"/>
    <x v="1"/>
    <d v="2008-09-25T00:00:00"/>
    <n v="18663.64"/>
  </r>
  <r>
    <s v="ANDRE FRANCISCO ALCANTARA FAGUNDES"/>
    <s v="Universidade Federal de Uberlandia"/>
    <n v="2424429"/>
    <n v="3155219610"/>
    <s v="03/05/1976"/>
    <x v="1"/>
    <s v="EDNA MARIA ALCANTARA FAGUNDES"/>
    <x v="0"/>
    <s v="BRASILEIRO NATO"/>
    <m/>
    <s v="MG"/>
    <s v="UBERLANDIA"/>
    <n v="369"/>
    <s v="FACULDADE DE GESTAO E NEGOCIOS"/>
    <s v="04-SANTA MONICA"/>
    <n v="369"/>
    <s v="FACULDADE DE GESTAO E NEGOCIOS"/>
    <s v="04-SANTA MONICA"/>
    <x v="0"/>
    <x v="1"/>
    <x v="9"/>
    <x v="0"/>
    <m/>
    <s v="0//0"/>
    <m/>
    <m/>
    <n v="0"/>
    <m/>
    <n v="0"/>
    <m/>
    <m/>
    <m/>
    <x v="0"/>
    <x v="1"/>
    <d v="2008-07-31T00:00:00"/>
    <n v="17575.09"/>
  </r>
  <r>
    <s v="ANDRE LUIS DE ARAUJO"/>
    <s v="Universidade Federal de Uberlandia"/>
    <n v="1722428"/>
    <n v="5236645670"/>
    <s v="22/05/1981"/>
    <x v="1"/>
    <s v="MARIA LIDIA FREITAS ARAUJO"/>
    <x v="0"/>
    <s v="BRASILEIRO NATO"/>
    <m/>
    <s v="MG"/>
    <m/>
    <n v="372"/>
    <s v="FACULDADE ARQUITETURA URBANISMO E DESIGN"/>
    <s v="04-SANTA MONICA"/>
    <n v="372"/>
    <s v="FACULDADE ARQUITETURA URBANISMO E DESIGN"/>
    <s v="04-SANTA MONICA"/>
    <x v="0"/>
    <x v="1"/>
    <x v="0"/>
    <x v="0"/>
    <m/>
    <s v="0//0"/>
    <m/>
    <m/>
    <n v="0"/>
    <m/>
    <n v="0"/>
    <m/>
    <m/>
    <m/>
    <x v="0"/>
    <x v="1"/>
    <d v="2017-01-24T00:00:00"/>
    <n v="12272.12"/>
  </r>
  <r>
    <s v="ANDRE LUIZ AGUIAR DA COSTA"/>
    <s v="Universidade Federal de Uberlandia"/>
    <n v="1562589"/>
    <n v="46380876200"/>
    <s v="25/07/1975"/>
    <x v="1"/>
    <s v="ALVACY AGUIAR DA COSTA"/>
    <x v="3"/>
    <s v="BRASILEIRO NATO"/>
    <m/>
    <s v="AM"/>
    <m/>
    <n v="403"/>
    <s v="FACULDADE DE ENGENHARIA ELETRICA"/>
    <s v="04-SANTA MONICA"/>
    <n v="403"/>
    <s v="FACULDADE DE ENGENHARIA ELETRICA"/>
    <s v="04-SANTA MONICA"/>
    <x v="0"/>
    <x v="1"/>
    <x v="6"/>
    <x v="0"/>
    <m/>
    <s v="0//0"/>
    <m/>
    <m/>
    <n v="0"/>
    <m/>
    <n v="0"/>
    <m/>
    <m/>
    <m/>
    <x v="0"/>
    <x v="1"/>
    <d v="2015-07-07T00:00:00"/>
    <n v="12763.01"/>
  </r>
  <r>
    <s v="ANDRE LUIZ BOGADO"/>
    <s v="Universidade Federal de Uberlandia"/>
    <n v="1626172"/>
    <n v="26085753829"/>
    <s v="18/06/1976"/>
    <x v="1"/>
    <s v="LIDIA MARIA BOGADO"/>
    <x v="0"/>
    <s v="BRASILEIRO NATO"/>
    <m/>
    <s v="SP"/>
    <s v="GUARULHOS"/>
    <n v="802"/>
    <s v="COORD DO CURSO DE QUIMICA DO PONTAL"/>
    <s v="09-CAMPUS PONTAL"/>
    <n v="1152"/>
    <s v="INSTITUTO CIENCIAS EXATA NATURAIS PONTAL"/>
    <s v="09-CAMPUS PONTAL"/>
    <x v="0"/>
    <x v="1"/>
    <x v="1"/>
    <x v="0"/>
    <m/>
    <s v="0//0"/>
    <m/>
    <m/>
    <n v="0"/>
    <m/>
    <n v="0"/>
    <m/>
    <m/>
    <m/>
    <x v="0"/>
    <x v="1"/>
    <d v="2008-04-11T00:00:00"/>
    <n v="19531.71"/>
  </r>
  <r>
    <s v="ANDRE LUIZ DE OLIVEIRA"/>
    <s v="Universidade Federal de Uberlandia"/>
    <n v="1657415"/>
    <n v="86146963615"/>
    <s v="28/07/1973"/>
    <x v="1"/>
    <s v="ELZA AUGUSTO ALEMAO DE OLIVEIRA"/>
    <x v="3"/>
    <s v="BRASILEIRO NATO"/>
    <m/>
    <s v="MG"/>
    <m/>
    <n v="407"/>
    <s v="FACULDADE DE ENGENHARIA CIVIL"/>
    <s v="04-SANTA MONICA"/>
    <n v="407"/>
    <s v="FACULDADE DE ENGENHARIA CIVIL"/>
    <s v="04-SANTA MONICA"/>
    <x v="0"/>
    <x v="1"/>
    <x v="5"/>
    <x v="0"/>
    <m/>
    <s v="0//0"/>
    <m/>
    <m/>
    <n v="0"/>
    <m/>
    <n v="0"/>
    <m/>
    <m/>
    <m/>
    <x v="0"/>
    <x v="1"/>
    <d v="2009-08-17T00:00:00"/>
    <n v="17552.54"/>
  </r>
  <r>
    <s v="ANDRE LUIZ DE OLIVEIRA"/>
    <s v="Universidade Federal de Uberlandia"/>
    <n v="4273987"/>
    <n v="98673734649"/>
    <s v="12/10/1972"/>
    <x v="1"/>
    <s v="BIOLETA RODRIGUES FERNANDES DE OLIVEIRA"/>
    <x v="0"/>
    <s v="BRASILEIRO NATO"/>
    <m/>
    <s v="MG"/>
    <s v="ARAGUARI"/>
    <n v="305"/>
    <s v="FACULDADE DE MEDICINA"/>
    <s v="07-AREA ACADEMICA-UMUARAMA"/>
    <n v="305"/>
    <s v="FACULDADE DE MEDICINA"/>
    <s v="07-AREA ACADEMICA-UMUARAMA"/>
    <x v="0"/>
    <x v="0"/>
    <x v="2"/>
    <x v="0"/>
    <m/>
    <s v="0//0"/>
    <m/>
    <m/>
    <n v="0"/>
    <m/>
    <n v="0"/>
    <m/>
    <m/>
    <m/>
    <x v="0"/>
    <x v="2"/>
    <d v="2022-05-02T00:00:00"/>
    <n v="2795.4"/>
  </r>
  <r>
    <s v="ANDRE LUIZ DOS SANTOS"/>
    <s v="Universidade Federal de Uberlandia"/>
    <n v="1626213"/>
    <n v="27810323873"/>
    <s v="18/08/1979"/>
    <x v="1"/>
    <s v="DIRCE APARECIDA LOPES DOS SANTOS"/>
    <x v="0"/>
    <s v="BRASILEIRO NATO"/>
    <m/>
    <s v="SP"/>
    <s v="BEBEDOURO"/>
    <n v="802"/>
    <s v="COORD DO CURSO DE QUIMICA DO PONTAL"/>
    <s v="09-CAMPUS PONTAL"/>
    <n v="1152"/>
    <s v="INSTITUTO CIENCIAS EXATA NATURAIS PONTAL"/>
    <s v="09-CAMPUS PONTAL"/>
    <x v="0"/>
    <x v="1"/>
    <x v="1"/>
    <x v="0"/>
    <m/>
    <s v="0//0"/>
    <m/>
    <m/>
    <n v="0"/>
    <m/>
    <n v="0"/>
    <m/>
    <m/>
    <m/>
    <x v="0"/>
    <x v="1"/>
    <d v="2008-04-11T00:00:00"/>
    <n v="19531.71"/>
  </r>
  <r>
    <s v="ANDRE LUIZ FIRMINO"/>
    <s v="Universidade Federal de Uberlandia"/>
    <n v="2383565"/>
    <n v="1590095618"/>
    <s v="06/11/1986"/>
    <x v="1"/>
    <s v="SELMA REGINA PACHECO FIRMINO"/>
    <x v="0"/>
    <s v="BRASILEIRO NATO"/>
    <m/>
    <s v="SP"/>
    <m/>
    <n v="908"/>
    <s v="COOR CUR GRAD ENG FLORESTAL MTE CARMELO"/>
    <s v="10-CAMPUS MONTE CARMELO"/>
    <n v="301"/>
    <s v="INSTITUTO DE CIENCIAS AGRARIAS"/>
    <s v="12-CAMPUS GLORIA"/>
    <x v="0"/>
    <x v="1"/>
    <x v="0"/>
    <x v="0"/>
    <m/>
    <s v="0//0"/>
    <m/>
    <m/>
    <n v="0"/>
    <m/>
    <n v="0"/>
    <m/>
    <m/>
    <m/>
    <x v="0"/>
    <x v="1"/>
    <d v="2017-03-28T00:00:00"/>
    <n v="12272.12"/>
  </r>
  <r>
    <s v="ANDRE LUIZ NAVES DE OLIVEIRA"/>
    <s v="Universidade Federal de Uberlandia"/>
    <n v="1492029"/>
    <n v="95203435634"/>
    <s v="10/11/1975"/>
    <x v="1"/>
    <s v="ALBANIZIA AUREA FERNANDES NAVES"/>
    <x v="0"/>
    <s v="BRASILEIRO NATO"/>
    <m/>
    <s v="DF"/>
    <m/>
    <n v="391"/>
    <s v="FACULDADE DE MATEMATICA"/>
    <s v="04-SANTA MONICA"/>
    <n v="391"/>
    <s v="FACULDADE DE MATEMATICA"/>
    <s v="04-SANTA MONICA"/>
    <x v="0"/>
    <x v="1"/>
    <x v="7"/>
    <x v="0"/>
    <m/>
    <s v="0//0"/>
    <m/>
    <m/>
    <n v="0"/>
    <m/>
    <n v="0"/>
    <m/>
    <m/>
    <m/>
    <x v="0"/>
    <x v="1"/>
    <d v="2011-02-15T00:00:00"/>
    <n v="17255.59"/>
  </r>
  <r>
    <s v="ANDRE NEMESIO DE BARROS PEREIRA"/>
    <s v="Universidade Federal de Uberlandia"/>
    <n v="1474707"/>
    <n v="97725978615"/>
    <s v="03/03/1971"/>
    <x v="1"/>
    <s v="BERNADETE NEMESIO DE BARROS PEREIRA"/>
    <x v="1"/>
    <s v="BRASILEIRO NATO"/>
    <m/>
    <s v="MG"/>
    <m/>
    <n v="294"/>
    <s v="INSTITUTO DE BIOLOGIA"/>
    <s v="07-AREA ACADEMICA-UMUARAMA"/>
    <n v="294"/>
    <s v="INSTITUTO DE BIOLOGIA"/>
    <s v="07-AREA ACADEMICA-UMUARAMA"/>
    <x v="0"/>
    <x v="1"/>
    <x v="5"/>
    <x v="0"/>
    <m/>
    <s v="0//0"/>
    <m/>
    <m/>
    <n v="0"/>
    <m/>
    <n v="0"/>
    <m/>
    <m/>
    <m/>
    <x v="0"/>
    <x v="1"/>
    <d v="2010-08-03T00:00:00"/>
    <n v="17945.810000000001"/>
  </r>
  <r>
    <s v="ANDRE ROSALVO TERRA NASCIMENTO"/>
    <s v="Universidade Federal de Uberlandia"/>
    <n v="1481499"/>
    <n v="60414480015"/>
    <s v="23/09/1969"/>
    <x v="1"/>
    <s v="ELCY TERRA MEDEIROS"/>
    <x v="0"/>
    <s v="BRASILEIRO NATO"/>
    <m/>
    <s v="RS"/>
    <s v="SAO LUIZ GONZAGA"/>
    <n v="294"/>
    <s v="INSTITUTO DE BIOLOGIA"/>
    <s v="07-AREA ACADEMICA-UMUARAMA"/>
    <n v="294"/>
    <s v="INSTITUTO DE BIOLOGIA"/>
    <s v="07-AREA ACADEMICA-UMUARAMA"/>
    <x v="0"/>
    <x v="1"/>
    <x v="7"/>
    <x v="0"/>
    <m/>
    <s v="0//0"/>
    <m/>
    <m/>
    <n v="0"/>
    <m/>
    <n v="0"/>
    <m/>
    <m/>
    <m/>
    <x v="0"/>
    <x v="1"/>
    <d v="2007-01-09T00:00:00"/>
    <n v="17255.59"/>
  </r>
  <r>
    <s v="ANDREA ANTUNES PEREIRA"/>
    <s v="Universidade Federal de Uberlandia"/>
    <n v="2686058"/>
    <n v="16889503899"/>
    <s v="31/10/1972"/>
    <x v="0"/>
    <s v="CARMEN LUCIA ANTUNES"/>
    <x v="3"/>
    <s v="BRASILEIRO NATO"/>
    <m/>
    <s v="SP"/>
    <s v="SAO PAULO"/>
    <n v="395"/>
    <s v="INSTITUTO DE FISICA"/>
    <s v="04-SANTA MONICA"/>
    <n v="395"/>
    <s v="INSTITUTO DE FISICA"/>
    <s v="04-SANTA MONICA"/>
    <x v="0"/>
    <x v="1"/>
    <x v="5"/>
    <x v="0"/>
    <m/>
    <s v="0//0"/>
    <m/>
    <s v="Lic. Tratar de Interesses Particulares - EST"/>
    <n v="0"/>
    <m/>
    <n v="0"/>
    <m/>
    <s v="1/06/2022"/>
    <s v="31/05/2025"/>
    <x v="0"/>
    <x v="1"/>
    <d v="2010-02-26T00:00:00"/>
    <n v="0"/>
  </r>
  <r>
    <s v="ANDREA COSTA VAN HERK VASCONCELOS"/>
    <s v="Universidade Federal de Uberlandia"/>
    <n v="1072172"/>
    <n v="87825139615"/>
    <s v="24/07/1971"/>
    <x v="0"/>
    <s v="LUIZA COSTA VAN HERK"/>
    <x v="0"/>
    <s v="BRASILEIRO NATO"/>
    <m/>
    <s v="MG"/>
    <m/>
    <n v="369"/>
    <s v="FACULDADE DE GESTAO E NEGOCIOS"/>
    <s v="04-SANTA MONICA"/>
    <n v="369"/>
    <s v="FACULDADE DE GESTAO E NEGOCIOS"/>
    <s v="04-SANTA MONICA"/>
    <x v="0"/>
    <x v="0"/>
    <x v="4"/>
    <x v="0"/>
    <m/>
    <s v="0//0"/>
    <m/>
    <s v="Afast. no País (Com Ônus) Est/Dout/Mestrado - EST"/>
    <n v="0"/>
    <m/>
    <n v="0"/>
    <m/>
    <s v="1/03/2022"/>
    <s v="28/02/2023"/>
    <x v="0"/>
    <x v="1"/>
    <d v="2014-02-04T00:00:00"/>
    <n v="8232.64"/>
  </r>
  <r>
    <s v="ANDREA GOMES DE OLIVEIRA"/>
    <s v="Universidade Federal de Uberlandia"/>
    <n v="2228162"/>
    <n v="95194347634"/>
    <s v="08/01/1976"/>
    <x v="0"/>
    <s v="AURA DE OLIVEIRA GOMES"/>
    <x v="0"/>
    <s v="BRASILEIRO NATO"/>
    <m/>
    <s v="MG"/>
    <s v="UBERLANDIA MG"/>
    <n v="431"/>
    <s v="AREA PROT REMOV MAT ODONTOLOGICO FOUFU"/>
    <s v="07-AREA ACADEMICA-UMUARAMA"/>
    <n v="319"/>
    <s v="FACULDADE DE ODONTOLOGIA"/>
    <s v="07-AREA ACADEMICA-UMUARAMA"/>
    <x v="0"/>
    <x v="1"/>
    <x v="1"/>
    <x v="0"/>
    <m/>
    <s v="0//0"/>
    <m/>
    <m/>
    <n v="0"/>
    <m/>
    <n v="0"/>
    <m/>
    <m/>
    <m/>
    <x v="0"/>
    <x v="0"/>
    <d v="1998-07-29T00:00:00"/>
    <n v="11926.95"/>
  </r>
  <r>
    <s v="ANDREA MARA BERNARDES DA SILVA"/>
    <s v="Universidade Federal de Uberlandia"/>
    <n v="1644603"/>
    <n v="3889697682"/>
    <s v="11/08/1980"/>
    <x v="0"/>
    <s v="GLORIA DO ESPIRITO SANTO BERNARDES SILVA"/>
    <x v="0"/>
    <s v="BRASILEIRO NATO"/>
    <m/>
    <s v="MG"/>
    <m/>
    <n v="312"/>
    <s v="COOR CURSO BACHAREL LIC ENFERMAGEM"/>
    <s v="07-AREA ACADEMICA-UMUARAMA"/>
    <n v="305"/>
    <s v="FACULDADE DE MEDICINA"/>
    <s v="07-AREA ACADEMICA-UMUARAMA"/>
    <x v="0"/>
    <x v="1"/>
    <x v="4"/>
    <x v="0"/>
    <m/>
    <s v="0//0"/>
    <m/>
    <m/>
    <n v="0"/>
    <m/>
    <n v="0"/>
    <m/>
    <m/>
    <m/>
    <x v="0"/>
    <x v="1"/>
    <d v="2019-04-03T00:00:00"/>
    <n v="11800.12"/>
  </r>
  <r>
    <s v="ANDREA MATURANO LONGAREZI"/>
    <s v="Universidade Federal de Uberlandia"/>
    <n v="1663991"/>
    <n v="14547510881"/>
    <s v="21/07/1969"/>
    <x v="0"/>
    <s v="MARIA JOSE MATURANO"/>
    <x v="0"/>
    <s v="BRASILEIRO NATO"/>
    <m/>
    <s v="SP"/>
    <s v="RIBEIRAO PRETO"/>
    <n v="363"/>
    <s v="FACULDADE DE EDUCACAO"/>
    <s v="04-SANTA MONICA"/>
    <n v="363"/>
    <s v="FACULDADE DE EDUCACAO"/>
    <s v="04-SANTA MONICA"/>
    <x v="0"/>
    <x v="1"/>
    <x v="1"/>
    <x v="0"/>
    <m/>
    <s v="0//0"/>
    <m/>
    <m/>
    <n v="0"/>
    <m/>
    <n v="0"/>
    <m/>
    <m/>
    <m/>
    <x v="0"/>
    <x v="1"/>
    <d v="2008-11-10T00:00:00"/>
    <n v="19166.11"/>
  </r>
  <r>
    <s v="ANDREA PEREIRA DE LIMA"/>
    <s v="Universidade Federal de Uberlandia"/>
    <n v="1461644"/>
    <n v="15860382812"/>
    <s v="26/06/1972"/>
    <x v="0"/>
    <s v="PALMA CARMEM PEREIRA DE LIMA"/>
    <x v="0"/>
    <s v="BRASILEIRO NATO"/>
    <m/>
    <s v="RJ"/>
    <s v="RIO DE JANEIRO"/>
    <n v="288"/>
    <s v="INSTITUTO DE CIENCIAS BIOMEDICAS"/>
    <s v="07-AREA ACADEMICA-UMUARAMA"/>
    <n v="288"/>
    <s v="INSTITUTO DE CIENCIAS BIOMEDICAS"/>
    <s v="07-AREA ACADEMICA-UMUARAMA"/>
    <x v="0"/>
    <x v="1"/>
    <x v="5"/>
    <x v="0"/>
    <m/>
    <s v="0//0"/>
    <m/>
    <m/>
    <n v="0"/>
    <m/>
    <n v="0"/>
    <m/>
    <m/>
    <m/>
    <x v="0"/>
    <x v="1"/>
    <d v="2004-08-06T00:00:00"/>
    <n v="18780.490000000002"/>
  </r>
  <r>
    <s v="ANDREIA CRISTINA DA SILVA ALMEIDA"/>
    <s v="Universidade Federal de Uberlandia"/>
    <n v="1147901"/>
    <n v="26508868896"/>
    <s v="18/07/1976"/>
    <x v="0"/>
    <s v="MARIA CONCEICAO ZAGO DA SILVA"/>
    <x v="1"/>
    <s v="BRASILEIRO NATO"/>
    <m/>
    <s v="SP"/>
    <m/>
    <n v="800"/>
    <s v="COORD DO CURSO DE GEOGRAFIA DO PONTAL"/>
    <s v="09-CAMPUS PONTAL"/>
    <n v="1155"/>
    <s v="INSTITUTO DE CIENCIAS HUMANAS DO PONTAL"/>
    <s v="09-CAMPUS PONTAL"/>
    <x v="0"/>
    <x v="1"/>
    <x v="4"/>
    <x v="0"/>
    <m/>
    <s v="0//0"/>
    <m/>
    <m/>
    <n v="26266"/>
    <s v="FUNDACAO UNIVERSIDADE FEDERAL DO PAMPA"/>
    <n v="0"/>
    <m/>
    <m/>
    <m/>
    <x v="0"/>
    <x v="1"/>
    <d v="2021-10-25T00:00:00"/>
    <n v="11800.12"/>
  </r>
  <r>
    <s v="ANDRELINA HELOISA RIBEIRO RABELO"/>
    <s v="Universidade Federal de Uberlandia"/>
    <n v="3249137"/>
    <n v="5630306669"/>
    <s v="17/08/1982"/>
    <x v="0"/>
    <s v="ROSANGELA HELENA CARNEIRO RIBEIRO"/>
    <x v="0"/>
    <s v="BRASILEIRO NATO"/>
    <m/>
    <s v="MG"/>
    <m/>
    <n v="349"/>
    <s v="INSTITUTO DE LETRAS E LINGUISTICA"/>
    <s v="04-SANTA MONICA"/>
    <n v="349"/>
    <s v="INSTITUTO DE LETRAS E LINGUISTICA"/>
    <s v="04-SANTA MONICA"/>
    <x v="0"/>
    <x v="0"/>
    <x v="2"/>
    <x v="1"/>
    <m/>
    <s v="0//0"/>
    <m/>
    <m/>
    <n v="0"/>
    <m/>
    <n v="0"/>
    <m/>
    <m/>
    <m/>
    <x v="1"/>
    <x v="0"/>
    <d v="2021-08-17T00:00:00"/>
    <n v="3259.43"/>
  </r>
  <r>
    <s v="ANDRESSA GIOVANNINI COSTA"/>
    <s v="Universidade Federal de Uberlandia"/>
    <n v="1889146"/>
    <n v="110599586"/>
    <s v="07/04/1982"/>
    <x v="0"/>
    <s v="PAOLA GIOVANNINI DA COSTA"/>
    <x v="0"/>
    <s v="BRASILEIRO NATO"/>
    <m/>
    <s v="SP"/>
    <m/>
    <n v="787"/>
    <s v="COOD CURSO AGRONOMIA MONTE CARMELO"/>
    <s v="10-CAMPUS MONTE CARMELO"/>
    <n v="301"/>
    <s v="INSTITUTO DE CIENCIAS AGRARIAS"/>
    <s v="12-CAMPUS GLORIA"/>
    <x v="0"/>
    <x v="1"/>
    <x v="8"/>
    <x v="0"/>
    <m/>
    <s v="0//0"/>
    <m/>
    <m/>
    <n v="0"/>
    <m/>
    <n v="0"/>
    <m/>
    <m/>
    <m/>
    <x v="0"/>
    <x v="1"/>
    <d v="2013-05-20T00:00:00"/>
    <n v="13273.52"/>
  </r>
  <r>
    <s v="ANGELA APARECIDA TELES"/>
    <s v="Universidade Federal de Uberlandia"/>
    <n v="1674019"/>
    <n v="5591132855"/>
    <s v="11/07/1964"/>
    <x v="0"/>
    <s v="APARECIDA DO PRADO TELES"/>
    <x v="0"/>
    <s v="BRASILEIRO NATO"/>
    <m/>
    <s v="SP"/>
    <s v="ITAPEVI"/>
    <n v="797"/>
    <s v="COORD DO CURSO DE HISTORIA DO PONTAL"/>
    <s v="09-CAMPUS PONTAL"/>
    <n v="1155"/>
    <s v="INSTITUTO DE CIENCIAS HUMANAS DO PONTAL"/>
    <s v="09-CAMPUS PONTAL"/>
    <x v="0"/>
    <x v="1"/>
    <x v="5"/>
    <x v="0"/>
    <m/>
    <s v="0//0"/>
    <m/>
    <m/>
    <n v="0"/>
    <m/>
    <n v="0"/>
    <m/>
    <m/>
    <m/>
    <x v="0"/>
    <x v="1"/>
    <d v="2009-01-22T00:00:00"/>
    <n v="20464.849999999999"/>
  </r>
  <r>
    <s v="ANGELA FAGNA GOMES DE SOUZA"/>
    <s v="Universidade Federal de Uberlandia"/>
    <n v="1078557"/>
    <n v="6297863644"/>
    <s v="12/02/1984"/>
    <x v="0"/>
    <s v="ILZA GOMES DE SOUZA"/>
    <x v="1"/>
    <s v="BRASILEIRO NATO"/>
    <m/>
    <s v="MG"/>
    <m/>
    <n v="340"/>
    <s v="INSTITUTO DE GEOGRAFIA"/>
    <s v="04-SANTA MONICA"/>
    <n v="340"/>
    <s v="INSTITUTO DE GEOGRAFIA"/>
    <s v="04-SANTA MONICA"/>
    <x v="0"/>
    <x v="1"/>
    <x v="6"/>
    <x v="0"/>
    <m/>
    <s v="0//0"/>
    <m/>
    <m/>
    <n v="26231"/>
    <s v="UNIVERSIDADE FEDERAL DE ALAGOAS"/>
    <n v="0"/>
    <m/>
    <m/>
    <m/>
    <x v="0"/>
    <x v="1"/>
    <d v="2017-02-16T00:00:00"/>
    <n v="12763.01"/>
  </r>
  <r>
    <s v="ANGELA MARCIA DE SOUZA"/>
    <s v="Universidade Federal de Uberlandia"/>
    <n v="2044394"/>
    <n v="45560080187"/>
    <s v="05/09/1968"/>
    <x v="0"/>
    <s v="JUVERCINA DE PAULA E SOUZA"/>
    <x v="0"/>
    <s v="BRASILEIRO NATO"/>
    <m/>
    <s v="GO"/>
    <m/>
    <n v="301"/>
    <s v="INSTITUTO DE CIENCIAS AGRARIAS"/>
    <s v="12-CAMPUS GLORIA"/>
    <n v="301"/>
    <s v="INSTITUTO DE CIENCIAS AGRARIAS"/>
    <s v="12-CAMPUS GLORIA"/>
    <x v="0"/>
    <x v="1"/>
    <x v="0"/>
    <x v="0"/>
    <m/>
    <s v="0//0"/>
    <m/>
    <m/>
    <n v="0"/>
    <m/>
    <n v="0"/>
    <m/>
    <m/>
    <m/>
    <x v="0"/>
    <x v="1"/>
    <d v="2013-07-22T00:00:00"/>
    <n v="12272.12"/>
  </r>
  <r>
    <s v="ANGELA MARIA SOARES"/>
    <s v="Universidade Federal de Uberlandia"/>
    <n v="1739247"/>
    <n v="78380570600"/>
    <s v="15/06/1958"/>
    <x v="0"/>
    <s v="LAURA MARIA DE JESUS"/>
    <x v="0"/>
    <s v="BRASILEIRO NATO"/>
    <m/>
    <s v="MG"/>
    <m/>
    <n v="340"/>
    <s v="INSTITUTO DE GEOGRAFIA"/>
    <s v="04-SANTA MONICA"/>
    <n v="340"/>
    <s v="INSTITUTO DE GEOGRAFIA"/>
    <s v="04-SANTA MONICA"/>
    <x v="0"/>
    <x v="1"/>
    <x v="6"/>
    <x v="0"/>
    <m/>
    <s v="0//0"/>
    <m/>
    <m/>
    <n v="0"/>
    <m/>
    <n v="0"/>
    <m/>
    <m/>
    <m/>
    <x v="0"/>
    <x v="1"/>
    <d v="2014-04-08T00:00:00"/>
    <n v="12763.01"/>
  </r>
  <r>
    <s v="ANGELA SUELEM ROCHA VELOSO"/>
    <s v="Universidade Federal de Uberlandia"/>
    <n v="3042352"/>
    <n v="70821410253"/>
    <s v="05/08/1981"/>
    <x v="0"/>
    <s v="ANGELICA NETA ROCHA"/>
    <x v="0"/>
    <s v="BRASILEIRO NATO"/>
    <m/>
    <s v="PA"/>
    <m/>
    <n v="340"/>
    <s v="INSTITUTO DE GEOGRAFIA"/>
    <s v="04-SANTA MONICA"/>
    <n v="340"/>
    <s v="INSTITUTO DE GEOGRAFIA"/>
    <s v="04-SANTA MONICA"/>
    <x v="0"/>
    <x v="1"/>
    <x v="4"/>
    <x v="0"/>
    <m/>
    <s v="0//0"/>
    <m/>
    <m/>
    <n v="0"/>
    <m/>
    <n v="0"/>
    <m/>
    <m/>
    <m/>
    <x v="0"/>
    <x v="1"/>
    <d v="2018-05-02T00:00:00"/>
    <n v="11800.12"/>
  </r>
  <r>
    <s v="ANGELICA LEMOS DEBS DINIZ"/>
    <s v="Universidade Federal de Uberlandia"/>
    <n v="2455508"/>
    <n v="86634550620"/>
    <s v="03/11/1966"/>
    <x v="0"/>
    <s v="ELIANE LEMOS DEBS"/>
    <x v="0"/>
    <s v="BRASILEIRO NATO"/>
    <m/>
    <s v="MG"/>
    <s v="ARAGUARI"/>
    <n v="305"/>
    <s v="FACULDADE DE MEDICINA"/>
    <s v="07-AREA ACADEMICA-UMUARAMA"/>
    <n v="305"/>
    <s v="FACULDADE DE MEDICINA"/>
    <s v="07-AREA ACADEMICA-UMUARAMA"/>
    <x v="0"/>
    <x v="1"/>
    <x v="5"/>
    <x v="0"/>
    <m/>
    <s v="0//0"/>
    <m/>
    <s v="Atraso ou Saída Antecipada - EST"/>
    <n v="0"/>
    <m/>
    <n v="0"/>
    <m/>
    <s v="22/11/2021"/>
    <s v="31/12/2999"/>
    <x v="0"/>
    <x v="0"/>
    <d v="2010-03-26T00:00:00"/>
    <n v="10882.25"/>
  </r>
  <r>
    <s v="ANGELO PIVA BIAGINI"/>
    <s v="Universidade Federal de Uberlandia"/>
    <n v="2077669"/>
    <n v="63536900968"/>
    <s v="15/12/1967"/>
    <x v="1"/>
    <s v="CLAIRE PIVA BIAGINI"/>
    <x v="0"/>
    <s v="BRASILEIRO NATO"/>
    <m/>
    <s v="SP"/>
    <m/>
    <n v="332"/>
    <s v="FACULDADE DE EDUCACAO FISICA"/>
    <s v="03-EDUCACAO FISICA"/>
    <n v="332"/>
    <s v="FACULDADE DE EDUCACAO FISICA"/>
    <s v="03-EDUCACAO FISICA"/>
    <x v="0"/>
    <x v="1"/>
    <x v="6"/>
    <x v="0"/>
    <m/>
    <s v="0//0"/>
    <m/>
    <m/>
    <n v="0"/>
    <m/>
    <n v="0"/>
    <m/>
    <m/>
    <m/>
    <x v="0"/>
    <x v="1"/>
    <d v="2013-12-04T00:00:00"/>
    <n v="12763.01"/>
  </r>
  <r>
    <s v="ANIEL SILVA DE MORAIS"/>
    <s v="Universidade Federal de Uberlandia"/>
    <n v="1663997"/>
    <n v="4496303663"/>
    <s v="10/10/1979"/>
    <x v="1"/>
    <s v="MARIA DAS GRACAS SILVA DE MORAIS"/>
    <x v="1"/>
    <s v="BRASILEIRO NATO"/>
    <m/>
    <s v="MG"/>
    <s v="UBERLANDIA"/>
    <n v="403"/>
    <s v="FACULDADE DE ENGENHARIA ELETRICA"/>
    <s v="04-SANTA MONICA"/>
    <n v="403"/>
    <s v="FACULDADE DE ENGENHARIA ELETRICA"/>
    <s v="04-SANTA MONICA"/>
    <x v="0"/>
    <x v="1"/>
    <x v="1"/>
    <x v="0"/>
    <m/>
    <s v="0//0"/>
    <m/>
    <m/>
    <n v="0"/>
    <m/>
    <n v="0"/>
    <m/>
    <m/>
    <m/>
    <x v="0"/>
    <x v="1"/>
    <d v="2008-11-10T00:00:00"/>
    <n v="19166.11"/>
  </r>
  <r>
    <s v="ANIZIO MARCIO DE FARIA"/>
    <s v="Universidade Federal de Uberlandia"/>
    <n v="1626241"/>
    <n v="3699992667"/>
    <s v="20/11/1977"/>
    <x v="1"/>
    <s v="MARIA RITA ROSA FARIA"/>
    <x v="0"/>
    <s v="BRASILEIRO NATO"/>
    <m/>
    <s v="MG"/>
    <s v="VICOSA"/>
    <n v="356"/>
    <s v="INSTITUTO DE QUIMICA"/>
    <s v="04-SANTA MONICA"/>
    <n v="1152"/>
    <s v="INSTITUTO CIENCIAS EXATA NATURAIS PONTAL"/>
    <s v="09-CAMPUS PONTAL"/>
    <x v="0"/>
    <x v="1"/>
    <x v="1"/>
    <x v="0"/>
    <m/>
    <s v="0//0"/>
    <m/>
    <m/>
    <n v="0"/>
    <m/>
    <n v="0"/>
    <m/>
    <m/>
    <m/>
    <x v="0"/>
    <x v="1"/>
    <d v="2008-04-11T00:00:00"/>
    <n v="18663.64"/>
  </r>
  <r>
    <s v="ANNA CLAUDIA YOKOYAMA DOS ANJOS"/>
    <s v="Universidade Federal de Uberlandia"/>
    <n v="1115952"/>
    <n v="71915710634"/>
    <s v="01/02/1971"/>
    <x v="0"/>
    <s v="ELZA TOMOCA YOKOYAMA DOS ANJOS"/>
    <x v="1"/>
    <s v="BRASILEIRO NATO"/>
    <m/>
    <s v="SP"/>
    <s v="SAO PAULO"/>
    <n v="305"/>
    <s v="FACULDADE DE MEDICINA"/>
    <s v="07-AREA ACADEMICA-UMUARAMA"/>
    <n v="305"/>
    <s v="FACULDADE DE MEDICINA"/>
    <s v="07-AREA ACADEMICA-UMUARAMA"/>
    <x v="0"/>
    <x v="1"/>
    <x v="7"/>
    <x v="0"/>
    <m/>
    <s v="0//0"/>
    <m/>
    <m/>
    <n v="0"/>
    <m/>
    <n v="0"/>
    <m/>
    <m/>
    <m/>
    <x v="0"/>
    <x v="1"/>
    <d v="2008-11-10T00:00:00"/>
    <n v="18379.2"/>
  </r>
  <r>
    <s v="ANNA MONTEIRO CORREIA LIMA"/>
    <s v="Universidade Federal de Uberlandia"/>
    <n v="1504702"/>
    <n v="96630949668"/>
    <s v="12/01/1973"/>
    <x v="0"/>
    <s v="MARTHA MARIA MONTEIRO CORREIRA LIMA"/>
    <x v="0"/>
    <s v="BRASILEIRO NATO"/>
    <m/>
    <s v="PB"/>
    <s v="AREIA"/>
    <n v="314"/>
    <s v="FACULDADE DE MEDICINA VETERINARIA"/>
    <s v="07-AREA ACADEMICA-UMUARAMA"/>
    <n v="314"/>
    <s v="FACULDADE DE MEDICINA VETERINARIA"/>
    <s v="07-AREA ACADEMICA-UMUARAMA"/>
    <x v="0"/>
    <x v="1"/>
    <x v="3"/>
    <x v="0"/>
    <m/>
    <s v="0//0"/>
    <m/>
    <m/>
    <n v="0"/>
    <m/>
    <n v="0"/>
    <m/>
    <m/>
    <m/>
    <x v="0"/>
    <x v="1"/>
    <d v="2005-08-05T00:00:00"/>
    <n v="21484.89"/>
  </r>
  <r>
    <s v="ANNE CAROLINE MALVESTIO"/>
    <s v="Universidade Federal de Uberlandia"/>
    <n v="1378289"/>
    <n v="31203944837"/>
    <s v="19/02/1988"/>
    <x v="0"/>
    <s v="CELIA MARIA DA SILVA MALVESTIO"/>
    <x v="0"/>
    <s v="BRASILEIRO NATO"/>
    <m/>
    <s v="SP"/>
    <m/>
    <n v="569"/>
    <s v="COORD CURSO GRADUACAO ENG AMBIENTAL"/>
    <s v="12-CAMPUS GLORIA"/>
    <n v="301"/>
    <s v="INSTITUTO DE CIENCIAS AGRARIAS"/>
    <s v="12-CAMPUS GLORIA"/>
    <x v="0"/>
    <x v="1"/>
    <x v="4"/>
    <x v="0"/>
    <m/>
    <s v="0//0"/>
    <m/>
    <m/>
    <n v="0"/>
    <m/>
    <n v="0"/>
    <m/>
    <m/>
    <m/>
    <x v="0"/>
    <x v="1"/>
    <d v="2018-08-03T00:00:00"/>
    <n v="11800.12"/>
  </r>
  <r>
    <s v="ANSELMO TADEU FERREIRA"/>
    <s v="Universidade Federal de Uberlandia"/>
    <n v="4221916"/>
    <n v="7867495800"/>
    <s v="14/01/1967"/>
    <x v="1"/>
    <s v="MARIA LURDES DUARTE"/>
    <x v="0"/>
    <s v="BRASILEIRO NATO"/>
    <m/>
    <s v="SP"/>
    <s v="PIRACICABA"/>
    <n v="807"/>
    <s v="INSTITUTO DE FILOSOFIA"/>
    <s v="04-SANTA MONICA"/>
    <n v="807"/>
    <s v="INSTITUTO DE FILOSOFIA"/>
    <s v="04-SANTA MONICA"/>
    <x v="0"/>
    <x v="1"/>
    <x v="5"/>
    <x v="0"/>
    <m/>
    <s v="0//0"/>
    <m/>
    <s v="AFAS. ESTUDO EXTERIOR C/ONUS - EST"/>
    <n v="0"/>
    <m/>
    <n v="0"/>
    <m/>
    <s v="29/11/2022"/>
    <s v="2/04/2023"/>
    <x v="0"/>
    <x v="1"/>
    <d v="2008-11-10T00:00:00"/>
    <n v="17945.810000000001"/>
  </r>
  <r>
    <s v="ANTONINO DI LORENZO"/>
    <s v="Universidade Federal de Uberlandia"/>
    <n v="1686733"/>
    <n v="23270013825"/>
    <s v="01/03/1974"/>
    <x v="1"/>
    <s v="GIOVANNA PREVITERA"/>
    <x v="3"/>
    <s v="ESTRANGEIRO"/>
    <s v="ITALIA"/>
    <m/>
    <s v="ACIREALE"/>
    <n v="395"/>
    <s v="INSTITUTO DE FISICA"/>
    <s v="04-SANTA MONICA"/>
    <n v="395"/>
    <s v="INSTITUTO DE FISICA"/>
    <s v="04-SANTA MONICA"/>
    <x v="0"/>
    <x v="1"/>
    <x v="7"/>
    <x v="0"/>
    <m/>
    <s v="0//0"/>
    <m/>
    <s v="Lic. Tratar de Interesses Particulares - EST"/>
    <n v="0"/>
    <m/>
    <n v="0"/>
    <m/>
    <s v="1/09/2022"/>
    <s v="31/08/2025"/>
    <x v="0"/>
    <x v="1"/>
    <d v="2009-03-04T00:00:00"/>
    <n v="0"/>
  </r>
  <r>
    <s v="ANTONIO ARIZA GONCALVES JUNIOR"/>
    <s v="Universidade Federal de Uberlandia"/>
    <n v="411658"/>
    <n v="13004301172"/>
    <s v="04/07/1954"/>
    <x v="1"/>
    <s v="MARIA V GONCALVES"/>
    <x v="0"/>
    <s v="BRASILEIRO NATO"/>
    <m/>
    <s v="GO"/>
    <s v="GOIANIA"/>
    <n v="395"/>
    <s v="INSTITUTO DE FISICA"/>
    <s v="04-SANTA MONICA"/>
    <n v="395"/>
    <s v="INSTITUTO DE FISICA"/>
    <s v="04-SANTA MONICA"/>
    <x v="0"/>
    <x v="0"/>
    <x v="8"/>
    <x v="0"/>
    <m/>
    <s v="0//0"/>
    <m/>
    <m/>
    <n v="0"/>
    <m/>
    <n v="0"/>
    <m/>
    <m/>
    <m/>
    <x v="0"/>
    <x v="1"/>
    <d v="1980-06-02T00:00:00"/>
    <n v="14849.82"/>
  </r>
  <r>
    <s v="ANTONIO CARLOS DOS SANTOS"/>
    <s v="Universidade Federal de Uberlandia"/>
    <n v="1297878"/>
    <n v="11527824870"/>
    <s v="19/02/1968"/>
    <x v="1"/>
    <s v="MARCIA VILLANOVA DOS SANTOS"/>
    <x v="0"/>
    <s v="BRASILEIRO NATO"/>
    <m/>
    <s v="SP"/>
    <s v="PIRACICABA"/>
    <n v="407"/>
    <s v="FACULDADE DE ENGENHARIA CIVIL"/>
    <s v="04-SANTA MONICA"/>
    <n v="407"/>
    <s v="FACULDADE DE ENGENHARIA CIVIL"/>
    <s v="04-SANTA MONICA"/>
    <x v="0"/>
    <x v="1"/>
    <x v="3"/>
    <x v="0"/>
    <m/>
    <s v="0//0"/>
    <m/>
    <m/>
    <n v="26251"/>
    <s v="FUNDACAO UNIVERSIDADE FED. DO TOCANTINS"/>
    <n v="0"/>
    <m/>
    <m/>
    <m/>
    <x v="0"/>
    <x v="1"/>
    <d v="2007-12-01T00:00:00"/>
    <n v="20530.009999999998"/>
  </r>
  <r>
    <s v="ANTONIO CARLOS FERREIRA BATISTA"/>
    <s v="Universidade Federal de Uberlandia"/>
    <n v="1521394"/>
    <n v="16391814821"/>
    <s v="20/02/1973"/>
    <x v="1"/>
    <s v="MARISA FERREIRA BATISTA"/>
    <x v="0"/>
    <s v="BRASILEIRO NATO"/>
    <m/>
    <s v="SP"/>
    <s v="SAO PAULO"/>
    <n v="802"/>
    <s v="COORD DO CURSO DE QUIMICA DO PONTAL"/>
    <s v="09-CAMPUS PONTAL"/>
    <n v="1152"/>
    <s v="INSTITUTO CIENCIAS EXATA NATURAIS PONTAL"/>
    <s v="09-CAMPUS PONTAL"/>
    <x v="0"/>
    <x v="1"/>
    <x v="7"/>
    <x v="0"/>
    <m/>
    <s v="0//0"/>
    <m/>
    <m/>
    <n v="0"/>
    <m/>
    <n v="0"/>
    <m/>
    <m/>
    <m/>
    <x v="0"/>
    <x v="1"/>
    <d v="2006-09-04T00:00:00"/>
    <n v="18058.169999999998"/>
  </r>
  <r>
    <s v="ANTONIO CARLOS FREIRE SAMPAIO"/>
    <s v="Universidade Federal de Uberlandia"/>
    <n v="1161100"/>
    <n v="46978100749"/>
    <s v="05/07/1955"/>
    <x v="1"/>
    <s v="NOEMI FREIRE SAMPAIO"/>
    <x v="3"/>
    <s v="BRASILEIRO NATO"/>
    <m/>
    <s v="MG"/>
    <m/>
    <n v="340"/>
    <s v="INSTITUTO DE GEOGRAFIA"/>
    <s v="04-SANTA MONICA"/>
    <n v="340"/>
    <s v="INSTITUTO DE GEOGRAFIA"/>
    <s v="04-SANTA MONICA"/>
    <x v="0"/>
    <x v="1"/>
    <x v="1"/>
    <x v="0"/>
    <m/>
    <s v="0//0"/>
    <m/>
    <m/>
    <n v="26254"/>
    <s v="UNIVERSIDADE FED.DO TRIANGULO MINEIRO"/>
    <n v="0"/>
    <m/>
    <m/>
    <m/>
    <x v="0"/>
    <x v="1"/>
    <d v="2012-10-01T00:00:00"/>
    <n v="18663.64"/>
  </r>
  <r>
    <s v="ANTONIO CARLOS LOPES PETEAN"/>
    <s v="Universidade Federal de Uberlandia"/>
    <n v="1915475"/>
    <n v="62026887691"/>
    <s v="17/11/1963"/>
    <x v="1"/>
    <s v="EUCIA MARIA LOPES PETEAN"/>
    <x v="4"/>
    <s v="BRASILEIRO NATO"/>
    <m/>
    <s v="SP"/>
    <m/>
    <n v="806"/>
    <s v="INSTITUTO DE CIENCIAS SOCIAIS"/>
    <s v="04-SANTA MONICA"/>
    <n v="806"/>
    <s v="INSTITUTO DE CIENCIAS SOCIAIS"/>
    <s v="04-SANTA MONICA"/>
    <x v="0"/>
    <x v="1"/>
    <x v="9"/>
    <x v="0"/>
    <m/>
    <s v="0//0"/>
    <m/>
    <m/>
    <n v="0"/>
    <m/>
    <n v="0"/>
    <m/>
    <m/>
    <m/>
    <x v="0"/>
    <x v="1"/>
    <d v="2012-02-01T00:00:00"/>
    <n v="16591.91"/>
  </r>
  <r>
    <s v="ANTONIO CARLOS NOGUEIRA"/>
    <s v="Universidade Federal de Uberlandia"/>
    <n v="1217811"/>
    <n v="5843085821"/>
    <s v="29/04/1967"/>
    <x v="1"/>
    <s v="APARECIDA NUNES NOGUEIRA"/>
    <x v="0"/>
    <s v="BRASILEIRO NATO"/>
    <m/>
    <s v="SP"/>
    <s v="ASSIS"/>
    <n v="391"/>
    <s v="FACULDADE DE MATEMATICA"/>
    <s v="04-SANTA MONICA"/>
    <n v="391"/>
    <s v="FACULDADE DE MATEMATICA"/>
    <s v="04-SANTA MONICA"/>
    <x v="0"/>
    <x v="1"/>
    <x v="1"/>
    <x v="0"/>
    <m/>
    <s v="0//0"/>
    <m/>
    <m/>
    <n v="0"/>
    <m/>
    <n v="0"/>
    <m/>
    <m/>
    <m/>
    <x v="0"/>
    <x v="1"/>
    <d v="1997-02-03T00:00:00"/>
    <n v="18837.25"/>
  </r>
  <r>
    <s v="ANTONIO CLAUDIO MOREIRA COSTA"/>
    <s v="Universidade Federal de Uberlandia"/>
    <n v="1456060"/>
    <n v="37816977204"/>
    <s v="06/03/1972"/>
    <x v="1"/>
    <s v="IVAINA MOREIRA DA COSTA"/>
    <x v="1"/>
    <s v="BRASILEIRO NATO"/>
    <m/>
    <s v="PA"/>
    <s v="BELEM"/>
    <n v="363"/>
    <s v="FACULDADE DE EDUCACAO"/>
    <s v="04-SANTA MONICA"/>
    <n v="363"/>
    <s v="FACULDADE DE EDUCACAO"/>
    <s v="04-SANTA MONICA"/>
    <x v="0"/>
    <x v="1"/>
    <x v="3"/>
    <x v="0"/>
    <m/>
    <s v="0//0"/>
    <m/>
    <m/>
    <n v="26251"/>
    <s v="FUNDACAO UNIVERSIDADE FED. DO TOCANTINS"/>
    <n v="0"/>
    <m/>
    <m/>
    <m/>
    <x v="0"/>
    <x v="1"/>
    <d v="2007-10-01T00:00:00"/>
    <n v="20530.009999999998"/>
  </r>
  <r>
    <s v="ANTONIO CLAUDIO PASCHOARELLI VEIGA"/>
    <s v="Universidade Federal de Uberlandia"/>
    <n v="413274"/>
    <n v="5100005840"/>
    <s v="19/05/1963"/>
    <x v="1"/>
    <s v="DEYSE PASCHOARELLI VEIGA"/>
    <x v="0"/>
    <s v="BRASILEIRO NATO"/>
    <m/>
    <s v="BA"/>
    <s v="SALVADOR"/>
    <n v="403"/>
    <s v="FACULDADE DE ENGENHARIA ELETRICA"/>
    <s v="04-SANTA MONICA"/>
    <n v="403"/>
    <s v="FACULDADE DE ENGENHARIA ELETRICA"/>
    <s v="04-SANTA MONICA"/>
    <x v="0"/>
    <x v="1"/>
    <x v="3"/>
    <x v="0"/>
    <m/>
    <s v="0//0"/>
    <m/>
    <m/>
    <n v="0"/>
    <m/>
    <n v="0"/>
    <m/>
    <m/>
    <m/>
    <x v="0"/>
    <x v="1"/>
    <d v="1988-11-01T00:00:00"/>
    <n v="21484.89"/>
  </r>
  <r>
    <s v="ANTONIO DE OLIVEIRA JUNIOR"/>
    <s v="Universidade Federal de Uberlandia"/>
    <n v="1466519"/>
    <n v="1202575722"/>
    <s v="31/05/1964"/>
    <x v="1"/>
    <s v="LEA MELLO DE OLIVEIRA"/>
    <x v="0"/>
    <s v="BRASILEIRO NATO"/>
    <m/>
    <s v="RJ"/>
    <m/>
    <n v="800"/>
    <s v="COORD DO CURSO DE GEOGRAFIA DO PONTAL"/>
    <s v="09-CAMPUS PONTAL"/>
    <n v="1155"/>
    <s v="INSTITUTO DE CIENCIAS HUMANAS DO PONTAL"/>
    <s v="09-CAMPUS PONTAL"/>
    <x v="0"/>
    <x v="1"/>
    <x v="8"/>
    <x v="0"/>
    <m/>
    <s v="0//0"/>
    <m/>
    <m/>
    <n v="0"/>
    <m/>
    <n v="0"/>
    <m/>
    <m/>
    <m/>
    <x v="0"/>
    <x v="1"/>
    <d v="2010-03-19T00:00:00"/>
    <n v="13273.52"/>
  </r>
  <r>
    <s v="ANTONIO DE PAULO PERUZZI"/>
    <s v="Universidade Federal de Uberlandia"/>
    <n v="1801699"/>
    <n v="10889619832"/>
    <s v="16/10/1969"/>
    <x v="1"/>
    <s v="VALENTINA DE ARRUDA PERUZZI"/>
    <x v="0"/>
    <s v="BRASILEIRO NATO"/>
    <m/>
    <s v="SP"/>
    <m/>
    <n v="407"/>
    <s v="FACULDADE DE ENGENHARIA CIVIL"/>
    <s v="04-SANTA MONICA"/>
    <n v="407"/>
    <s v="FACULDADE DE ENGENHARIA CIVIL"/>
    <s v="04-SANTA MONICA"/>
    <x v="0"/>
    <x v="1"/>
    <x v="5"/>
    <x v="0"/>
    <m/>
    <s v="0//0"/>
    <m/>
    <m/>
    <n v="0"/>
    <m/>
    <n v="0"/>
    <m/>
    <m/>
    <m/>
    <x v="0"/>
    <x v="1"/>
    <d v="2010-07-29T00:00:00"/>
    <n v="17945.810000000001"/>
  </r>
  <r>
    <s v="ANTONIO JOSE VINHA ZANUNCIO"/>
    <s v="Universidade Federal de Uberlandia"/>
    <n v="2356986"/>
    <n v="7960839670"/>
    <s v="13/03/1987"/>
    <x v="1"/>
    <s v="TERESINHA VINHA ZANUNCIO"/>
    <x v="0"/>
    <s v="BRASILEIRO NATO"/>
    <m/>
    <s v="MG"/>
    <m/>
    <n v="908"/>
    <s v="COOR CUR GRAD ENG FLORESTAL MTE CARMELO"/>
    <s v="10-CAMPUS MONTE CARMELO"/>
    <n v="301"/>
    <s v="INSTITUTO DE CIENCIAS AGRARIAS"/>
    <s v="12-CAMPUS GLORIA"/>
    <x v="0"/>
    <x v="1"/>
    <x v="0"/>
    <x v="0"/>
    <m/>
    <s v="0//0"/>
    <m/>
    <m/>
    <n v="0"/>
    <m/>
    <n v="0"/>
    <m/>
    <m/>
    <m/>
    <x v="0"/>
    <x v="1"/>
    <d v="2017-01-25T00:00:00"/>
    <n v="12272.12"/>
  </r>
  <r>
    <s v="ANTONIO JUSTINO RUAS MADUREIRA"/>
    <s v="Universidade Federal de Uberlandia"/>
    <n v="1551327"/>
    <n v="32921195615"/>
    <s v="10/02/1960"/>
    <x v="1"/>
    <s v="CARLOTA ODETE RUAS MADUREIRA"/>
    <x v="0"/>
    <s v="BRASILEIRO NATO"/>
    <m/>
    <s v="MG"/>
    <s v="RIO DO PRADO"/>
    <n v="796"/>
    <s v="COORD CURSO DE FISICA DO PONTAL"/>
    <s v="09-CAMPUS PONTAL"/>
    <n v="1152"/>
    <s v="INSTITUTO CIENCIAS EXATA NATURAIS PONTAL"/>
    <s v="09-CAMPUS PONTAL"/>
    <x v="0"/>
    <x v="1"/>
    <x v="5"/>
    <x v="0"/>
    <m/>
    <s v="0//0"/>
    <m/>
    <m/>
    <n v="0"/>
    <m/>
    <n v="0"/>
    <m/>
    <m/>
    <m/>
    <x v="0"/>
    <x v="1"/>
    <d v="2006-09-20T00:00:00"/>
    <n v="17945.810000000001"/>
  </r>
  <r>
    <s v="ANTONIO MARCOS GONCALVES DE LIMA"/>
    <s v="Universidade Federal de Uberlandia"/>
    <n v="1621611"/>
    <n v="706538609"/>
    <s v="19/08/1975"/>
    <x v="1"/>
    <s v="MARIA DE FATIMA GONCALVES DE LIMA"/>
    <x v="1"/>
    <s v="BRASILEIRO NATO"/>
    <m/>
    <s v="MG"/>
    <m/>
    <n v="399"/>
    <s v="FACULDADE DE ENGENHARIA MECANICA"/>
    <s v="12-CAMPUS GLORIA"/>
    <n v="399"/>
    <s v="FACULDADE DE ENGENHARIA MECANICA"/>
    <s v="12-CAMPUS GLORIA"/>
    <x v="0"/>
    <x v="1"/>
    <x v="1"/>
    <x v="0"/>
    <m/>
    <s v="0//0"/>
    <m/>
    <m/>
    <n v="0"/>
    <m/>
    <n v="0"/>
    <m/>
    <m/>
    <m/>
    <x v="0"/>
    <x v="1"/>
    <d v="2010-03-19T00:00:00"/>
    <n v="18663.64"/>
  </r>
  <r>
    <s v="ANTONIO MARCOS MACHADO DE OLIVEIRA"/>
    <s v="Universidade Federal de Uberlandia"/>
    <n v="1544463"/>
    <n v="13563454841"/>
    <s v="05/05/1970"/>
    <x v="1"/>
    <s v="MARIA ADENIL PEREIRA DE OLIVEIRA"/>
    <x v="0"/>
    <s v="BRASILEIRO NATO"/>
    <m/>
    <s v="SP"/>
    <s v="TABATINGA"/>
    <n v="1293"/>
    <s v="Coordenação do Curso de Graduação em Geografia"/>
    <s v="04-SANTA MONICA"/>
    <n v="340"/>
    <s v="INSTITUTO DE GEOGRAFIA"/>
    <s v="04-SANTA MONICA"/>
    <x v="0"/>
    <x v="1"/>
    <x v="1"/>
    <x v="0"/>
    <m/>
    <s v="0//0"/>
    <m/>
    <m/>
    <n v="0"/>
    <m/>
    <n v="0"/>
    <m/>
    <m/>
    <m/>
    <x v="0"/>
    <x v="1"/>
    <d v="2006-08-04T00:00:00"/>
    <n v="19646.82"/>
  </r>
  <r>
    <s v="ANTONIO OTAVIO DE TOLEDO PATROCINIO"/>
    <s v="Universidade Federal de Uberlandia"/>
    <n v="1839353"/>
    <n v="5958974602"/>
    <s v="08/04/1983"/>
    <x v="1"/>
    <s v="ANA MARIA DE TOLEDO PATROCINIO"/>
    <x v="4"/>
    <s v="BRASILEIRO NATO"/>
    <m/>
    <s v="MG"/>
    <m/>
    <n v="356"/>
    <s v="INSTITUTO DE QUIMICA"/>
    <s v="04-SANTA MONICA"/>
    <n v="356"/>
    <s v="INSTITUTO DE QUIMICA"/>
    <s v="04-SANTA MONICA"/>
    <x v="0"/>
    <x v="1"/>
    <x v="7"/>
    <x v="0"/>
    <m/>
    <s v="0//0"/>
    <m/>
    <m/>
    <n v="0"/>
    <m/>
    <n v="0"/>
    <m/>
    <m/>
    <m/>
    <x v="0"/>
    <x v="1"/>
    <d v="2011-01-25T00:00:00"/>
    <n v="18860.759999999998"/>
  </r>
  <r>
    <s v="ANTONIO SERGIO TORRES PENEDO"/>
    <s v="Universidade Federal de Uberlandia"/>
    <n v="1879245"/>
    <n v="27714671866"/>
    <s v="04/06/1979"/>
    <x v="1"/>
    <s v="IRENE APARECIDA BARBOSA TORRES PENEDO"/>
    <x v="3"/>
    <s v="BRASILEIRO NATO"/>
    <m/>
    <s v="SP"/>
    <m/>
    <n v="1371"/>
    <s v="Coordenação do Programa de Pós-Graduação em Gestão Organizac"/>
    <s v="04-SANTA MONICA"/>
    <n v="369"/>
    <s v="FACULDADE DE GESTAO E NEGOCIOS"/>
    <s v="04-SANTA MONICA"/>
    <x v="0"/>
    <x v="1"/>
    <x v="7"/>
    <x v="0"/>
    <m/>
    <s v="0//0"/>
    <m/>
    <m/>
    <n v="26243"/>
    <s v="UNIVERSIDADE FED. DO RIO GRANDE DO NORTE"/>
    <n v="0"/>
    <m/>
    <m/>
    <m/>
    <x v="0"/>
    <x v="1"/>
    <d v="2012-11-20T00:00:00"/>
    <n v="18238.77"/>
  </r>
  <r>
    <s v="APARECIDA ROCHA ROSSI"/>
    <s v="Universidade Federal de Uberlandia"/>
    <n v="1871992"/>
    <n v="21157928668"/>
    <s v="29/08/1951"/>
    <x v="0"/>
    <s v="LAURESTINA GARCIA ROCHA"/>
    <x v="0"/>
    <s v="BRASILEIRO NATO"/>
    <m/>
    <s v="MG"/>
    <m/>
    <n v="363"/>
    <s v="FACULDADE DE EDUCACAO"/>
    <s v="04-SANTA MONICA"/>
    <n v="363"/>
    <s v="FACULDADE DE EDUCACAO"/>
    <s v="04-SANTA MONICA"/>
    <x v="1"/>
    <x v="0"/>
    <x v="4"/>
    <x v="0"/>
    <m/>
    <s v="0//0"/>
    <m/>
    <m/>
    <n v="0"/>
    <m/>
    <n v="0"/>
    <m/>
    <m/>
    <m/>
    <x v="0"/>
    <x v="1"/>
    <d v="2011-06-10T00:00:00"/>
    <n v="8232.64"/>
  </r>
  <r>
    <s v="ARACELLE ELISANE ALVES FAGUNDES"/>
    <s v="Universidade Federal de Uberlandia"/>
    <n v="2115533"/>
    <n v="4725111651"/>
    <s v="05/04/1978"/>
    <x v="0"/>
    <s v="ABADIA DE LOURDES ALVES"/>
    <x v="3"/>
    <s v="BRASILEIRO NATO"/>
    <m/>
    <s v="MG"/>
    <m/>
    <n v="314"/>
    <s v="FACULDADE DE MEDICINA VETERINARIA"/>
    <s v="07-AREA ACADEMICA-UMUARAMA"/>
    <n v="314"/>
    <s v="FACULDADE DE MEDICINA VETERINARIA"/>
    <s v="07-AREA ACADEMICA-UMUARAMA"/>
    <x v="0"/>
    <x v="1"/>
    <x v="6"/>
    <x v="0"/>
    <m/>
    <s v="0//0"/>
    <m/>
    <m/>
    <n v="0"/>
    <m/>
    <n v="0"/>
    <m/>
    <m/>
    <m/>
    <x v="0"/>
    <x v="1"/>
    <d v="2014-04-22T00:00:00"/>
    <n v="13356.63"/>
  </r>
  <r>
    <s v="ARACY ALVES DE ARAUJO"/>
    <s v="Universidade Federal de Uberlandia"/>
    <n v="1488963"/>
    <n v="77065697304"/>
    <s v="03/09/1977"/>
    <x v="0"/>
    <s v="MARIA DAS GRACAS ALVES DE ARAUJO"/>
    <x v="4"/>
    <s v="BRASILEIRO NATO"/>
    <m/>
    <s v="CE"/>
    <m/>
    <n v="369"/>
    <s v="FACULDADE DE GESTAO E NEGOCIOS"/>
    <s v="04-SANTA MONICA"/>
    <n v="369"/>
    <s v="FACULDADE DE GESTAO E NEGOCIOS"/>
    <s v="04-SANTA MONICA"/>
    <x v="0"/>
    <x v="1"/>
    <x v="5"/>
    <x v="0"/>
    <m/>
    <s v="0//0"/>
    <m/>
    <m/>
    <n v="0"/>
    <m/>
    <n v="0"/>
    <m/>
    <m/>
    <m/>
    <x v="0"/>
    <x v="1"/>
    <d v="2012-04-16T00:00:00"/>
    <n v="17945.810000000001"/>
  </r>
  <r>
    <s v="ARAINA HULMANN BATISTA"/>
    <s v="Universidade Federal de Uberlandia"/>
    <n v="3121857"/>
    <n v="525580964"/>
    <s v="19/12/1977"/>
    <x v="0"/>
    <s v="MIRIAN DE LOURDES HULMANN BATISTA"/>
    <x v="0"/>
    <s v="BRASILEIRO NATO"/>
    <m/>
    <s v="PR"/>
    <m/>
    <n v="301"/>
    <s v="INSTITUTO DE CIENCIAS AGRARIAS"/>
    <s v="12-CAMPUS GLORIA"/>
    <n v="301"/>
    <s v="INSTITUTO DE CIENCIAS AGRARIAS"/>
    <s v="12-CAMPUS GLORIA"/>
    <x v="0"/>
    <x v="1"/>
    <x v="4"/>
    <x v="0"/>
    <m/>
    <s v="0//0"/>
    <m/>
    <m/>
    <n v="0"/>
    <m/>
    <n v="0"/>
    <m/>
    <m/>
    <m/>
    <x v="0"/>
    <x v="1"/>
    <d v="2019-04-18T00:00:00"/>
    <n v="11800.12"/>
  </r>
  <r>
    <s v="ARIADINE CRISTINE DE ALMEIDA"/>
    <s v="Universidade Federal de Uberlandia"/>
    <n v="1987210"/>
    <n v="6779532673"/>
    <s v="27/11/1985"/>
    <x v="0"/>
    <s v="MARIA DAS GRACAS DE ALMEIDA"/>
    <x v="3"/>
    <s v="BRASILEIRO NATO"/>
    <m/>
    <s v="MG"/>
    <m/>
    <n v="294"/>
    <s v="INSTITUTO DE BIOLOGIA"/>
    <s v="07-AREA ACADEMICA-UMUARAMA"/>
    <n v="294"/>
    <s v="INSTITUTO DE BIOLOGIA"/>
    <s v="07-AREA ACADEMICA-UMUARAMA"/>
    <x v="0"/>
    <x v="1"/>
    <x v="9"/>
    <x v="0"/>
    <m/>
    <s v="0//0"/>
    <m/>
    <m/>
    <n v="0"/>
    <m/>
    <n v="0"/>
    <m/>
    <m/>
    <m/>
    <x v="0"/>
    <x v="1"/>
    <d v="2013-01-07T00:00:00"/>
    <n v="16591.91"/>
  </r>
  <r>
    <s v="ARIEL NOVODVORSKI"/>
    <s v="Universidade Federal de Uberlandia"/>
    <n v="1676603"/>
    <n v="1171899602"/>
    <s v="15/06/1968"/>
    <x v="1"/>
    <s v="REBECA COHEN"/>
    <x v="0"/>
    <s v="BRASILEIRO NATZ"/>
    <s v="ARGENTINA"/>
    <m/>
    <m/>
    <n v="349"/>
    <s v="INSTITUTO DE LETRAS E LINGUISTICA"/>
    <s v="04-SANTA MONICA"/>
    <n v="349"/>
    <s v="INSTITUTO DE LETRAS E LINGUISTICA"/>
    <s v="04-SANTA MONICA"/>
    <x v="0"/>
    <x v="1"/>
    <x v="9"/>
    <x v="0"/>
    <m/>
    <s v="0//0"/>
    <m/>
    <m/>
    <n v="0"/>
    <m/>
    <n v="0"/>
    <m/>
    <m/>
    <m/>
    <x v="0"/>
    <x v="1"/>
    <d v="2009-08-12T00:00:00"/>
    <n v="20444.669999999998"/>
  </r>
  <r>
    <s v="ARIOSVALDO MARQUES JATOBA"/>
    <s v="Universidade Federal de Uberlandia"/>
    <n v="2658273"/>
    <n v="3474411659"/>
    <s v="26/12/1975"/>
    <x v="1"/>
    <s v="ALMERY MARQUES JATOBA"/>
    <x v="1"/>
    <s v="BRASILEIRO NATO"/>
    <m/>
    <s v="BA"/>
    <s v="DELFINO"/>
    <n v="391"/>
    <s v="FACULDADE DE MATEMATICA"/>
    <s v="04-SANTA MONICA"/>
    <n v="391"/>
    <s v="FACULDADE DE MATEMATICA"/>
    <s v="04-SANTA MONICA"/>
    <x v="0"/>
    <x v="1"/>
    <x v="5"/>
    <x v="0"/>
    <m/>
    <s v="0//0"/>
    <m/>
    <m/>
    <n v="0"/>
    <m/>
    <n v="0"/>
    <m/>
    <m/>
    <m/>
    <x v="0"/>
    <x v="1"/>
    <d v="2009-03-04T00:00:00"/>
    <n v="17945.810000000001"/>
  </r>
  <r>
    <s v="ARIOVALDO ANTONIO GIARETTA"/>
    <s v="Universidade Federal de Uberlandia"/>
    <n v="1200561"/>
    <n v="10209951818"/>
    <s v="17/04/1966"/>
    <x v="1"/>
    <s v="BENEDITA DE MORAES GIARETTA"/>
    <x v="0"/>
    <s v="BRASILEIRO NATO"/>
    <m/>
    <s v="SP"/>
    <s v="ITATIBA"/>
    <n v="799"/>
    <s v="COORD CURSO CIENCIAS BIOLOGICAS PONTAL"/>
    <s v="09-CAMPUS PONTAL"/>
    <n v="1152"/>
    <s v="INSTITUTO CIENCIAS EXATA NATURAIS PONTAL"/>
    <s v="09-CAMPUS PONTAL"/>
    <x v="0"/>
    <x v="1"/>
    <x v="3"/>
    <x v="0"/>
    <m/>
    <s v="0//0"/>
    <m/>
    <m/>
    <n v="0"/>
    <m/>
    <n v="0"/>
    <m/>
    <m/>
    <m/>
    <x v="0"/>
    <x v="1"/>
    <d v="1998-07-14T00:00:00"/>
    <n v="20530.009999999998"/>
  </r>
  <r>
    <s v="ARISTEU DA SILVEIRA NETO"/>
    <s v="Universidade Federal de Uberlandia"/>
    <n v="412548"/>
    <n v="10254439187"/>
    <s v="06/01/1955"/>
    <x v="1"/>
    <s v="JOANA CHAVES SILVEIRA"/>
    <x v="0"/>
    <s v="BRASILEIRO NATO"/>
    <m/>
    <s v="GO"/>
    <s v="FORMOSA"/>
    <n v="399"/>
    <s v="FACULDADE DE ENGENHARIA MECANICA"/>
    <s v="12-CAMPUS GLORIA"/>
    <n v="399"/>
    <s v="FACULDADE DE ENGENHARIA MECANICA"/>
    <s v="12-CAMPUS GLORIA"/>
    <x v="0"/>
    <x v="1"/>
    <x v="3"/>
    <x v="0"/>
    <m/>
    <s v="0//0"/>
    <m/>
    <m/>
    <n v="0"/>
    <m/>
    <n v="0"/>
    <m/>
    <m/>
    <m/>
    <x v="0"/>
    <x v="1"/>
    <d v="1985-07-01T00:00:00"/>
    <n v="24921.61"/>
  </r>
  <r>
    <s v="ARLEY CESAR FELIPE"/>
    <s v="Universidade Federal de Uberlandia"/>
    <n v="1035176"/>
    <n v="57403554604"/>
    <s v="24/06/1966"/>
    <x v="1"/>
    <s v="MARIA COELHO NASCIMENTO"/>
    <x v="0"/>
    <s v="BRASILEIRO NATO"/>
    <m/>
    <s v="MG"/>
    <s v="MONTE CARMELO"/>
    <n v="379"/>
    <s v="COORDENACAO CUR GRADUACAO EM DIREITO"/>
    <s v="04-SANTA MONICA"/>
    <n v="376"/>
    <s v="FACULDADE DE DIREITO"/>
    <s v="04-SANTA MONICA"/>
    <x v="0"/>
    <x v="2"/>
    <x v="10"/>
    <x v="0"/>
    <m/>
    <s v="0//0"/>
    <m/>
    <m/>
    <n v="0"/>
    <m/>
    <n v="0"/>
    <m/>
    <m/>
    <m/>
    <x v="0"/>
    <x v="1"/>
    <d v="1993-03-22T00:00:00"/>
    <n v="6502.87"/>
  </r>
  <r>
    <s v="ARLINDO JOSE DE SOUZA JUNIOR"/>
    <s v="Universidade Federal de Uberlandia"/>
    <n v="1035154"/>
    <n v="4113362823"/>
    <s v="08/04/1963"/>
    <x v="1"/>
    <s v="LAURA DE MOURA SOUZA"/>
    <x v="0"/>
    <s v="BRASILEIRO NATO"/>
    <m/>
    <s v="SP"/>
    <s v="SAO PAULO"/>
    <n v="391"/>
    <s v="FACULDADE DE MATEMATICA"/>
    <s v="04-SANTA MONICA"/>
    <n v="391"/>
    <s v="FACULDADE DE MATEMATICA"/>
    <s v="04-SANTA MONICA"/>
    <x v="0"/>
    <x v="1"/>
    <x v="3"/>
    <x v="0"/>
    <m/>
    <s v="0//0"/>
    <m/>
    <m/>
    <n v="0"/>
    <m/>
    <n v="0"/>
    <m/>
    <m/>
    <m/>
    <x v="0"/>
    <x v="1"/>
    <d v="1993-03-22T00:00:00"/>
    <n v="21007.45"/>
  </r>
  <r>
    <s v="ARMANDO GALLO YAHN FILHO"/>
    <s v="Universidade Federal de Uberlandia"/>
    <n v="1804041"/>
    <n v="25126140850"/>
    <s v="24/02/1976"/>
    <x v="1"/>
    <s v="JUDI FREITAS YAHN"/>
    <x v="0"/>
    <s v="BRASILEIRO NATO"/>
    <m/>
    <s v="SP"/>
    <m/>
    <n v="344"/>
    <s v="INST DE ECONOMIA RELACOES INTERNACIONAIS"/>
    <s v="04-SANTA MONICA"/>
    <n v="344"/>
    <s v="INST DE ECONOMIA RELACOES INTERNACIONAIS"/>
    <s v="04-SANTA MONICA"/>
    <x v="0"/>
    <x v="1"/>
    <x v="7"/>
    <x v="0"/>
    <m/>
    <s v="0//0"/>
    <m/>
    <m/>
    <n v="0"/>
    <m/>
    <n v="0"/>
    <m/>
    <m/>
    <m/>
    <x v="0"/>
    <x v="1"/>
    <d v="2010-08-04T00:00:00"/>
    <n v="17255.59"/>
  </r>
  <r>
    <s v="ARMINDO QUILLICI NETO"/>
    <s v="Universidade Federal de Uberlandia"/>
    <n v="1624721"/>
    <n v="5493306824"/>
    <s v="17/07/1962"/>
    <x v="1"/>
    <s v="MAURA COLPANI QUILLICI"/>
    <x v="0"/>
    <s v="BRASILEIRO NATO"/>
    <m/>
    <s v="SP"/>
    <s v="MOCOCA"/>
    <n v="4"/>
    <s v="GABINETE DO REITOR"/>
    <s v="04-SANTA MONICA"/>
    <n v="1155"/>
    <s v="INSTITUTO DE CIENCIAS HUMANAS DO PONTAL"/>
    <s v="09-CAMPUS PONTAL"/>
    <x v="0"/>
    <x v="1"/>
    <x v="1"/>
    <x v="0"/>
    <m/>
    <s v="0//0"/>
    <m/>
    <m/>
    <n v="0"/>
    <m/>
    <n v="0"/>
    <m/>
    <m/>
    <m/>
    <x v="0"/>
    <x v="1"/>
    <d v="2008-04-11T00:00:00"/>
    <n v="23969.07"/>
  </r>
  <r>
    <s v="ARQUIMEDES DIOGENES CILONI"/>
    <s v="Universidade Federal de Uberlandia"/>
    <n v="412190"/>
    <n v="98296892804"/>
    <s v="18/04/1953"/>
    <x v="1"/>
    <s v="GENARINA CILONI SIRENA"/>
    <x v="0"/>
    <s v="BRASILEIRO NATO"/>
    <m/>
    <s v="SP"/>
    <s v="ARARAQUARA"/>
    <n v="407"/>
    <s v="FACULDADE DE ENGENHARIA CIVIL"/>
    <s v="04-SANTA MONICA"/>
    <n v="407"/>
    <s v="FACULDADE DE ENGENHARIA CIVIL"/>
    <s v="04-SANTA MONICA"/>
    <x v="0"/>
    <x v="1"/>
    <x v="3"/>
    <x v="0"/>
    <m/>
    <s v="0//0"/>
    <m/>
    <m/>
    <n v="0"/>
    <m/>
    <n v="0"/>
    <m/>
    <m/>
    <m/>
    <x v="0"/>
    <x v="1"/>
    <d v="1983-03-01T00:00:00"/>
    <n v="27679.27"/>
  </r>
  <r>
    <s v="ARTHUR ALVES FIOCCHI"/>
    <s v="Universidade Federal de Uberlandia"/>
    <n v="2333463"/>
    <n v="29834224885"/>
    <s v="13/02/1981"/>
    <x v="1"/>
    <s v="SONIA MARIA ALESSIO ALVES FIOCCHI"/>
    <x v="0"/>
    <s v="BRASILEIRO NATO"/>
    <m/>
    <s v="SP"/>
    <m/>
    <n v="399"/>
    <s v="FACULDADE DE ENGENHARIA MECANICA"/>
    <s v="12-CAMPUS GLORIA"/>
    <n v="399"/>
    <s v="FACULDADE DE ENGENHARIA MECANICA"/>
    <s v="12-CAMPUS GLORIA"/>
    <x v="0"/>
    <x v="1"/>
    <x v="0"/>
    <x v="0"/>
    <m/>
    <s v="0//0"/>
    <m/>
    <m/>
    <n v="0"/>
    <m/>
    <n v="0"/>
    <m/>
    <m/>
    <m/>
    <x v="0"/>
    <x v="1"/>
    <d v="2016-08-16T00:00:00"/>
    <n v="12272.12"/>
  </r>
  <r>
    <s v="ARTHUR HELENO PONTES ANTUNES"/>
    <s v="Universidade Federal de Uberlandia"/>
    <n v="2303642"/>
    <n v="7384972663"/>
    <s v="14/11/1984"/>
    <x v="1"/>
    <s v="SANDRA HELENA RAIMUNDO PONTES"/>
    <x v="0"/>
    <s v="BRASILEIRO NATO"/>
    <m/>
    <s v="MG"/>
    <m/>
    <n v="399"/>
    <s v="FACULDADE DE ENGENHARIA MECANICA"/>
    <s v="12-CAMPUS GLORIA"/>
    <n v="399"/>
    <s v="FACULDADE DE ENGENHARIA MECANICA"/>
    <s v="12-CAMPUS GLORIA"/>
    <x v="0"/>
    <x v="1"/>
    <x v="0"/>
    <x v="0"/>
    <m/>
    <s v="0//0"/>
    <m/>
    <m/>
    <n v="0"/>
    <m/>
    <n v="0"/>
    <m/>
    <m/>
    <m/>
    <x v="0"/>
    <x v="1"/>
    <d v="2016-03-17T00:00:00"/>
    <n v="12272.12"/>
  </r>
  <r>
    <s v="ASTROGILDO FERNANDES DA SILVA JUNIOR"/>
    <s v="Universidade Federal de Uberlandia"/>
    <n v="1896071"/>
    <n v="55709486604"/>
    <s v="10/02/1966"/>
    <x v="1"/>
    <s v="ALDA VIEIRA DA SILVA"/>
    <x v="0"/>
    <s v="BRASILEIRO NATO"/>
    <m/>
    <s v="MG"/>
    <m/>
    <n v="363"/>
    <s v="FACULDADE DE EDUCACAO"/>
    <s v="04-SANTA MONICA"/>
    <n v="363"/>
    <s v="FACULDADE DE EDUCACAO"/>
    <s v="04-SANTA MONICA"/>
    <x v="0"/>
    <x v="1"/>
    <x v="7"/>
    <x v="0"/>
    <m/>
    <s v="0//0"/>
    <m/>
    <m/>
    <n v="0"/>
    <m/>
    <n v="0"/>
    <m/>
    <m/>
    <m/>
    <x v="0"/>
    <x v="1"/>
    <d v="2011-10-24T00:00:00"/>
    <n v="17255.59"/>
  </r>
  <r>
    <s v="AUGUSTO MIGUEL ALCALDE MILLA"/>
    <s v="Universidade Federal de Uberlandia"/>
    <n v="1463372"/>
    <n v="24710786801"/>
    <s v="19/04/1964"/>
    <x v="1"/>
    <s v="SOFIA MILLA DE ALCALDE"/>
    <x v="3"/>
    <s v="ESTRANGEIRO"/>
    <s v="PERU"/>
    <m/>
    <s v="LIMA"/>
    <n v="395"/>
    <s v="INSTITUTO DE FISICA"/>
    <s v="04-SANTA MONICA"/>
    <n v="395"/>
    <s v="INSTITUTO DE FISICA"/>
    <s v="04-SANTA MONICA"/>
    <x v="0"/>
    <x v="1"/>
    <x v="1"/>
    <x v="0"/>
    <m/>
    <s v="0//0"/>
    <m/>
    <m/>
    <n v="0"/>
    <m/>
    <n v="0"/>
    <m/>
    <m/>
    <m/>
    <x v="0"/>
    <x v="1"/>
    <d v="2004-08-13T00:00:00"/>
    <n v="18663.64"/>
  </r>
  <r>
    <s v="AUGUSTO WOHLGEMUTH FLEURY VELOSO DA SILVEIRA"/>
    <s v="Universidade Federal de Uberlandia"/>
    <n v="1664028"/>
    <n v="71818332191"/>
    <s v="27/08/1981"/>
    <x v="1"/>
    <s v="WILMA WOHLGEMUTH"/>
    <x v="0"/>
    <s v="BRASILEIRO NATO"/>
    <m/>
    <s v="GO"/>
    <s v="GOIANIA"/>
    <n v="403"/>
    <s v="FACULDADE DE ENGENHARIA ELETRICA"/>
    <s v="04-SANTA MONICA"/>
    <n v="403"/>
    <s v="FACULDADE DE ENGENHARIA ELETRICA"/>
    <s v="04-SANTA MONICA"/>
    <x v="0"/>
    <x v="1"/>
    <x v="7"/>
    <x v="0"/>
    <m/>
    <s v="0//0"/>
    <m/>
    <m/>
    <n v="0"/>
    <m/>
    <n v="0"/>
    <m/>
    <m/>
    <m/>
    <x v="0"/>
    <x v="1"/>
    <d v="2008-11-10T00:00:00"/>
    <n v="18238.77"/>
  </r>
  <r>
    <s v="AULUS ESTEVAO ANJOS DE DEUS BARBOSA"/>
    <s v="Universidade Federal de Uberlandia"/>
    <n v="2152000"/>
    <n v="83805362404"/>
    <s v="02/08/1979"/>
    <x v="1"/>
    <s v="REJANE CRISTINA DOS ANJOS BARBOSA"/>
    <x v="0"/>
    <s v="BRASILEIRO NATO"/>
    <m/>
    <s v="RN"/>
    <m/>
    <n v="299"/>
    <s v="SECRETARIA INST DE GENETICA BIOQUIMICA"/>
    <s v="07-AREA ACADEMICA-UMUARAMA"/>
    <n v="299"/>
    <s v="SECRETARIA INST DE GENETICA BIOQUIMICA"/>
    <s v="07-AREA ACADEMICA-UMUARAMA"/>
    <x v="0"/>
    <x v="1"/>
    <x v="6"/>
    <x v="0"/>
    <m/>
    <s v="0//0"/>
    <m/>
    <m/>
    <n v="0"/>
    <m/>
    <n v="0"/>
    <m/>
    <m/>
    <m/>
    <x v="0"/>
    <x v="1"/>
    <d v="2014-08-07T00:00:00"/>
    <n v="12763.01"/>
  </r>
  <r>
    <s v="AUREA DE FATIMA OLIVEIRA"/>
    <s v="Universidade Federal de Uberlandia"/>
    <n v="412806"/>
    <n v="43169481649"/>
    <s v="11/05/1962"/>
    <x v="0"/>
    <s v="ADELINA FERNANDES DE OLIVEIRA"/>
    <x v="0"/>
    <s v="BRASILEIRO NATO"/>
    <m/>
    <s v="MG"/>
    <s v="ARAGUARI"/>
    <n v="326"/>
    <s v="INSTITUTO DE PSICOLOGIA"/>
    <s v="07-AREA ACADEMICA-UMUARAMA"/>
    <n v="326"/>
    <s v="INSTITUTO DE PSICOLOGIA"/>
    <s v="07-AREA ACADEMICA-UMUARAMA"/>
    <x v="0"/>
    <x v="1"/>
    <x v="1"/>
    <x v="0"/>
    <m/>
    <s v="0//0"/>
    <m/>
    <m/>
    <n v="0"/>
    <m/>
    <n v="0"/>
    <m/>
    <m/>
    <m/>
    <x v="0"/>
    <x v="1"/>
    <d v="1987-02-20T00:00:00"/>
    <n v="22606.74"/>
  </r>
  <r>
    <s v="AURELIA APARECIDA DE ARAUJO RODRIGUES"/>
    <s v="Universidade Federal de Uberlandia"/>
    <n v="1543923"/>
    <n v="3116423652"/>
    <s v="04/02/1976"/>
    <x v="0"/>
    <s v="TANIA MARIA BORGES ARAUJO"/>
    <x v="0"/>
    <s v="BRASILEIRO NATO"/>
    <m/>
    <s v="MG"/>
    <s v="ARAGUARI"/>
    <n v="391"/>
    <s v="FACULDADE DE MATEMATICA"/>
    <s v="04-SANTA MONICA"/>
    <n v="391"/>
    <s v="FACULDADE DE MATEMATICA"/>
    <s v="04-SANTA MONICA"/>
    <x v="0"/>
    <x v="1"/>
    <x v="3"/>
    <x v="0"/>
    <m/>
    <s v="0//0"/>
    <m/>
    <m/>
    <n v="0"/>
    <m/>
    <n v="0"/>
    <m/>
    <m/>
    <m/>
    <x v="0"/>
    <x v="1"/>
    <d v="2006-07-28T00:00:00"/>
    <n v="21836.46"/>
  </r>
  <r>
    <s v="AURELINO JOSE FERREIRA FILHO"/>
    <s v="Universidade Federal de Uberlandia"/>
    <n v="1624773"/>
    <n v="7267130828"/>
    <s v="28/12/1966"/>
    <x v="1"/>
    <s v="FRANCISCA FERREIRA DE SOUZA"/>
    <x v="1"/>
    <s v="BRASILEIRO NATO"/>
    <m/>
    <s v="BA"/>
    <s v="ITAMARAJU"/>
    <n v="797"/>
    <s v="COORD DO CURSO DE HISTORIA DO PONTAL"/>
    <s v="09-CAMPUS PONTAL"/>
    <n v="1155"/>
    <s v="INSTITUTO DE CIENCIAS HUMANAS DO PONTAL"/>
    <s v="09-CAMPUS PONTAL"/>
    <x v="0"/>
    <x v="1"/>
    <x v="1"/>
    <x v="0"/>
    <m/>
    <s v="0//0"/>
    <m/>
    <m/>
    <n v="0"/>
    <m/>
    <n v="0"/>
    <m/>
    <m/>
    <m/>
    <x v="0"/>
    <x v="1"/>
    <d v="2008-04-11T00:00:00"/>
    <n v="20630"/>
  </r>
  <r>
    <s v="AUREO DE TOLEDO GOMES"/>
    <s v="Universidade Federal de Uberlandia"/>
    <n v="1675345"/>
    <n v="21796573825"/>
    <s v="20/12/1981"/>
    <x v="1"/>
    <s v="MARIA JOSE DE TOLEDO GOMES"/>
    <x v="0"/>
    <s v="BRASILEIRO NATO"/>
    <m/>
    <s v="MS"/>
    <s v="DOURADOS"/>
    <n v="344"/>
    <s v="INST DE ECONOMIA RELACOES INTERNACIONAIS"/>
    <s v="04-SANTA MONICA"/>
    <n v="344"/>
    <s v="INST DE ECONOMIA RELACOES INTERNACIONAIS"/>
    <s v="04-SANTA MONICA"/>
    <x v="0"/>
    <x v="1"/>
    <x v="7"/>
    <x v="0"/>
    <m/>
    <s v="0//0"/>
    <m/>
    <m/>
    <n v="0"/>
    <m/>
    <n v="0"/>
    <m/>
    <m/>
    <m/>
    <x v="0"/>
    <x v="1"/>
    <d v="2009-01-22T00:00:00"/>
    <n v="17255.59"/>
  </r>
  <r>
    <s v="AURINO MIRANDA NETO"/>
    <s v="Universidade Federal de Uberlandia"/>
    <n v="2280952"/>
    <n v="4619871630"/>
    <s v="03/04/1981"/>
    <x v="1"/>
    <s v="IEDA DIAS MIRANDA"/>
    <x v="0"/>
    <s v="BRASILEIRO NATO"/>
    <m/>
    <s v="MG"/>
    <m/>
    <n v="301"/>
    <s v="INSTITUTO DE CIENCIAS AGRARIAS"/>
    <s v="12-CAMPUS GLORIA"/>
    <n v="301"/>
    <s v="INSTITUTO DE CIENCIAS AGRARIAS"/>
    <s v="12-CAMPUS GLORIA"/>
    <x v="0"/>
    <x v="1"/>
    <x v="4"/>
    <x v="2"/>
    <m/>
    <s v="0//0"/>
    <m/>
    <m/>
    <n v="0"/>
    <m/>
    <n v="0"/>
    <m/>
    <m/>
    <m/>
    <x v="1"/>
    <x v="1"/>
    <d v="2022-08-08T00:00:00"/>
    <n v="10971.74"/>
  </r>
  <r>
    <s v="BARBARA PEREZ VOGT"/>
    <s v="Universidade Federal de Uberlandia"/>
    <n v="3122269"/>
    <n v="35258199860"/>
    <s v="26/08/1986"/>
    <x v="0"/>
    <s v="CRISTINA MARIA GARRO PEREZ VOGT"/>
    <x v="0"/>
    <s v="BRASILEIRO NATO"/>
    <m/>
    <s v="SP"/>
    <m/>
    <n v="305"/>
    <s v="FACULDADE DE MEDICINA"/>
    <s v="07-AREA ACADEMICA-UMUARAMA"/>
    <n v="305"/>
    <s v="FACULDADE DE MEDICINA"/>
    <s v="07-AREA ACADEMICA-UMUARAMA"/>
    <x v="0"/>
    <x v="1"/>
    <x v="4"/>
    <x v="0"/>
    <m/>
    <s v="0//0"/>
    <m/>
    <m/>
    <n v="0"/>
    <m/>
    <n v="0"/>
    <m/>
    <m/>
    <m/>
    <x v="0"/>
    <x v="1"/>
    <d v="2019-04-26T00:00:00"/>
    <n v="11800.12"/>
  </r>
  <r>
    <s v="BEATRIZ CORREA CAMARGO"/>
    <s v="Universidade Federal de Uberlandia"/>
    <n v="2279072"/>
    <n v="34210614831"/>
    <s v="05/06/1985"/>
    <x v="0"/>
    <s v="JOYCE MARIA CORREA"/>
    <x v="0"/>
    <s v="BRASILEIRO NATO"/>
    <m/>
    <s v="SP"/>
    <m/>
    <n v="376"/>
    <s v="FACULDADE DE DIREITO"/>
    <s v="04-SANTA MONICA"/>
    <n v="376"/>
    <s v="FACULDADE DE DIREITO"/>
    <s v="04-SANTA MONICA"/>
    <x v="0"/>
    <x v="1"/>
    <x v="0"/>
    <x v="0"/>
    <m/>
    <s v="0//0"/>
    <m/>
    <m/>
    <n v="0"/>
    <m/>
    <n v="0"/>
    <m/>
    <m/>
    <m/>
    <x v="0"/>
    <x v="1"/>
    <d v="2016-02-01T00:00:00"/>
    <n v="12272.12"/>
  </r>
  <r>
    <s v="BEATRIZ RIBEIRO SOARES"/>
    <s v="Universidade Federal de Uberlandia"/>
    <n v="411908"/>
    <n v="18198732691"/>
    <s v="29/10/1952"/>
    <x v="0"/>
    <s v="ROSA MARIA RIBEIRO SOARES"/>
    <x v="0"/>
    <s v="BRASILEIRO NATO"/>
    <m/>
    <s v="MG"/>
    <s v="UBERLANDIA"/>
    <n v="340"/>
    <s v="INSTITUTO DE GEOGRAFIA"/>
    <s v="04-SANTA MONICA"/>
    <n v="340"/>
    <s v="INSTITUTO DE GEOGRAFIA"/>
    <s v="04-SANTA MONICA"/>
    <x v="0"/>
    <x v="1"/>
    <x v="3"/>
    <x v="0"/>
    <m/>
    <s v="0//0"/>
    <m/>
    <m/>
    <n v="0"/>
    <m/>
    <n v="0"/>
    <m/>
    <m/>
    <m/>
    <x v="0"/>
    <x v="1"/>
    <d v="1976-07-05T00:00:00"/>
    <n v="25922.81"/>
  </r>
  <r>
    <s v="BELCHIOLINA BEATRIZ FONSECA"/>
    <s v="Universidade Federal de Uberlandia"/>
    <n v="2792468"/>
    <n v="3588253696"/>
    <s v="20/05/1978"/>
    <x v="0"/>
    <s v="LUZIA MARIA PEREIRA"/>
    <x v="0"/>
    <s v="BRASILEIRO NATO"/>
    <m/>
    <s v="MG"/>
    <m/>
    <n v="314"/>
    <s v="FACULDADE DE MEDICINA VETERINARIA"/>
    <s v="07-AREA ACADEMICA-UMUARAMA"/>
    <n v="314"/>
    <s v="FACULDADE DE MEDICINA VETERINARIA"/>
    <s v="07-AREA ACADEMICA-UMUARAMA"/>
    <x v="0"/>
    <x v="1"/>
    <x v="6"/>
    <x v="0"/>
    <m/>
    <s v="0//0"/>
    <m/>
    <m/>
    <n v="0"/>
    <m/>
    <n v="0"/>
    <m/>
    <m/>
    <m/>
    <x v="0"/>
    <x v="1"/>
    <d v="2014-07-10T00:00:00"/>
    <n v="13356.63"/>
  </r>
  <r>
    <s v="BELLISA DE FREITAS BARBOSA"/>
    <s v="Universidade Federal de Uberlandia"/>
    <n v="2568441"/>
    <n v="538402164"/>
    <s v="15/04/1983"/>
    <x v="0"/>
    <s v="MARIA DE FREITAS BARBOSA"/>
    <x v="0"/>
    <s v="BRASILEIRO NATO"/>
    <m/>
    <s v="GO"/>
    <s v="ITUMBIARA"/>
    <n v="1369"/>
    <s v="Coordenação do Programa de Pós-Graduação em Biologia Celular"/>
    <s v="07-AREA ACADEMICA-UMUARAMA"/>
    <n v="288"/>
    <s v="INSTITUTO DE CIENCIAS BIOMEDICAS"/>
    <s v="07-AREA ACADEMICA-UMUARAMA"/>
    <x v="0"/>
    <x v="1"/>
    <x v="7"/>
    <x v="0"/>
    <m/>
    <s v="0//0"/>
    <m/>
    <m/>
    <n v="0"/>
    <m/>
    <n v="0"/>
    <m/>
    <m/>
    <m/>
    <x v="0"/>
    <x v="1"/>
    <d v="2012-10-11T00:00:00"/>
    <n v="18238.77"/>
  </r>
  <r>
    <s v="BENERVAL PINHEIRO SANTOS"/>
    <s v="Universidade Federal de Uberlandia"/>
    <n v="1664219"/>
    <n v="7786228861"/>
    <s v="03/06/1968"/>
    <x v="1"/>
    <s v="RAIMUNDA PINHEIRO SANTOS"/>
    <x v="0"/>
    <s v="BRASILEIRO NATO"/>
    <m/>
    <s v="PI"/>
    <s v="PALMEIRA DO PIAUI"/>
    <n v="363"/>
    <s v="FACULDADE DE EDUCACAO"/>
    <s v="04-SANTA MONICA"/>
    <n v="363"/>
    <s v="FACULDADE DE EDUCACAO"/>
    <s v="04-SANTA MONICA"/>
    <x v="0"/>
    <x v="1"/>
    <x v="5"/>
    <x v="0"/>
    <m/>
    <s v="0//0"/>
    <m/>
    <m/>
    <n v="0"/>
    <m/>
    <n v="0"/>
    <m/>
    <m/>
    <m/>
    <x v="0"/>
    <x v="1"/>
    <d v="2008-11-10T00:00:00"/>
    <n v="17945.810000000001"/>
  </r>
  <r>
    <s v="BENJAMIM DE MELO"/>
    <s v="Universidade Federal de Uberlandia"/>
    <n v="413468"/>
    <n v="25806297691"/>
    <s v="11/02/1950"/>
    <x v="1"/>
    <s v="IZOLETA RODRIGUES MELO"/>
    <x v="1"/>
    <s v="BRASILEIRO NATO"/>
    <m/>
    <s v="MG"/>
    <s v="MONTE CARMELO"/>
    <n v="301"/>
    <s v="INSTITUTO DE CIENCIAS AGRARIAS"/>
    <s v="12-CAMPUS GLORIA"/>
    <n v="301"/>
    <s v="INSTITUTO DE CIENCIAS AGRARIAS"/>
    <s v="12-CAMPUS GLORIA"/>
    <x v="0"/>
    <x v="1"/>
    <x v="3"/>
    <x v="0"/>
    <m/>
    <s v="0//0"/>
    <m/>
    <m/>
    <n v="0"/>
    <m/>
    <n v="0"/>
    <m/>
    <m/>
    <m/>
    <x v="0"/>
    <x v="1"/>
    <d v="1989-12-27T00:00:00"/>
    <n v="26567.66"/>
  </r>
  <r>
    <s v="BENO WENDLING"/>
    <s v="Universidade Federal de Uberlandia"/>
    <n v="1645101"/>
    <n v="89466152904"/>
    <s v="28/07/1972"/>
    <x v="1"/>
    <s v="IRENE MARIA WENDLING"/>
    <x v="0"/>
    <s v="BRASILEIRO NATO"/>
    <m/>
    <s v="SC"/>
    <s v="ITAPIRANGA"/>
    <n v="301"/>
    <s v="INSTITUTO DE CIENCIAS AGRARIAS"/>
    <s v="12-CAMPUS GLORIA"/>
    <n v="301"/>
    <s v="INSTITUTO DE CIENCIAS AGRARIAS"/>
    <s v="12-CAMPUS GLORIA"/>
    <x v="0"/>
    <x v="1"/>
    <x v="1"/>
    <x v="0"/>
    <m/>
    <s v="0//0"/>
    <m/>
    <m/>
    <n v="0"/>
    <m/>
    <n v="0"/>
    <m/>
    <m/>
    <m/>
    <x v="0"/>
    <x v="1"/>
    <d v="2008-07-31T00:00:00"/>
    <n v="19531.71"/>
  </r>
  <r>
    <s v="BENVINDA ROSALINA DOS SANTOS"/>
    <s v="Universidade Federal de Uberlandia"/>
    <n v="1123643"/>
    <n v="333171861"/>
    <s v="16/08/1952"/>
    <x v="0"/>
    <s v="THEREZINHA DE JESUS DOS SANTOS"/>
    <x v="1"/>
    <s v="BRASILEIRO NATO"/>
    <m/>
    <s v="SP"/>
    <s v="SAO PAULO"/>
    <n v="288"/>
    <s v="INSTITUTO DE CIENCIAS BIOMEDICAS"/>
    <s v="07-AREA ACADEMICA-UMUARAMA"/>
    <n v="288"/>
    <s v="INSTITUTO DE CIENCIAS BIOMEDICAS"/>
    <s v="07-AREA ACADEMICA-UMUARAMA"/>
    <x v="0"/>
    <x v="1"/>
    <x v="1"/>
    <x v="0"/>
    <m/>
    <s v="0//0"/>
    <m/>
    <m/>
    <n v="0"/>
    <m/>
    <n v="0"/>
    <m/>
    <m/>
    <m/>
    <x v="0"/>
    <x v="1"/>
    <d v="1995-02-20T00:00:00"/>
    <n v="21705.65"/>
  </r>
  <r>
    <s v="BERILDO DE MELO"/>
    <s v="Universidade Federal de Uberlandia"/>
    <n v="413467"/>
    <n v="25806289672"/>
    <s v="08/03/1953"/>
    <x v="1"/>
    <s v="IZOLETA RODRIGUES MELO"/>
    <x v="1"/>
    <s v="BRASILEIRO NATO"/>
    <m/>
    <s v="MG"/>
    <s v="MONTE CARMELO"/>
    <n v="537"/>
    <s v="SETOR DE FRUTICULTURA"/>
    <s v="12-CAMPUS GLORIA"/>
    <n v="301"/>
    <s v="INSTITUTO DE CIENCIAS AGRARIAS"/>
    <s v="12-CAMPUS GLORIA"/>
    <x v="0"/>
    <x v="1"/>
    <x v="3"/>
    <x v="0"/>
    <m/>
    <s v="0//0"/>
    <m/>
    <m/>
    <n v="0"/>
    <m/>
    <n v="0"/>
    <m/>
    <m/>
    <m/>
    <x v="0"/>
    <x v="1"/>
    <d v="1989-12-27T00:00:00"/>
    <n v="26630.09"/>
  </r>
  <r>
    <s v="BETANIA DE OLIVEIRA LATERZA RIBEIRO"/>
    <s v="Universidade Federal de Uberlandia"/>
    <n v="1549559"/>
    <n v="36636240644"/>
    <s v="17/04/1961"/>
    <x v="0"/>
    <s v="NEIVA MARILLA LEITE DE OLIVEIRA LATERZA"/>
    <x v="0"/>
    <s v="BRASILEIRO NATO"/>
    <m/>
    <s v="MG"/>
    <s v="ITUIUTABA"/>
    <n v="798"/>
    <s v="COORD DO CURSO DE PEDAGOGIA DO PONTAL"/>
    <s v="09-CAMPUS PONTAL"/>
    <n v="1155"/>
    <s v="INSTITUTO DE CIENCIAS HUMANAS DO PONTAL"/>
    <s v="09-CAMPUS PONTAL"/>
    <x v="0"/>
    <x v="1"/>
    <x v="1"/>
    <x v="0"/>
    <m/>
    <s v="0//0"/>
    <m/>
    <m/>
    <n v="0"/>
    <m/>
    <n v="0"/>
    <m/>
    <m/>
    <m/>
    <x v="0"/>
    <x v="1"/>
    <d v="2006-09-04T00:00:00"/>
    <n v="21301.13"/>
  </r>
  <r>
    <s v="BETINA RIBEIRO RODRIGUES DA CUNHA"/>
    <s v="Universidade Federal de Uberlandia"/>
    <n v="6411689"/>
    <n v="30153050691"/>
    <s v="18/03/1955"/>
    <x v="0"/>
    <s v="MARIA IRMINA RIBEIRO RODRIGUES DA CUNHA"/>
    <x v="0"/>
    <s v="BRASILEIRO NATO"/>
    <m/>
    <s v="MG"/>
    <s v="ARAGUARI"/>
    <n v="349"/>
    <s v="INSTITUTO DE LETRAS E LINGUISTICA"/>
    <s v="04-SANTA MONICA"/>
    <n v="349"/>
    <s v="INSTITUTO DE LETRAS E LINGUISTICA"/>
    <s v="04-SANTA MONICA"/>
    <x v="0"/>
    <x v="1"/>
    <x v="3"/>
    <x v="0"/>
    <m/>
    <s v="0//0"/>
    <m/>
    <m/>
    <n v="0"/>
    <m/>
    <n v="0"/>
    <m/>
    <m/>
    <m/>
    <x v="0"/>
    <x v="1"/>
    <d v="2009-06-18T00:00:00"/>
    <n v="21513.19"/>
  </r>
  <r>
    <s v="BOSCOLLI BARBOSA PEREIRA"/>
    <s v="Universidade Federal de Uberlandia"/>
    <n v="2895528"/>
    <n v="7077426688"/>
    <s v="16/07/1986"/>
    <x v="1"/>
    <s v="ROSANGELA BARBOSA VIEIRA"/>
    <x v="0"/>
    <s v="BRASILEIRO NATO"/>
    <m/>
    <s v="MG"/>
    <m/>
    <n v="340"/>
    <s v="INSTITUTO DE GEOGRAFIA"/>
    <s v="04-SANTA MONICA"/>
    <n v="340"/>
    <s v="INSTITUTO DE GEOGRAFIA"/>
    <s v="04-SANTA MONICA"/>
    <x v="0"/>
    <x v="1"/>
    <x v="8"/>
    <x v="0"/>
    <m/>
    <s v="0//0"/>
    <m/>
    <m/>
    <n v="0"/>
    <m/>
    <n v="0"/>
    <m/>
    <m/>
    <m/>
    <x v="0"/>
    <x v="1"/>
    <d v="2013-07-22T00:00:00"/>
    <n v="17126.28"/>
  </r>
  <r>
    <s v="BRENA BEZERRA SILVA"/>
    <s v="Universidade Federal de Uberlandia"/>
    <n v="1217212"/>
    <n v="1658897560"/>
    <s v="02/12/1989"/>
    <x v="0"/>
    <s v="ALDECY DE ALMEIDA BEZERRA SILVA"/>
    <x v="1"/>
    <s v="BRASILEIRO NATO"/>
    <m/>
    <s v="BA"/>
    <m/>
    <n v="794"/>
    <s v="COORD DO CURSO ADMINISTRACAO DO PONTAL"/>
    <s v="09-CAMPUS PONTAL"/>
    <n v="1158"/>
    <s v="FA ADM CIE CONT ENG PROD SERV SOCIAL"/>
    <s v="09-CAMPUS PONTAL"/>
    <x v="0"/>
    <x v="1"/>
    <x v="2"/>
    <x v="0"/>
    <m/>
    <s v="0//0"/>
    <m/>
    <m/>
    <n v="0"/>
    <m/>
    <n v="0"/>
    <m/>
    <m/>
    <m/>
    <x v="0"/>
    <x v="1"/>
    <d v="2022-09-21T00:00:00"/>
    <n v="9616.18"/>
  </r>
  <r>
    <s v="BRENO DE SOUZA MARTINS"/>
    <s v="Universidade Federal de Uberlandia"/>
    <n v="2411153"/>
    <n v="3365126600"/>
    <s v="11/02/1978"/>
    <x v="1"/>
    <s v="FILOMENA DE SOUZA MARTINS"/>
    <x v="1"/>
    <s v="BRASILEIRO NATO"/>
    <m/>
    <s v="MG"/>
    <m/>
    <n v="340"/>
    <s v="INSTITUTO DE GEOGRAFIA"/>
    <s v="04-SANTA MONICA"/>
    <n v="340"/>
    <s v="INSTITUTO DE GEOGRAFIA"/>
    <s v="04-SANTA MONICA"/>
    <x v="0"/>
    <x v="1"/>
    <x v="4"/>
    <x v="0"/>
    <m/>
    <s v="0//0"/>
    <m/>
    <m/>
    <n v="0"/>
    <m/>
    <n v="0"/>
    <m/>
    <m/>
    <m/>
    <x v="0"/>
    <x v="1"/>
    <d v="2017-07-14T00:00:00"/>
    <n v="11800.12"/>
  </r>
  <r>
    <s v="BRUNA CUNHA ZAIDAN"/>
    <s v="Universidade Federal de Uberlandia"/>
    <n v="3288318"/>
    <n v="9940469608"/>
    <s v="07/05/1991"/>
    <x v="0"/>
    <s v="MARCIA CHAVES CUNHA ZAIDAN"/>
    <x v="0"/>
    <s v="BRASILEIRO NATO"/>
    <m/>
    <s v="MG"/>
    <m/>
    <n v="305"/>
    <s v="FACULDADE DE MEDICINA"/>
    <s v="07-AREA ACADEMICA-UMUARAMA"/>
    <n v="305"/>
    <s v="FACULDADE DE MEDICINA"/>
    <s v="07-AREA ACADEMICA-UMUARAMA"/>
    <x v="0"/>
    <x v="0"/>
    <x v="2"/>
    <x v="0"/>
    <m/>
    <s v="0//0"/>
    <m/>
    <m/>
    <n v="0"/>
    <m/>
    <n v="0"/>
    <m/>
    <m/>
    <m/>
    <x v="0"/>
    <x v="0"/>
    <d v="2022-05-05T00:00:00"/>
    <n v="4304.92"/>
  </r>
  <r>
    <s v="BRUNA FERNANDA FARIA OLIVEIRA"/>
    <s v="Universidade Federal de Uberlandia"/>
    <n v="1998643"/>
    <n v="5715680689"/>
    <s v="27/05/1982"/>
    <x v="0"/>
    <s v="MARIA ANGELICA DE SOUZA FARIA"/>
    <x v="0"/>
    <s v="BRASILEIRO NATO"/>
    <m/>
    <s v="MG"/>
    <m/>
    <n v="301"/>
    <s v="INSTITUTO DE CIENCIAS AGRARIAS"/>
    <s v="12-CAMPUS GLORIA"/>
    <n v="301"/>
    <s v="INSTITUTO DE CIENCIAS AGRARIAS"/>
    <s v="12-CAMPUS GLORIA"/>
    <x v="0"/>
    <x v="1"/>
    <x v="9"/>
    <x v="0"/>
    <m/>
    <s v="0//0"/>
    <m/>
    <m/>
    <n v="0"/>
    <m/>
    <n v="0"/>
    <m/>
    <m/>
    <m/>
    <x v="0"/>
    <x v="1"/>
    <d v="2013-02-20T00:00:00"/>
    <n v="16591.91"/>
  </r>
  <r>
    <s v="BRUNO ANDRADE DE SOUZA"/>
    <s v="Universidade Federal de Uberlandia"/>
    <n v="1006888"/>
    <n v="37674351874"/>
    <s v="26/03/1989"/>
    <x v="1"/>
    <s v="EDI VANIA ARAGAO ANDRADE"/>
    <x v="0"/>
    <s v="BRASILEIRO NATO"/>
    <m/>
    <s v="SP"/>
    <m/>
    <n v="897"/>
    <s v="FACULDADE DE MATEMATICA DE PATOS MINAS"/>
    <s v="11-CAMPUS PATOS DE MINAS"/>
    <n v="391"/>
    <s v="FACULDADE DE MATEMATICA"/>
    <s v="04-SANTA MONICA"/>
    <x v="0"/>
    <x v="1"/>
    <x v="4"/>
    <x v="0"/>
    <m/>
    <s v="0//0"/>
    <m/>
    <m/>
    <n v="0"/>
    <m/>
    <n v="0"/>
    <m/>
    <m/>
    <m/>
    <x v="0"/>
    <x v="1"/>
    <d v="2013-07-15T00:00:00"/>
    <n v="11800.12"/>
  </r>
  <r>
    <s v="BRUNO AUGUSTO NASSIF TRAVENCOLO"/>
    <s v="Universidade Federal de Uberlandia"/>
    <n v="1770125"/>
    <n v="29618934888"/>
    <s v="17/08/1981"/>
    <x v="1"/>
    <s v="MARIA ANGELICA NASSIF TRAVENCOLO"/>
    <x v="3"/>
    <s v="BRASILEIRO NATO"/>
    <m/>
    <s v="SP"/>
    <m/>
    <n v="414"/>
    <s v="FACULDADE DE CIENCIA DA COMPUTACAO"/>
    <s v="04-SANTA MONICA"/>
    <n v="414"/>
    <s v="FACULDADE DE CIENCIA DA COMPUTACAO"/>
    <s v="04-SANTA MONICA"/>
    <x v="0"/>
    <x v="1"/>
    <x v="5"/>
    <x v="0"/>
    <m/>
    <s v="0//0"/>
    <m/>
    <m/>
    <n v="0"/>
    <m/>
    <n v="0"/>
    <m/>
    <m/>
    <m/>
    <x v="0"/>
    <x v="1"/>
    <d v="2010-03-12T00:00:00"/>
    <n v="17945.810000000001"/>
  </r>
  <r>
    <s v="BRUNO BENZAQUEN PEROSA"/>
    <s v="Universidade Federal de Uberlandia"/>
    <n v="2023506"/>
    <n v="31323204806"/>
    <s v="30/08/1981"/>
    <x v="1"/>
    <s v="GIMOL BENZAQUEN PEROSA"/>
    <x v="0"/>
    <s v="BRASILEIRO NATO"/>
    <m/>
    <s v="SP"/>
    <m/>
    <n v="344"/>
    <s v="INST DE ECONOMIA RELACOES INTERNACIONAIS"/>
    <s v="04-SANTA MONICA"/>
    <n v="344"/>
    <s v="INST DE ECONOMIA RELACOES INTERNACIONAIS"/>
    <s v="04-SANTA MONICA"/>
    <x v="0"/>
    <x v="1"/>
    <x v="8"/>
    <x v="0"/>
    <m/>
    <s v="0//0"/>
    <m/>
    <m/>
    <n v="0"/>
    <m/>
    <n v="0"/>
    <m/>
    <m/>
    <m/>
    <x v="0"/>
    <x v="1"/>
    <d v="2013-05-03T00:00:00"/>
    <n v="13273.52"/>
  </r>
  <r>
    <s v="BRUNO GOMES VASCONCELOS"/>
    <s v="Universidade Federal de Uberlandia"/>
    <n v="1119460"/>
    <n v="7978959651"/>
    <s v="22/07/1986"/>
    <x v="1"/>
    <s v="DORALICE GOMES VASCONCELOS"/>
    <x v="0"/>
    <s v="BRASILEIRO NATO"/>
    <m/>
    <s v="SP"/>
    <m/>
    <n v="314"/>
    <s v="FACULDADE DE MEDICINA VETERINARIA"/>
    <s v="07-AREA ACADEMICA-UMUARAMA"/>
    <n v="314"/>
    <s v="FACULDADE DE MEDICINA VETERINARIA"/>
    <s v="07-AREA ACADEMICA-UMUARAMA"/>
    <x v="0"/>
    <x v="1"/>
    <x v="2"/>
    <x v="0"/>
    <m/>
    <s v="0//0"/>
    <m/>
    <m/>
    <n v="0"/>
    <m/>
    <n v="0"/>
    <m/>
    <m/>
    <m/>
    <x v="0"/>
    <x v="1"/>
    <d v="2022-05-05T00:00:00"/>
    <n v="10063.44"/>
  </r>
  <r>
    <s v="BRUNO HENRIQUE SACOMAN TORQUATO DA SILVA"/>
    <s v="Universidade Federal de Uberlandia"/>
    <n v="3051951"/>
    <n v="38094778857"/>
    <s v="02/03/1989"/>
    <x v="1"/>
    <s v="LUCIANA MARIA SACOMAN TORQUATO DA SILVA"/>
    <x v="0"/>
    <s v="BRASILEIRO NATO"/>
    <m/>
    <s v="SP"/>
    <m/>
    <n v="356"/>
    <s v="INSTITUTO DE QUIMICA"/>
    <s v="04-SANTA MONICA"/>
    <n v="356"/>
    <s v="INSTITUTO DE QUIMICA"/>
    <s v="04-SANTA MONICA"/>
    <x v="0"/>
    <x v="1"/>
    <x v="4"/>
    <x v="0"/>
    <m/>
    <s v="0//0"/>
    <m/>
    <m/>
    <n v="0"/>
    <m/>
    <n v="0"/>
    <m/>
    <m/>
    <m/>
    <x v="0"/>
    <x v="1"/>
    <d v="2018-06-07T00:00:00"/>
    <n v="11800.12"/>
  </r>
  <r>
    <s v="BRUNO SERGIO VIEIRA"/>
    <s v="Universidade Federal de Uberlandia"/>
    <n v="1778988"/>
    <n v="3915304611"/>
    <s v="26/10/1978"/>
    <x v="1"/>
    <s v="MARIA IMACULADA DAS GRACAS VIEIRA"/>
    <x v="0"/>
    <s v="BRASILEIRO NATO"/>
    <m/>
    <s v="MG"/>
    <m/>
    <n v="301"/>
    <s v="INSTITUTO DE CIENCIAS AGRARIAS"/>
    <s v="12-CAMPUS GLORIA"/>
    <n v="301"/>
    <s v="INSTITUTO DE CIENCIAS AGRARIAS"/>
    <s v="12-CAMPUS GLORIA"/>
    <x v="0"/>
    <x v="1"/>
    <x v="7"/>
    <x v="0"/>
    <m/>
    <s v="0//0"/>
    <m/>
    <m/>
    <n v="0"/>
    <m/>
    <n v="0"/>
    <m/>
    <m/>
    <m/>
    <x v="0"/>
    <x v="1"/>
    <d v="2012-03-02T00:00:00"/>
    <n v="17255.59"/>
  </r>
  <r>
    <s v="BRUNO SERPA VIEIRA"/>
    <s v="Universidade Federal de Uberlandia"/>
    <n v="1126973"/>
    <n v="21419505890"/>
    <s v="19/09/1981"/>
    <x v="1"/>
    <s v="MARIA DO CARMO SERPA VIEIRA"/>
    <x v="0"/>
    <s v="BRASILEIRO NATO"/>
    <m/>
    <s v="SP"/>
    <m/>
    <n v="314"/>
    <s v="FACULDADE DE MEDICINA VETERINARIA"/>
    <s v="07-AREA ACADEMICA-UMUARAMA"/>
    <n v="314"/>
    <s v="FACULDADE DE MEDICINA VETERINARIA"/>
    <s v="07-AREA ACADEMICA-UMUARAMA"/>
    <x v="0"/>
    <x v="1"/>
    <x v="2"/>
    <x v="0"/>
    <m/>
    <s v="0//0"/>
    <m/>
    <m/>
    <n v="0"/>
    <m/>
    <n v="0"/>
    <m/>
    <m/>
    <m/>
    <x v="0"/>
    <x v="1"/>
    <d v="2022-07-25T00:00:00"/>
    <n v="9616.18"/>
  </r>
  <r>
    <s v="BRUNO TEIXEIRA BERNARDES"/>
    <s v="Universidade Federal de Uberlandia"/>
    <n v="1521010"/>
    <n v="5397336602"/>
    <s v="24/09/1981"/>
    <x v="1"/>
    <s v="MARIA NEIRE TEIXEIRA BERNARDES"/>
    <x v="0"/>
    <s v="BRASILEIRO NATO"/>
    <m/>
    <s v="MG"/>
    <m/>
    <n v="305"/>
    <s v="FACULDADE DE MEDICINA"/>
    <s v="07-AREA ACADEMICA-UMUARAMA"/>
    <n v="305"/>
    <s v="FACULDADE DE MEDICINA"/>
    <s v="07-AREA ACADEMICA-UMUARAMA"/>
    <x v="0"/>
    <x v="0"/>
    <x v="8"/>
    <x v="0"/>
    <m/>
    <s v="0//0"/>
    <m/>
    <m/>
    <n v="0"/>
    <m/>
    <n v="0"/>
    <m/>
    <m/>
    <m/>
    <x v="0"/>
    <x v="0"/>
    <d v="2010-08-02T00:00:00"/>
    <n v="5942.22"/>
  </r>
  <r>
    <s v="CAIO CESAR SOUZA CAMARGO PROCHNO"/>
    <s v="Universidade Federal de Uberlandia"/>
    <n v="413260"/>
    <n v="10301777837"/>
    <s v="26/10/1955"/>
    <x v="1"/>
    <s v="MARIA MAGD S C PROCHNO"/>
    <x v="0"/>
    <s v="BRASILEIRO NATO"/>
    <m/>
    <s v="RJ"/>
    <s v="RIO DE JANEIRO"/>
    <n v="326"/>
    <s v="INSTITUTO DE PSICOLOGIA"/>
    <s v="07-AREA ACADEMICA-UMUARAMA"/>
    <n v="326"/>
    <s v="INSTITUTO DE PSICOLOGIA"/>
    <s v="07-AREA ACADEMICA-UMUARAMA"/>
    <x v="0"/>
    <x v="1"/>
    <x v="3"/>
    <x v="0"/>
    <m/>
    <s v="0//0"/>
    <m/>
    <m/>
    <n v="0"/>
    <m/>
    <n v="0"/>
    <m/>
    <m/>
    <m/>
    <x v="0"/>
    <x v="1"/>
    <d v="1988-01-25T00:00:00"/>
    <n v="21675.87"/>
  </r>
  <r>
    <s v="CAIRO ANTONIO GUEDES JUNIOR"/>
    <s v="Universidade Federal de Uberlandia"/>
    <n v="2345154"/>
    <n v="79614760672"/>
    <s v="25/06/1975"/>
    <x v="1"/>
    <s v="CARMEN CRISTINA SCALIA GUEDES"/>
    <x v="0"/>
    <s v="BRASILEIRO NATO"/>
    <m/>
    <s v="MG"/>
    <m/>
    <n v="305"/>
    <s v="FACULDADE DE MEDICINA"/>
    <s v="07-AREA ACADEMICA-UMUARAMA"/>
    <n v="305"/>
    <s v="FACULDADE DE MEDICINA"/>
    <s v="07-AREA ACADEMICA-UMUARAMA"/>
    <x v="0"/>
    <x v="0"/>
    <x v="4"/>
    <x v="0"/>
    <m/>
    <s v="0//0"/>
    <m/>
    <m/>
    <n v="0"/>
    <m/>
    <n v="0"/>
    <m/>
    <m/>
    <m/>
    <x v="0"/>
    <x v="0"/>
    <d v="2014-01-28T00:00:00"/>
    <n v="5282.61"/>
  </r>
  <r>
    <s v="CAIRO MOHAMAD IBRAHIM KATRIB"/>
    <s v="Universidade Federal de Uberlandia"/>
    <n v="1551087"/>
    <n v="53409809104"/>
    <s v="08/12/1971"/>
    <x v="1"/>
    <s v="IRACI PEREIRA KATRIB"/>
    <x v="1"/>
    <s v="BRASILEIRO NATO"/>
    <m/>
    <s v="GO"/>
    <s v="GOIANIA"/>
    <n v="363"/>
    <s v="FACULDADE DE EDUCACAO"/>
    <s v="04-SANTA MONICA"/>
    <n v="363"/>
    <s v="FACULDADE DE EDUCACAO"/>
    <s v="04-SANTA MONICA"/>
    <x v="0"/>
    <x v="1"/>
    <x v="5"/>
    <x v="0"/>
    <m/>
    <s v="0//0"/>
    <m/>
    <m/>
    <n v="0"/>
    <m/>
    <n v="0"/>
    <m/>
    <m/>
    <m/>
    <x v="0"/>
    <x v="1"/>
    <d v="2006-09-22T00:00:00"/>
    <n v="17945.810000000001"/>
  </r>
  <r>
    <s v="CAMILA DAVI RAMOS"/>
    <s v="Universidade Federal de Uberlandia"/>
    <n v="3289823"/>
    <n v="9910491605"/>
    <s v="17/01/1991"/>
    <x v="0"/>
    <s v="EMILIA JERONIMA DAVI"/>
    <x v="0"/>
    <s v="BRASILEIRO NATO"/>
    <m/>
    <s v="MG"/>
    <m/>
    <n v="403"/>
    <s v="FACULDADE DE ENGENHARIA ELETRICA"/>
    <s v="04-SANTA MONICA"/>
    <n v="403"/>
    <s v="FACULDADE DE ENGENHARIA ELETRICA"/>
    <s v="04-SANTA MONICA"/>
    <x v="0"/>
    <x v="1"/>
    <x v="2"/>
    <x v="1"/>
    <m/>
    <s v="0//0"/>
    <m/>
    <m/>
    <n v="0"/>
    <m/>
    <n v="0"/>
    <m/>
    <m/>
    <m/>
    <x v="1"/>
    <x v="0"/>
    <d v="2022-04-18T00:00:00"/>
    <n v="5178.67"/>
  </r>
  <r>
    <s v="CAMILA DE ARAUJO"/>
    <s v="Universidade Federal de Uberlandia"/>
    <n v="2161843"/>
    <n v="29598961818"/>
    <s v="06/02/1980"/>
    <x v="0"/>
    <s v="MARCIA APARECIDA TORRES DE ARAUJO"/>
    <x v="0"/>
    <s v="BRASILEIRO NATO"/>
    <m/>
    <s v="MG"/>
    <m/>
    <n v="369"/>
    <s v="FACULDADE DE GESTAO E NEGOCIOS"/>
    <s v="04-SANTA MONICA"/>
    <n v="369"/>
    <s v="FACULDADE DE GESTAO E NEGOCIOS"/>
    <s v="04-SANTA MONICA"/>
    <x v="0"/>
    <x v="1"/>
    <x v="0"/>
    <x v="0"/>
    <m/>
    <s v="0//0"/>
    <m/>
    <m/>
    <n v="0"/>
    <m/>
    <n v="0"/>
    <m/>
    <m/>
    <m/>
    <x v="0"/>
    <x v="1"/>
    <d v="2014-09-24T00:00:00"/>
    <n v="12272.12"/>
  </r>
  <r>
    <s v="CAMILA LIMA COIMBRA"/>
    <s v="Universidade Federal de Uberlandia"/>
    <n v="3275466"/>
    <n v="93139233604"/>
    <s v="08/08/1972"/>
    <x v="0"/>
    <s v="MARLENE LIMA COIMBRA"/>
    <x v="0"/>
    <s v="BRASILEIRO NATO"/>
    <m/>
    <s v="MG"/>
    <s v="UBERLANDIA"/>
    <n v="363"/>
    <s v="FACULDADE DE EDUCACAO"/>
    <s v="04-SANTA MONICA"/>
    <n v="363"/>
    <s v="FACULDADE DE EDUCACAO"/>
    <s v="04-SANTA MONICA"/>
    <x v="0"/>
    <x v="1"/>
    <x v="1"/>
    <x v="0"/>
    <m/>
    <s v="0//0"/>
    <m/>
    <m/>
    <n v="0"/>
    <m/>
    <n v="0"/>
    <m/>
    <m/>
    <m/>
    <x v="0"/>
    <x v="1"/>
    <d v="2010-05-18T00:00:00"/>
    <n v="18663.64"/>
  </r>
  <r>
    <s v="CAMILA MARIANA RUIZ"/>
    <s v="Universidade Federal de Uberlandia"/>
    <n v="1241597"/>
    <n v="36859302810"/>
    <s v="29/01/1988"/>
    <x v="0"/>
    <s v="ELIANA DE FATIMA SANTORO RUIZ"/>
    <x v="0"/>
    <s v="BRASILEIRO NATO"/>
    <m/>
    <s v="SP"/>
    <m/>
    <n v="391"/>
    <s v="FACULDADE DE MATEMATICA"/>
    <s v="04-SANTA MONICA"/>
    <n v="391"/>
    <s v="FACULDADE DE MATEMATICA"/>
    <s v="04-SANTA MONICA"/>
    <x v="0"/>
    <x v="1"/>
    <x v="2"/>
    <x v="0"/>
    <m/>
    <s v="0//0"/>
    <m/>
    <m/>
    <n v="0"/>
    <m/>
    <n v="0"/>
    <m/>
    <m/>
    <m/>
    <x v="0"/>
    <x v="1"/>
    <d v="2022-05-30T00:00:00"/>
    <n v="9616.18"/>
  </r>
  <r>
    <s v="CAMILA MAXIMIANO MIRANDA SILVA"/>
    <s v="Universidade Federal de Uberlandia"/>
    <n v="1801731"/>
    <n v="4929614686"/>
    <s v="06/04/1981"/>
    <x v="0"/>
    <s v="EDNA MAXIMIANO MIRANDA"/>
    <x v="0"/>
    <s v="BRASILEIRO NATO"/>
    <m/>
    <s v="MG"/>
    <m/>
    <n v="578"/>
    <s v="COORD CURSO DE SERVICO SOCIAL DO PONTAL"/>
    <s v="09-CAMPUS PONTAL"/>
    <n v="1158"/>
    <s v="FA ADM CIE CONT ENG PROD SERV SOCIAL"/>
    <s v="09-CAMPUS PONTAL"/>
    <x v="0"/>
    <x v="1"/>
    <x v="8"/>
    <x v="0"/>
    <m/>
    <s v="0//0"/>
    <m/>
    <m/>
    <n v="0"/>
    <m/>
    <n v="0"/>
    <m/>
    <m/>
    <m/>
    <x v="0"/>
    <x v="1"/>
    <d v="2010-07-26T00:00:00"/>
    <n v="13273.52"/>
  </r>
  <r>
    <s v="CAMILA RAINERI"/>
    <s v="Universidade Federal de Uberlandia"/>
    <n v="2089374"/>
    <n v="31587937840"/>
    <s v="16/09/1983"/>
    <x v="0"/>
    <s v="NEUSA MARIA RAINERI"/>
    <x v="0"/>
    <s v="BRASILEIRO NATO"/>
    <m/>
    <s v="SP"/>
    <m/>
    <n v="314"/>
    <s v="FACULDADE DE MEDICINA VETERINARIA"/>
    <s v="07-AREA ACADEMICA-UMUARAMA"/>
    <n v="314"/>
    <s v="FACULDADE DE MEDICINA VETERINARIA"/>
    <s v="07-AREA ACADEMICA-UMUARAMA"/>
    <x v="0"/>
    <x v="1"/>
    <x v="6"/>
    <x v="0"/>
    <m/>
    <s v="0//0"/>
    <m/>
    <m/>
    <n v="0"/>
    <m/>
    <n v="0"/>
    <m/>
    <m/>
    <m/>
    <x v="0"/>
    <x v="1"/>
    <d v="2014-02-12T00:00:00"/>
    <n v="12763.01"/>
  </r>
  <r>
    <s v="CAMILA REZENDE OLIVEIRA"/>
    <s v="Universidade Federal de Uberlandia"/>
    <n v="3308934"/>
    <n v="1623978106"/>
    <s v="19/03/1985"/>
    <x v="0"/>
    <s v="ANGELA MARIA REZENDE OLIVEIRA"/>
    <x v="4"/>
    <s v="BRASILEIRO NATO"/>
    <m/>
    <s v="MG"/>
    <m/>
    <n v="363"/>
    <s v="FACULDADE DE EDUCACAO"/>
    <s v="04-SANTA MONICA"/>
    <n v="363"/>
    <s v="FACULDADE DE EDUCACAO"/>
    <s v="04-SANTA MONICA"/>
    <x v="0"/>
    <x v="0"/>
    <x v="2"/>
    <x v="1"/>
    <m/>
    <s v="0//0"/>
    <m/>
    <m/>
    <n v="0"/>
    <m/>
    <n v="0"/>
    <m/>
    <m/>
    <m/>
    <x v="1"/>
    <x v="0"/>
    <d v="2022-09-12T00:00:00"/>
    <n v="3866.06"/>
  </r>
  <r>
    <s v="CAMILA SOARES LOPEZ"/>
    <s v="Universidade Federal de Uberlandia"/>
    <n v="3019436"/>
    <n v="36126522818"/>
    <s v="07/04/1986"/>
    <x v="0"/>
    <s v="MARIA JOSE SOARES DA SILVA SANTOS"/>
    <x v="0"/>
    <s v="BRASILEIRO NATO"/>
    <m/>
    <s v="SP"/>
    <m/>
    <n v="349"/>
    <s v="INSTITUTO DE LETRAS E LINGUISTICA"/>
    <s v="04-SANTA MONICA"/>
    <n v="349"/>
    <s v="INSTITUTO DE LETRAS E LINGUISTICA"/>
    <s v="04-SANTA MONICA"/>
    <x v="0"/>
    <x v="1"/>
    <x v="4"/>
    <x v="0"/>
    <m/>
    <s v="0//0"/>
    <m/>
    <m/>
    <n v="0"/>
    <m/>
    <n v="0"/>
    <m/>
    <m/>
    <m/>
    <x v="0"/>
    <x v="1"/>
    <d v="2018-02-27T00:00:00"/>
    <n v="11800.12"/>
  </r>
  <r>
    <s v="CAMILA TAVARES LEITE"/>
    <s v="Universidade Federal de Uberlandia"/>
    <n v="1577127"/>
    <n v="5134996601"/>
    <s v="22/11/1981"/>
    <x v="0"/>
    <s v="MARIA APARECIDA TAVARES LEITE"/>
    <x v="0"/>
    <s v="BRASILEIRO NATO"/>
    <m/>
    <s v="MG"/>
    <m/>
    <n v="349"/>
    <s v="INSTITUTO DE LETRAS E LINGUISTICA"/>
    <s v="04-SANTA MONICA"/>
    <n v="349"/>
    <s v="INSTITUTO DE LETRAS E LINGUISTICA"/>
    <s v="04-SANTA MONICA"/>
    <x v="0"/>
    <x v="1"/>
    <x v="6"/>
    <x v="0"/>
    <m/>
    <s v="0//0"/>
    <m/>
    <m/>
    <n v="0"/>
    <m/>
    <n v="0"/>
    <m/>
    <m/>
    <m/>
    <x v="0"/>
    <x v="1"/>
    <d v="2015-01-20T00:00:00"/>
    <n v="12763.01"/>
  </r>
  <r>
    <s v="CAMILA TOFFOLI RIBEIRO"/>
    <s v="Universidade Federal de Uberlandia"/>
    <n v="1804538"/>
    <n v="3970875609"/>
    <s v="16/04/1978"/>
    <x v="0"/>
    <s v="ELEONORA ESTELA TOFFOLI RIBEIRO"/>
    <x v="0"/>
    <s v="BRASILEIRO NATO"/>
    <m/>
    <s v="SP"/>
    <m/>
    <n v="305"/>
    <s v="FACULDADE DE MEDICINA"/>
    <s v="07-AREA ACADEMICA-UMUARAMA"/>
    <n v="305"/>
    <s v="FACULDADE DE MEDICINA"/>
    <s v="07-AREA ACADEMICA-UMUARAMA"/>
    <x v="0"/>
    <x v="1"/>
    <x v="6"/>
    <x v="0"/>
    <m/>
    <s v="0//0"/>
    <m/>
    <m/>
    <n v="0"/>
    <m/>
    <n v="0"/>
    <m/>
    <m/>
    <m/>
    <x v="0"/>
    <x v="0"/>
    <d v="2010-07-29T00:00:00"/>
    <n v="7739.43"/>
  </r>
  <r>
    <s v="CAMILA TURATI PESSOA"/>
    <s v="Universidade Federal de Uberlandia"/>
    <n v="1142223"/>
    <n v="31390037819"/>
    <s v="25/07/1988"/>
    <x v="0"/>
    <s v="ELIANA TURATI PESSOA"/>
    <x v="0"/>
    <s v="BRASILEIRO NATO"/>
    <m/>
    <s v="SP"/>
    <m/>
    <n v="363"/>
    <s v="FACULDADE DE EDUCACAO"/>
    <s v="04-SANTA MONICA"/>
    <n v="363"/>
    <s v="FACULDADE DE EDUCACAO"/>
    <s v="04-SANTA MONICA"/>
    <x v="0"/>
    <x v="1"/>
    <x v="12"/>
    <x v="0"/>
    <m/>
    <s v="0//0"/>
    <m/>
    <m/>
    <n v="0"/>
    <m/>
    <n v="0"/>
    <m/>
    <m/>
    <m/>
    <x v="0"/>
    <x v="1"/>
    <d v="2020-10-01T00:00:00"/>
    <n v="10097"/>
  </r>
  <r>
    <s v="CAMILLA CHRISTIAN GOMES MOURA"/>
    <s v="Universidade Federal de Uberlandia"/>
    <n v="2475724"/>
    <n v="5233225697"/>
    <s v="21/03/1979"/>
    <x v="0"/>
    <s v="JOANA DARC LOPES MOURA"/>
    <x v="0"/>
    <s v="BRASILEIRO NATO"/>
    <m/>
    <s v="MG"/>
    <s v="GOVERNADOR VALADARES"/>
    <n v="319"/>
    <s v="FACULDADE DE ODONTOLOGIA"/>
    <s v="07-AREA ACADEMICA-UMUARAMA"/>
    <n v="319"/>
    <s v="FACULDADE DE ODONTOLOGIA"/>
    <s v="07-AREA ACADEMICA-UMUARAMA"/>
    <x v="0"/>
    <x v="1"/>
    <x v="6"/>
    <x v="0"/>
    <m/>
    <s v="0//0"/>
    <m/>
    <m/>
    <n v="0"/>
    <m/>
    <n v="0"/>
    <m/>
    <m/>
    <m/>
    <x v="0"/>
    <x v="1"/>
    <d v="2014-12-23T00:00:00"/>
    <n v="13356.63"/>
  </r>
  <r>
    <s v="CAMILLA MIGUEL CARRARA LAZZARINI"/>
    <s v="Universidade Federal de Uberlandia"/>
    <n v="1847273"/>
    <n v="5033503626"/>
    <s v="13/12/1980"/>
    <x v="0"/>
    <s v="MARIA CATARINA MIGUEL CARRARA"/>
    <x v="0"/>
    <s v="BRASILEIRO NATO"/>
    <m/>
    <s v="MG"/>
    <m/>
    <n v="407"/>
    <s v="FACULDADE DE ENGENHARIA CIVIL"/>
    <s v="04-SANTA MONICA"/>
    <n v="407"/>
    <s v="FACULDADE DE ENGENHARIA CIVIL"/>
    <s v="04-SANTA MONICA"/>
    <x v="0"/>
    <x v="1"/>
    <x v="7"/>
    <x v="0"/>
    <m/>
    <s v="0//0"/>
    <m/>
    <m/>
    <n v="0"/>
    <m/>
    <n v="0"/>
    <m/>
    <m/>
    <m/>
    <x v="0"/>
    <x v="1"/>
    <d v="2011-02-11T00:00:00"/>
    <n v="18228.96"/>
  </r>
  <r>
    <s v="CAMILLA SOUENETA NASCIMENTO NGANGA"/>
    <s v="Universidade Federal de Uberlandia"/>
    <n v="2617648"/>
    <n v="7559765688"/>
    <s v="30/07/1987"/>
    <x v="0"/>
    <s v="SOLIMAR INACIO NASCIMENTO"/>
    <x v="4"/>
    <s v="BRASILEIRO NATO"/>
    <m/>
    <s v="MG"/>
    <s v="UBERLANDIA"/>
    <n v="360"/>
    <s v="FACULDADE DE CIENCIAS CONTABEIS"/>
    <s v="04-SANTA MONICA"/>
    <n v="360"/>
    <s v="FACULDADE DE CIENCIAS CONTABEIS"/>
    <s v="04-SANTA MONICA"/>
    <x v="0"/>
    <x v="1"/>
    <x v="4"/>
    <x v="0"/>
    <m/>
    <s v="0//0"/>
    <m/>
    <m/>
    <n v="0"/>
    <m/>
    <n v="0"/>
    <m/>
    <m/>
    <m/>
    <x v="0"/>
    <x v="1"/>
    <d v="2019-06-18T00:00:00"/>
    <n v="11800.12"/>
  </r>
  <r>
    <s v="CAMILLA ZAMFOLINI HALLAL VILELA"/>
    <s v="Universidade Federal de Uberlandia"/>
    <n v="2077644"/>
    <n v="34526043818"/>
    <s v="14/03/1985"/>
    <x v="0"/>
    <s v="SANDRA MARCIA ZAMFOLINI HALLAL"/>
    <x v="0"/>
    <s v="BRASILEIRO NATO"/>
    <m/>
    <s v="SP"/>
    <m/>
    <n v="332"/>
    <s v="FACULDADE DE EDUCACAO FISICA"/>
    <s v="03-EDUCACAO FISICA"/>
    <n v="332"/>
    <s v="FACULDADE DE EDUCACAO FISICA"/>
    <s v="03-EDUCACAO FISICA"/>
    <x v="0"/>
    <x v="1"/>
    <x v="6"/>
    <x v="0"/>
    <m/>
    <s v="0//0"/>
    <m/>
    <m/>
    <n v="0"/>
    <m/>
    <n v="0"/>
    <m/>
    <m/>
    <m/>
    <x v="0"/>
    <x v="1"/>
    <d v="2013-12-18T00:00:00"/>
    <n v="12763.01"/>
  </r>
  <r>
    <s v="CANDICE LISBOA ALVES"/>
    <s v="Universidade Federal de Uberlandia"/>
    <n v="1068612"/>
    <n v="4031493630"/>
    <s v="10/06/1980"/>
    <x v="0"/>
    <s v="BEATRIZ LISBOA ALVES"/>
    <x v="0"/>
    <s v="BRASILEIRO NATO"/>
    <m/>
    <s v="MG"/>
    <m/>
    <n v="4"/>
    <s v="GABINETE DO REITOR"/>
    <s v="04-SANTA MONICA"/>
    <n v="376"/>
    <s v="FACULDADE DE DIREITO"/>
    <s v="04-SANTA MONICA"/>
    <x v="0"/>
    <x v="1"/>
    <x v="0"/>
    <x v="0"/>
    <m/>
    <s v="0//0"/>
    <m/>
    <m/>
    <n v="0"/>
    <m/>
    <n v="0"/>
    <m/>
    <m/>
    <m/>
    <x v="0"/>
    <x v="1"/>
    <d v="2016-02-01T00:00:00"/>
    <n v="16124.88"/>
  </r>
  <r>
    <s v="CARINA UBIRAJARA DE FARIA BERNARDES"/>
    <s v="Universidade Federal de Uberlandia"/>
    <n v="1626505"/>
    <n v="3512694608"/>
    <s v="22/04/1977"/>
    <x v="0"/>
    <s v="MARIA DINALVA DE FARIA"/>
    <x v="0"/>
    <s v="BRASILEIRO NATO"/>
    <m/>
    <s v="MG"/>
    <m/>
    <n v="314"/>
    <s v="FACULDADE DE MEDICINA VETERINARIA"/>
    <s v="07-AREA ACADEMICA-UMUARAMA"/>
    <n v="314"/>
    <s v="FACULDADE DE MEDICINA VETERINARIA"/>
    <s v="07-AREA ACADEMICA-UMUARAMA"/>
    <x v="0"/>
    <x v="1"/>
    <x v="1"/>
    <x v="0"/>
    <m/>
    <s v="0//0"/>
    <m/>
    <s v="LIC. TRATAMENTO DE SAUDE - EST"/>
    <n v="26235"/>
    <s v="UNIVERSIDADE FEDERAL DE GOIAS"/>
    <n v="0"/>
    <m/>
    <s v="4/10/2022"/>
    <s v="31/01/2023"/>
    <x v="0"/>
    <x v="1"/>
    <d v="2009-09-01T00:00:00"/>
    <n v="19531.71"/>
  </r>
  <r>
    <s v="CARLA BONATO MARCOLIN"/>
    <s v="Universidade Federal de Uberlandia"/>
    <n v="3043335"/>
    <n v="1493888021"/>
    <s v="31/07/1988"/>
    <x v="0"/>
    <s v="IVONE BONATO MARCOLIN"/>
    <x v="0"/>
    <s v="BRASILEIRO NATO"/>
    <m/>
    <s v="RS"/>
    <m/>
    <n v="369"/>
    <s v="FACULDADE DE GESTAO E NEGOCIOS"/>
    <s v="04-SANTA MONICA"/>
    <n v="369"/>
    <s v="FACULDADE DE GESTAO E NEGOCIOS"/>
    <s v="04-SANTA MONICA"/>
    <x v="0"/>
    <x v="1"/>
    <x v="4"/>
    <x v="0"/>
    <m/>
    <s v="0//0"/>
    <m/>
    <m/>
    <n v="0"/>
    <m/>
    <n v="0"/>
    <m/>
    <m/>
    <m/>
    <x v="0"/>
    <x v="1"/>
    <d v="2018-04-09T00:00:00"/>
    <n v="11800.12"/>
  </r>
  <r>
    <s v="CARLA CRISTINA DE SOUSA"/>
    <s v="Universidade Federal de Uberlandia"/>
    <n v="3299748"/>
    <n v="11424371678"/>
    <s v="30/06/1993"/>
    <x v="0"/>
    <s v="GISLENE APARECIDA BORGES DE SOUSA"/>
    <x v="0"/>
    <s v="BRASILEIRO NATO"/>
    <m/>
    <s v="MG"/>
    <m/>
    <n v="789"/>
    <s v="COOR CURSO GRAD ENG ALIMENTOS DE PATOS"/>
    <s v="11-CAMPUS PATOS DE MINAS"/>
    <n v="410"/>
    <s v="FACULDADE DE ENGENHARIA QUIMICA"/>
    <s v="04-SANTA MONICA"/>
    <x v="0"/>
    <x v="1"/>
    <x v="2"/>
    <x v="1"/>
    <m/>
    <s v="0//0"/>
    <m/>
    <m/>
    <n v="0"/>
    <m/>
    <n v="0"/>
    <m/>
    <m/>
    <m/>
    <x v="1"/>
    <x v="0"/>
    <d v="2022-06-21T00:00:00"/>
    <n v="3866.06"/>
  </r>
  <r>
    <s v="CARLA CRISTINE NEVES MAMEDE"/>
    <s v="Universidade Federal de Uberlandia"/>
    <n v="2924230"/>
    <n v="7714113677"/>
    <s v="30/06/1986"/>
    <x v="0"/>
    <s v="ZOLANDE MARTINS MAMEDE NEVES"/>
    <x v="0"/>
    <s v="BRASILEIRO NATO"/>
    <m/>
    <s v="MG"/>
    <m/>
    <n v="288"/>
    <s v="INSTITUTO DE CIENCIAS BIOMEDICAS"/>
    <s v="07-AREA ACADEMICA-UMUARAMA"/>
    <n v="288"/>
    <s v="INSTITUTO DE CIENCIAS BIOMEDICAS"/>
    <s v="07-AREA ACADEMICA-UMUARAMA"/>
    <x v="0"/>
    <x v="1"/>
    <x v="6"/>
    <x v="0"/>
    <m/>
    <s v="0//0"/>
    <m/>
    <m/>
    <n v="0"/>
    <m/>
    <n v="0"/>
    <m/>
    <m/>
    <m/>
    <x v="0"/>
    <x v="1"/>
    <d v="2013-09-30T00:00:00"/>
    <n v="12763.01"/>
  </r>
  <r>
    <s v="CARLA DENARI GIULIANI"/>
    <s v="Universidade Federal de Uberlandia"/>
    <n v="2360363"/>
    <n v="15982139890"/>
    <s v="07/12/1973"/>
    <x v="0"/>
    <s v="IRAYDES FERREIRA DENARI GIULIANI"/>
    <x v="0"/>
    <s v="BRASILEIRO NATO"/>
    <m/>
    <s v="SP"/>
    <s v="SAO CARLOS"/>
    <n v="305"/>
    <s v="FACULDADE DE MEDICINA"/>
    <s v="07-AREA ACADEMICA-UMUARAMA"/>
    <n v="305"/>
    <s v="FACULDADE DE MEDICINA"/>
    <s v="07-AREA ACADEMICA-UMUARAMA"/>
    <x v="0"/>
    <x v="1"/>
    <x v="7"/>
    <x v="0"/>
    <m/>
    <s v="0//0"/>
    <m/>
    <m/>
    <n v="0"/>
    <m/>
    <n v="0"/>
    <m/>
    <m/>
    <m/>
    <x v="0"/>
    <x v="1"/>
    <d v="2003-06-24T00:00:00"/>
    <n v="17255.59"/>
  </r>
  <r>
    <s v="CARLA EPONINA HORI"/>
    <s v="Universidade Federal de Uberlandia"/>
    <n v="2273209"/>
    <n v="57700567620"/>
    <s v="28/12/1965"/>
    <x v="0"/>
    <s v="MARILENE DA CUNHA HORI"/>
    <x v="0"/>
    <s v="BRASILEIRO NATO"/>
    <m/>
    <s v="MG"/>
    <s v="UBERABA"/>
    <n v="410"/>
    <s v="FACULDADE DE ENGENHARIA QUIMICA"/>
    <s v="04-SANTA MONICA"/>
    <n v="410"/>
    <s v="FACULDADE DE ENGENHARIA QUIMICA"/>
    <s v="04-SANTA MONICA"/>
    <x v="0"/>
    <x v="1"/>
    <x v="3"/>
    <x v="0"/>
    <m/>
    <s v="0//0"/>
    <m/>
    <m/>
    <n v="0"/>
    <m/>
    <n v="0"/>
    <m/>
    <m/>
    <m/>
    <x v="0"/>
    <x v="1"/>
    <d v="1998-08-12T00:00:00"/>
    <n v="22439.77"/>
  </r>
  <r>
    <s v="CARLA MIUCCI FERRARESI DE BARROS"/>
    <s v="Universidade Federal de Uberlandia"/>
    <n v="1822754"/>
    <n v="15281112813"/>
    <s v="28/08/1972"/>
    <x v="0"/>
    <s v="MARILENE MIUCCI FERRARESI"/>
    <x v="0"/>
    <s v="BRASILEIRO NATO"/>
    <m/>
    <s v="SP"/>
    <m/>
    <n v="335"/>
    <s v="INSTITUTO DE HISTORIA"/>
    <s v="04-SANTA MONICA"/>
    <n v="335"/>
    <s v="INSTITUTO DE HISTORIA"/>
    <s v="04-SANTA MONICA"/>
    <x v="0"/>
    <x v="1"/>
    <x v="7"/>
    <x v="0"/>
    <m/>
    <s v="0//0"/>
    <m/>
    <m/>
    <n v="0"/>
    <m/>
    <n v="0"/>
    <m/>
    <m/>
    <m/>
    <x v="0"/>
    <x v="1"/>
    <d v="2010-10-06T00:00:00"/>
    <n v="17255.59"/>
  </r>
  <r>
    <s v="CARLA NUNES VIEIRA TAVARES"/>
    <s v="Universidade Federal de Uberlandia"/>
    <n v="2374433"/>
    <n v="80378170759"/>
    <s v="17/03/1965"/>
    <x v="0"/>
    <s v="ELZA PRADO NUNES VIEIRA"/>
    <x v="0"/>
    <s v="BRASILEIRO NATO"/>
    <m/>
    <s v="RJ"/>
    <s v="RIO DE JANEIRO"/>
    <n v="349"/>
    <s v="INSTITUTO DE LETRAS E LINGUISTICA"/>
    <s v="04-SANTA MONICA"/>
    <n v="349"/>
    <s v="INSTITUTO DE LETRAS E LINGUISTICA"/>
    <s v="04-SANTA MONICA"/>
    <x v="0"/>
    <x v="1"/>
    <x v="5"/>
    <x v="0"/>
    <m/>
    <s v="0//0"/>
    <m/>
    <m/>
    <n v="0"/>
    <m/>
    <n v="0"/>
    <m/>
    <m/>
    <m/>
    <x v="0"/>
    <x v="1"/>
    <d v="2004-08-06T00:00:00"/>
    <n v="17945.810000000001"/>
  </r>
  <r>
    <s v="CARLA PATRICIA BEJO WOLKERS"/>
    <s v="Universidade Federal de Uberlandia"/>
    <n v="2211226"/>
    <n v="34484758822"/>
    <s v="18/04/1986"/>
    <x v="0"/>
    <s v="MARIA CRISTINA BEJO WOLKERS"/>
    <x v="0"/>
    <s v="BRASILEIRO NATO"/>
    <m/>
    <s v="MG"/>
    <m/>
    <n v="799"/>
    <s v="COORD CURSO CIENCIAS BIOLOGICAS PONTAL"/>
    <s v="09-CAMPUS PONTAL"/>
    <n v="1152"/>
    <s v="INSTITUTO CIENCIAS EXATA NATURAIS PONTAL"/>
    <s v="09-CAMPUS PONTAL"/>
    <x v="0"/>
    <x v="1"/>
    <x v="6"/>
    <x v="0"/>
    <m/>
    <s v="0//0"/>
    <m/>
    <m/>
    <n v="0"/>
    <m/>
    <n v="0"/>
    <m/>
    <m/>
    <m/>
    <x v="0"/>
    <x v="1"/>
    <d v="2015-03-25T00:00:00"/>
    <n v="13356.63"/>
  </r>
  <r>
    <s v="CARLA ZANELLA GUIDINI"/>
    <s v="Universidade Federal de Uberlandia"/>
    <n v="2150961"/>
    <n v="227584023"/>
    <s v="25/10/1983"/>
    <x v="0"/>
    <s v="FIORINDA ZANELLA GUIDINI"/>
    <x v="0"/>
    <s v="BRASILEIRO NATO"/>
    <m/>
    <s v="RS"/>
    <m/>
    <n v="410"/>
    <s v="FACULDADE DE ENGENHARIA QUIMICA"/>
    <s v="04-SANTA MONICA"/>
    <n v="410"/>
    <s v="FACULDADE DE ENGENHARIA QUIMICA"/>
    <s v="04-SANTA MONICA"/>
    <x v="0"/>
    <x v="1"/>
    <x v="6"/>
    <x v="0"/>
    <m/>
    <s v="0//0"/>
    <m/>
    <m/>
    <n v="0"/>
    <m/>
    <n v="0"/>
    <m/>
    <m/>
    <m/>
    <x v="0"/>
    <x v="1"/>
    <d v="2014-08-15T00:00:00"/>
    <n v="13746.19"/>
  </r>
  <r>
    <s v="CARLOS ALBERTO GALLO"/>
    <s v="Universidade Federal de Uberlandia"/>
    <n v="1522047"/>
    <n v="15198671827"/>
    <s v="18/06/1974"/>
    <x v="1"/>
    <s v="NANCI DE LURDES DE RIENZO GALLO"/>
    <x v="0"/>
    <s v="BRASILEIRO NATO"/>
    <m/>
    <s v="SP"/>
    <s v="SAO PAULO"/>
    <n v="399"/>
    <s v="FACULDADE DE ENGENHARIA MECANICA"/>
    <s v="12-CAMPUS GLORIA"/>
    <n v="399"/>
    <s v="FACULDADE DE ENGENHARIA MECANICA"/>
    <s v="12-CAMPUS GLORIA"/>
    <x v="0"/>
    <x v="1"/>
    <x v="1"/>
    <x v="0"/>
    <m/>
    <s v="0//0"/>
    <m/>
    <m/>
    <n v="26285"/>
    <s v="FUND. UNIVERSIDADE DE SAO JOAO DEL REI"/>
    <n v="0"/>
    <m/>
    <m/>
    <m/>
    <x v="0"/>
    <x v="1"/>
    <d v="2008-02-01T00:00:00"/>
    <n v="18663.64"/>
  </r>
  <r>
    <s v="CARLOS ALBERTO LUCENA"/>
    <s v="Universidade Federal de Uberlandia"/>
    <n v="1350579"/>
    <n v="8229682828"/>
    <s v="02/01/1964"/>
    <x v="1"/>
    <s v="EDMEIA DE JESUS CASEMIRO LUCENA"/>
    <x v="0"/>
    <s v="BRASILEIRO NATO"/>
    <m/>
    <s v="SP"/>
    <s v="CAMPINAS"/>
    <n v="363"/>
    <s v="FACULDADE DE EDUCACAO"/>
    <s v="04-SANTA MONICA"/>
    <n v="363"/>
    <s v="FACULDADE DE EDUCACAO"/>
    <s v="04-SANTA MONICA"/>
    <x v="0"/>
    <x v="1"/>
    <x v="3"/>
    <x v="0"/>
    <m/>
    <s v="0//0"/>
    <m/>
    <s v="Afas. Part.Pro.Pos.Grad. Stricto Sensu no País C/Ônus - EST"/>
    <n v="0"/>
    <m/>
    <n v="0"/>
    <m/>
    <s v="30/10/2022"/>
    <s v="30/09/2023"/>
    <x v="0"/>
    <x v="1"/>
    <d v="2002-06-01T00:00:00"/>
    <n v="20530.009999999998"/>
  </r>
  <r>
    <s v="CARLOS ALBERTO XAVIER DO NASCIMENTO"/>
    <s v="Universidade Federal de Uberlandia"/>
    <n v="1373449"/>
    <n v="10652797873"/>
    <s v="26/09/1968"/>
    <x v="1"/>
    <s v="ILDA DOS SANTOS NASCIMENTO"/>
    <x v="0"/>
    <s v="BRASILEIRO NATO"/>
    <m/>
    <s v="SP"/>
    <m/>
    <n v="794"/>
    <s v="COORD DO CURSO ADMINISTRACAO DO PONTAL"/>
    <s v="09-CAMPUS PONTAL"/>
    <n v="1158"/>
    <s v="FA ADM CIE CONT ENG PROD SERV SOCIAL"/>
    <s v="09-CAMPUS PONTAL"/>
    <x v="0"/>
    <x v="1"/>
    <x v="0"/>
    <x v="0"/>
    <m/>
    <s v="0//0"/>
    <m/>
    <m/>
    <n v="26235"/>
    <s v="UNIVERSIDADE FEDERAL DE GOIAS"/>
    <n v="0"/>
    <m/>
    <m/>
    <m/>
    <x v="0"/>
    <x v="1"/>
    <d v="2022-05-09T00:00:00"/>
    <n v="1.00000000002183E-2"/>
  </r>
  <r>
    <s v="CARLOS ALVES DO NASCIMENTO"/>
    <s v="Universidade Federal de Uberlandia"/>
    <n v="1504716"/>
    <n v="32390688349"/>
    <s v="31/05/1967"/>
    <x v="1"/>
    <s v="ALZERIRA FRANCISCA DO NASCIMENTO"/>
    <x v="0"/>
    <s v="BRASILEIRO NATO"/>
    <m/>
    <s v="CE"/>
    <s v="SENADOR POMPEU"/>
    <n v="344"/>
    <s v="INST DE ECONOMIA RELACOES INTERNACIONAIS"/>
    <s v="04-SANTA MONICA"/>
    <n v="344"/>
    <s v="INST DE ECONOMIA RELACOES INTERNACIONAIS"/>
    <s v="04-SANTA MONICA"/>
    <x v="0"/>
    <x v="1"/>
    <x v="3"/>
    <x v="0"/>
    <m/>
    <s v="0//0"/>
    <m/>
    <m/>
    <n v="0"/>
    <m/>
    <n v="0"/>
    <m/>
    <m/>
    <m/>
    <x v="0"/>
    <x v="1"/>
    <d v="2005-08-05T00:00:00"/>
    <n v="20530.009999999998"/>
  </r>
  <r>
    <s v="CARLOS ANTONIO PEREIRA"/>
    <s v="Universidade Federal de Uberlandia"/>
    <n v="2891172"/>
    <n v="416162606"/>
    <s v="07/06/1975"/>
    <x v="1"/>
    <s v="DIRCE ALVES PEREIRA"/>
    <x v="3"/>
    <s v="BRASILEIRO NATO"/>
    <m/>
    <s v="MG"/>
    <m/>
    <n v="362"/>
    <s v="COORDENACAO CUR GRAD CIENCIAS CONTABEIS"/>
    <s v="04-SANTA MONICA"/>
    <n v="360"/>
    <s v="FACULDADE DE CIENCIAS CONTABEIS"/>
    <s v="04-SANTA MONICA"/>
    <x v="0"/>
    <x v="0"/>
    <x v="0"/>
    <x v="0"/>
    <m/>
    <s v="0//0"/>
    <m/>
    <s v="Afast. no País (Com Ônus) Est/Dout/Mestrado - EST"/>
    <n v="0"/>
    <m/>
    <n v="0"/>
    <m/>
    <s v="1/08/2022"/>
    <s v="28/02/2023"/>
    <x v="0"/>
    <x v="1"/>
    <d v="2013-02-20T00:00:00"/>
    <n v="8561.94"/>
  </r>
  <r>
    <s v="CARLOS ARISTIDES FLEURY GUEDES"/>
    <s v="Universidade Federal de Uberlandia"/>
    <n v="413586"/>
    <n v="98186094849"/>
    <s v="19/01/1959"/>
    <x v="1"/>
    <s v="IOLANDA FLEURY CAMPOS GUEDES"/>
    <x v="0"/>
    <s v="BRASILEIRO NATO"/>
    <m/>
    <s v="SP"/>
    <s v="NUPORANGA"/>
    <n v="307"/>
    <s v="DEPARTAMENTO DE CLINICA MEDICA"/>
    <s v="07-AREA ACADEMICA-UMUARAMA"/>
    <n v="305"/>
    <s v="FACULDADE DE MEDICINA"/>
    <s v="07-AREA ACADEMICA-UMUARAMA"/>
    <x v="0"/>
    <x v="2"/>
    <x v="8"/>
    <x v="0"/>
    <m/>
    <s v="0//0"/>
    <m/>
    <m/>
    <n v="0"/>
    <m/>
    <n v="0"/>
    <m/>
    <m/>
    <m/>
    <x v="0"/>
    <x v="0"/>
    <d v="1991-11-04T00:00:00"/>
    <n v="6710.98"/>
  </r>
  <r>
    <s v="CARLOS AUGUSTO BISSOCHI JUNIOR"/>
    <s v="Universidade Federal de Uberlandia"/>
    <n v="2372879"/>
    <n v="15838540885"/>
    <s v="16/05/1972"/>
    <x v="1"/>
    <s v="HILDA CUSSOLIM BORDIGNON BISSOCHI"/>
    <x v="0"/>
    <s v="BRASILEIRO NATO"/>
    <m/>
    <s v="SP"/>
    <s v="MOGI GUACU"/>
    <n v="403"/>
    <s v="FACULDADE DE ENGENHARIA ELETRICA"/>
    <s v="04-SANTA MONICA"/>
    <n v="403"/>
    <s v="FACULDADE DE ENGENHARIA ELETRICA"/>
    <s v="04-SANTA MONICA"/>
    <x v="0"/>
    <x v="1"/>
    <x v="1"/>
    <x v="0"/>
    <m/>
    <s v="0//0"/>
    <m/>
    <m/>
    <n v="0"/>
    <m/>
    <n v="0"/>
    <m/>
    <m/>
    <m/>
    <x v="0"/>
    <x v="1"/>
    <d v="2004-11-17T00:00:00"/>
    <n v="18663.64"/>
  </r>
  <r>
    <s v="CARLOS AUGUSTO DE MELO"/>
    <s v="Universidade Federal de Uberlandia"/>
    <n v="1946995"/>
    <n v="31042566836"/>
    <s v="20/12/1982"/>
    <x v="1"/>
    <s v="REGINA MARIA FRAZAO DE MELO"/>
    <x v="0"/>
    <s v="BRASILEIRO NATO"/>
    <m/>
    <s v="SP"/>
    <m/>
    <n v="349"/>
    <s v="INSTITUTO DE LETRAS E LINGUISTICA"/>
    <s v="04-SANTA MONICA"/>
    <n v="349"/>
    <s v="INSTITUTO DE LETRAS E LINGUISTICA"/>
    <s v="04-SANTA MONICA"/>
    <x v="0"/>
    <x v="1"/>
    <x v="7"/>
    <x v="0"/>
    <m/>
    <s v="0//0"/>
    <m/>
    <m/>
    <n v="26240"/>
    <s v="UNIVERSIDADE FEDERAL DA PARAIBA"/>
    <n v="0"/>
    <m/>
    <m/>
    <m/>
    <x v="0"/>
    <x v="1"/>
    <d v="2015-03-03T00:00:00"/>
    <n v="17255.59"/>
  </r>
  <r>
    <s v="CARLOS CESAR MANSUR TUMA"/>
    <s v="Universidade Federal de Uberlandia"/>
    <n v="1325673"/>
    <n v="29648513104"/>
    <s v="17/08/1963"/>
    <x v="1"/>
    <s v="LYGIA ANDRADINA DE ANDRADE TUMA"/>
    <x v="0"/>
    <s v="BRASILEIRO NATO"/>
    <m/>
    <s v="SP"/>
    <m/>
    <n v="414"/>
    <s v="FACULDADE DE CIENCIA DA COMPUTACAO"/>
    <s v="04-SANTA MONICA"/>
    <n v="414"/>
    <s v="FACULDADE DE CIENCIA DA COMPUTACAO"/>
    <s v="04-SANTA MONICA"/>
    <x v="0"/>
    <x v="1"/>
    <x v="0"/>
    <x v="0"/>
    <m/>
    <s v="0//0"/>
    <m/>
    <m/>
    <n v="0"/>
    <m/>
    <n v="0"/>
    <m/>
    <m/>
    <m/>
    <x v="0"/>
    <x v="1"/>
    <d v="2017-07-03T00:00:00"/>
    <n v="12272.12"/>
  </r>
  <r>
    <s v="CARLOS CESAR SANTEJO SAIANI"/>
    <s v="Universidade Federal de Uberlandia"/>
    <n v="2023542"/>
    <n v="21974693805"/>
    <s v="20/04/1981"/>
    <x v="1"/>
    <s v="MARIA LUCIA SANTEJO SAIANI"/>
    <x v="0"/>
    <s v="BRASILEIRO NATO"/>
    <m/>
    <s v="SP"/>
    <m/>
    <n v="344"/>
    <s v="INST DE ECONOMIA RELACOES INTERNACIONAIS"/>
    <s v="04-SANTA MONICA"/>
    <n v="344"/>
    <s v="INST DE ECONOMIA RELACOES INTERNACIONAIS"/>
    <s v="04-SANTA MONICA"/>
    <x v="0"/>
    <x v="1"/>
    <x v="8"/>
    <x v="0"/>
    <m/>
    <s v="0//0"/>
    <m/>
    <m/>
    <n v="0"/>
    <m/>
    <n v="0"/>
    <m/>
    <m/>
    <m/>
    <x v="0"/>
    <x v="1"/>
    <d v="2013-05-08T00:00:00"/>
    <n v="13273.52"/>
  </r>
  <r>
    <s v="CARLOS EDUARDO DE OLIVEIRA"/>
    <s v="Universidade Federal de Uberlandia"/>
    <n v="1724631"/>
    <n v="24726607820"/>
    <s v="30/07/1974"/>
    <x v="1"/>
    <s v="MARGARIDA TONETTI DE OLIVEIRA"/>
    <x v="0"/>
    <s v="BRASILEIRO NATO"/>
    <m/>
    <s v="SP"/>
    <m/>
    <n v="795"/>
    <s v="COORD CURSO CIENCIAS CONTABEIS DO PONTAL"/>
    <s v="09-CAMPUS PONTAL"/>
    <n v="1158"/>
    <s v="FA ADM CIE CONT ENG PROD SERV SOCIAL"/>
    <s v="09-CAMPUS PONTAL"/>
    <x v="0"/>
    <x v="1"/>
    <x v="8"/>
    <x v="0"/>
    <m/>
    <s v="0//0"/>
    <m/>
    <m/>
    <n v="0"/>
    <m/>
    <n v="0"/>
    <m/>
    <m/>
    <m/>
    <x v="0"/>
    <x v="1"/>
    <d v="2011-04-04T00:00:00"/>
    <n v="13273.52"/>
  </r>
  <r>
    <s v="CARLOS EDUARDO MOREIRA DE ARAUJO"/>
    <s v="Universidade Federal de Uberlandia"/>
    <n v="1211212"/>
    <n v="7311083702"/>
    <s v="02/07/1977"/>
    <x v="1"/>
    <s v="LUCI MOREIRA DE ARAUJO"/>
    <x v="4"/>
    <s v="BRASILEIRO NATO"/>
    <m/>
    <s v="RJ"/>
    <m/>
    <n v="797"/>
    <s v="COORD DO CURSO DE HISTORIA DO PONTAL"/>
    <s v="09-CAMPUS PONTAL"/>
    <n v="1155"/>
    <s v="INSTITUTO DE CIENCIAS HUMANAS DO PONTAL"/>
    <s v="09-CAMPUS PONTAL"/>
    <x v="0"/>
    <x v="1"/>
    <x v="0"/>
    <x v="0"/>
    <m/>
    <s v="0//0"/>
    <m/>
    <m/>
    <n v="0"/>
    <m/>
    <n v="0"/>
    <m/>
    <m/>
    <m/>
    <x v="0"/>
    <x v="1"/>
    <d v="2017-03-14T00:00:00"/>
    <n v="12272.12"/>
  </r>
  <r>
    <s v="CARLOS EDUARDO SANTOS DE OLIVEIRA"/>
    <s v="Universidade Federal de Uberlandia"/>
    <n v="3308908"/>
    <n v="8264743650"/>
    <s v="04/02/1993"/>
    <x v="1"/>
    <s v="SANDRA LUCIA FRANQUILINO"/>
    <x v="1"/>
    <s v="BRASILEIRO NATO"/>
    <m/>
    <s v="MG"/>
    <m/>
    <n v="808"/>
    <s v="INSTITUTO DE ARTES"/>
    <s v="04-SANTA MONICA"/>
    <n v="808"/>
    <s v="INSTITUTO DE ARTES"/>
    <s v="04-SANTA MONICA"/>
    <x v="0"/>
    <x v="0"/>
    <x v="2"/>
    <x v="1"/>
    <m/>
    <s v="0//0"/>
    <m/>
    <m/>
    <n v="0"/>
    <m/>
    <n v="0"/>
    <m/>
    <m/>
    <m/>
    <x v="1"/>
    <x v="0"/>
    <d v="2022-09-12T00:00:00"/>
    <n v="3866.06"/>
  </r>
  <r>
    <s v="CARLOS EDUARDO TAVARES"/>
    <s v="Universidade Federal de Uberlandia"/>
    <n v="1658388"/>
    <n v="462800652"/>
    <s v="12/08/1976"/>
    <x v="1"/>
    <s v="FRANCISCA NEVES DA SILVA"/>
    <x v="1"/>
    <s v="BRASILEIRO NATO"/>
    <m/>
    <s v="MG"/>
    <s v="JUIZ DE FORA"/>
    <n v="403"/>
    <s v="FACULDADE DE ENGENHARIA ELETRICA"/>
    <s v="04-SANTA MONICA"/>
    <n v="403"/>
    <s v="FACULDADE DE ENGENHARIA ELETRICA"/>
    <s v="04-SANTA MONICA"/>
    <x v="0"/>
    <x v="1"/>
    <x v="1"/>
    <x v="0"/>
    <m/>
    <s v="0//0"/>
    <m/>
    <m/>
    <n v="0"/>
    <m/>
    <n v="0"/>
    <m/>
    <m/>
    <m/>
    <x v="0"/>
    <x v="1"/>
    <d v="2008-09-25T00:00:00"/>
    <n v="18663.64"/>
  </r>
  <r>
    <s v="CARLOS EUGENIO PEREIRA"/>
    <s v="Universidade Federal de Uberlandia"/>
    <n v="1546366"/>
    <n v="2068075970"/>
    <s v="15/05/1974"/>
    <x v="1"/>
    <s v="MARIA DA CONCEICAO EUGENIO PEREIRA"/>
    <x v="0"/>
    <s v="BRASILEIRO NATO"/>
    <m/>
    <s v="SP"/>
    <m/>
    <n v="407"/>
    <s v="FACULDADE DE ENGENHARIA CIVIL"/>
    <s v="04-SANTA MONICA"/>
    <n v="407"/>
    <s v="FACULDADE DE ENGENHARIA CIVIL"/>
    <s v="04-SANTA MONICA"/>
    <x v="0"/>
    <x v="1"/>
    <x v="5"/>
    <x v="0"/>
    <m/>
    <s v="0//0"/>
    <m/>
    <m/>
    <n v="0"/>
    <m/>
    <n v="0"/>
    <m/>
    <m/>
    <m/>
    <x v="0"/>
    <x v="1"/>
    <d v="2010-01-26T00:00:00"/>
    <n v="17945.810000000001"/>
  </r>
  <r>
    <s v="CARLOS FERNANDO RONCHI"/>
    <s v="Universidade Federal de Uberlandia"/>
    <n v="2083090"/>
    <n v="21883008824"/>
    <s v="20/02/1981"/>
    <x v="1"/>
    <s v="ANA ISABEL BORTOLETTI RONCHI"/>
    <x v="0"/>
    <s v="BRASILEIRO NATO"/>
    <m/>
    <s v="SP"/>
    <m/>
    <n v="1346"/>
    <s v="Coordenação do Programa de Pós-Graduação em Fisioterapia"/>
    <s v="03-EDUCACAO FISICA"/>
    <n v="332"/>
    <s v="FACULDADE DE EDUCACAO FISICA"/>
    <s v="03-EDUCACAO FISICA"/>
    <x v="0"/>
    <x v="1"/>
    <x v="6"/>
    <x v="0"/>
    <m/>
    <s v="0//0"/>
    <m/>
    <m/>
    <n v="0"/>
    <m/>
    <n v="0"/>
    <m/>
    <m/>
    <m/>
    <x v="0"/>
    <x v="1"/>
    <d v="2014-01-14T00:00:00"/>
    <n v="13746.19"/>
  </r>
  <r>
    <s v="CARLOS HENRIQUE DE CARVALHO"/>
    <s v="Universidade Federal de Uberlandia"/>
    <n v="2217781"/>
    <n v="56076312653"/>
    <s v="25/04/1961"/>
    <x v="1"/>
    <s v="ANTONIA APARECIDA DE CARVALHO"/>
    <x v="0"/>
    <s v="BRASILEIRO NATO"/>
    <m/>
    <s v="MG"/>
    <s v="UBERLANDIA"/>
    <n v="122"/>
    <s v="PRO REITORIA PESQUISA E POS GRADUACAO"/>
    <s v="04-SANTA MONICA"/>
    <n v="363"/>
    <s v="FACULDADE DE EDUCACAO"/>
    <s v="04-SANTA MONICA"/>
    <x v="0"/>
    <x v="1"/>
    <x v="3"/>
    <x v="0"/>
    <m/>
    <s v="0//0"/>
    <m/>
    <m/>
    <n v="0"/>
    <m/>
    <n v="0"/>
    <m/>
    <m/>
    <m/>
    <x v="0"/>
    <x v="1"/>
    <d v="2004-08-06T00:00:00"/>
    <n v="30233.57"/>
  </r>
  <r>
    <s v="CARLOS HENRIQUE GOMES MARTINS"/>
    <s v="Universidade Federal de Uberlandia"/>
    <n v="2035089"/>
    <n v="59200685668"/>
    <s v="25/05/1968"/>
    <x v="1"/>
    <s v="FELICIDADE GOMES FERNANDES LOPES"/>
    <x v="0"/>
    <s v="BRASILEIRO NATO"/>
    <m/>
    <s v="MG"/>
    <m/>
    <n v="1330"/>
    <s v="Coordenação do Curso de Graduação em Biomedicina"/>
    <s v="07-AREA ACADEMICA-UMUARAMA"/>
    <n v="288"/>
    <s v="INSTITUTO DE CIENCIAS BIOMEDICAS"/>
    <s v="07-AREA ACADEMICA-UMUARAMA"/>
    <x v="0"/>
    <x v="1"/>
    <x v="13"/>
    <x v="0"/>
    <m/>
    <s v="0//0"/>
    <m/>
    <m/>
    <n v="0"/>
    <m/>
    <n v="0"/>
    <m/>
    <m/>
    <m/>
    <x v="0"/>
    <x v="1"/>
    <d v="2019-02-27T00:00:00"/>
    <n v="21513.19"/>
  </r>
  <r>
    <s v="CARLOS HENRIQUE MARTINS DA SILVA"/>
    <s v="Universidade Federal de Uberlandia"/>
    <n v="413273"/>
    <n v="30185653634"/>
    <s v="22/11/1956"/>
    <x v="1"/>
    <s v="MARIA DE PAULA SILVA"/>
    <x v="0"/>
    <s v="BRASILEIRO NATO"/>
    <m/>
    <s v="MG"/>
    <s v="UBERLANDIA"/>
    <n v="1"/>
    <s v="FUNDACAO UNIV. FEDERAL DE UBERLANDIA"/>
    <s v="04-SANTA MONICA"/>
    <n v="305"/>
    <s v="FACULDADE DE MEDICINA"/>
    <s v="07-AREA ACADEMICA-UMUARAMA"/>
    <x v="0"/>
    <x v="1"/>
    <x v="3"/>
    <x v="0"/>
    <m/>
    <s v="0//0"/>
    <m/>
    <m/>
    <n v="0"/>
    <m/>
    <n v="0"/>
    <m/>
    <m/>
    <m/>
    <x v="0"/>
    <x v="1"/>
    <d v="1988-11-01T00:00:00"/>
    <n v="31346"/>
  </r>
  <r>
    <s v="CARLOS HENRIQUE SALERNO"/>
    <s v="Universidade Federal de Uberlandia"/>
    <n v="413885"/>
    <n v="39450619620"/>
    <s v="31/05/1961"/>
    <x v="1"/>
    <s v="DALVA E TEIXEIRA SALERNO"/>
    <x v="0"/>
    <s v="BRASILEIRO NATO"/>
    <m/>
    <s v="MG"/>
    <s v="UBERLANDIA"/>
    <n v="403"/>
    <s v="FACULDADE DE ENGENHARIA ELETRICA"/>
    <s v="04-SANTA MONICA"/>
    <n v="403"/>
    <s v="FACULDADE DE ENGENHARIA ELETRICA"/>
    <s v="04-SANTA MONICA"/>
    <x v="0"/>
    <x v="1"/>
    <x v="3"/>
    <x v="0"/>
    <m/>
    <s v="0//0"/>
    <m/>
    <m/>
    <n v="0"/>
    <m/>
    <n v="0"/>
    <m/>
    <m/>
    <m/>
    <x v="0"/>
    <x v="1"/>
    <d v="1992-01-09T00:00:00"/>
    <n v="21198.42"/>
  </r>
  <r>
    <s v="CARLOS HENRIQUE VIOLA"/>
    <s v="Universidade Federal de Uberlandia"/>
    <n v="1544219"/>
    <n v="88112780668"/>
    <s v="29/12/1975"/>
    <x v="1"/>
    <s v="ROSE MEIRE DA SILVA VIOLA"/>
    <x v="0"/>
    <s v="BRASILEIRO NATO"/>
    <m/>
    <s v="MG"/>
    <s v="UBERLANDIA"/>
    <n v="369"/>
    <s v="FACULDADE DE GESTAO E NEGOCIOS"/>
    <s v="04-SANTA MONICA"/>
    <n v="369"/>
    <s v="FACULDADE DE GESTAO E NEGOCIOS"/>
    <s v="04-SANTA MONICA"/>
    <x v="0"/>
    <x v="1"/>
    <x v="8"/>
    <x v="0"/>
    <m/>
    <s v="0//0"/>
    <m/>
    <m/>
    <n v="0"/>
    <m/>
    <n v="0"/>
    <m/>
    <m/>
    <m/>
    <x v="0"/>
    <x v="1"/>
    <d v="2006-07-28T00:00:00"/>
    <n v="13273.52"/>
  </r>
  <r>
    <s v="CARLOS JOSE CORDEIRO"/>
    <s v="Universidade Federal de Uberlandia"/>
    <n v="1035158"/>
    <n v="55515479653"/>
    <s v="19/06/1969"/>
    <x v="1"/>
    <s v="SANTINA SILVA CORDEIRO"/>
    <x v="0"/>
    <s v="BRASILEIRO NATO"/>
    <m/>
    <s v="MG"/>
    <s v="UBERLANDIA"/>
    <n v="376"/>
    <s v="FACULDADE DE DIREITO"/>
    <s v="04-SANTA MONICA"/>
    <n v="376"/>
    <s v="FACULDADE DE DIREITO"/>
    <s v="04-SANTA MONICA"/>
    <x v="0"/>
    <x v="1"/>
    <x v="3"/>
    <x v="0"/>
    <m/>
    <s v="0//0"/>
    <m/>
    <m/>
    <n v="0"/>
    <m/>
    <n v="0"/>
    <m/>
    <m/>
    <m/>
    <x v="0"/>
    <x v="0"/>
    <d v="1993-03-22T00:00:00"/>
    <n v="12783.5"/>
  </r>
  <r>
    <s v="CARLOS JOSE SOARES"/>
    <s v="Universidade Federal de Uberlandia"/>
    <n v="1123448"/>
    <n v="51776839668"/>
    <s v="21/12/1965"/>
    <x v="1"/>
    <s v="IVONE SILVA SOARES"/>
    <x v="0"/>
    <s v="BRASILEIRO NATO"/>
    <m/>
    <s v="MG"/>
    <s v="UBERABA"/>
    <n v="92"/>
    <s v="HOSPITAL ODONTOLOGICO - DIRETORIA GERAL"/>
    <s v="08-AREA ADMINISTR-UMUARAMA"/>
    <n v="319"/>
    <s v="FACULDADE DE ODONTOLOGIA"/>
    <s v="07-AREA ACADEMICA-UMUARAMA"/>
    <x v="0"/>
    <x v="1"/>
    <x v="3"/>
    <x v="0"/>
    <m/>
    <s v="0//0"/>
    <m/>
    <m/>
    <n v="0"/>
    <m/>
    <n v="0"/>
    <m/>
    <m/>
    <m/>
    <x v="0"/>
    <x v="1"/>
    <d v="1995-01-11T00:00:00"/>
    <n v="27682.52"/>
  </r>
  <r>
    <s v="CARLOS MAURICIO DIAS MERCADANTE JUNIOR"/>
    <s v="Universidade Federal de Uberlandia"/>
    <n v="411423"/>
    <n v="44138962620"/>
    <s v="14/11/1955"/>
    <x v="1"/>
    <s v="LEILA ABREU MERCADANTE"/>
    <x v="0"/>
    <s v="BRASILEIRO NATO"/>
    <m/>
    <s v="SP"/>
    <s v="SÃO PAULO"/>
    <n v="372"/>
    <s v="FACULDADE ARQUITETURA URBANISMO E DESIGN"/>
    <s v="04-SANTA MONICA"/>
    <n v="372"/>
    <s v="FACULDADE ARQUITETURA URBANISMO E DESIGN"/>
    <s v="04-SANTA MONICA"/>
    <x v="0"/>
    <x v="0"/>
    <x v="8"/>
    <x v="0"/>
    <m/>
    <s v="0//0"/>
    <m/>
    <m/>
    <n v="0"/>
    <m/>
    <n v="0"/>
    <m/>
    <m/>
    <m/>
    <x v="0"/>
    <x v="1"/>
    <d v="1980-06-04T00:00:00"/>
    <n v="11983.31"/>
  </r>
  <r>
    <s v="CARLOS ROBERTO DOMINGUES"/>
    <s v="Universidade Federal de Uberlandia"/>
    <n v="2023211"/>
    <n v="45050570972"/>
    <s v="05/05/1961"/>
    <x v="1"/>
    <s v="EUZE MARIA ALCANTARA DOMINGUES"/>
    <x v="0"/>
    <s v="BRASILEIRO NATO"/>
    <m/>
    <s v="PR"/>
    <m/>
    <n v="369"/>
    <s v="FACULDADE DE GESTAO E NEGOCIOS"/>
    <s v="04-SANTA MONICA"/>
    <n v="369"/>
    <s v="FACULDADE DE GESTAO E NEGOCIOS"/>
    <s v="04-SANTA MONICA"/>
    <x v="0"/>
    <x v="1"/>
    <x v="8"/>
    <x v="0"/>
    <m/>
    <s v="0//0"/>
    <m/>
    <m/>
    <n v="0"/>
    <m/>
    <n v="0"/>
    <m/>
    <m/>
    <m/>
    <x v="0"/>
    <x v="1"/>
    <d v="2013-05-02T00:00:00"/>
    <n v="13273.52"/>
  </r>
  <r>
    <s v="CARLOS ROBERTO FERREIRA MENEZES JUNIOR"/>
    <s v="Universidade Federal de Uberlandia"/>
    <n v="3378888"/>
    <n v="97281280610"/>
    <s v="16/06/1973"/>
    <x v="1"/>
    <s v="MARI NEIDE AMARAL MENEZES"/>
    <x v="0"/>
    <s v="BRASILEIRO NATO"/>
    <m/>
    <s v="SP"/>
    <s v="CAMPINAS"/>
    <n v="808"/>
    <s v="INSTITUTO DE ARTES"/>
    <s v="04-SANTA MONICA"/>
    <n v="808"/>
    <s v="INSTITUTO DE ARTES"/>
    <s v="04-SANTA MONICA"/>
    <x v="0"/>
    <x v="1"/>
    <x v="8"/>
    <x v="0"/>
    <m/>
    <s v="0//0"/>
    <m/>
    <m/>
    <n v="0"/>
    <m/>
    <n v="0"/>
    <m/>
    <m/>
    <m/>
    <x v="0"/>
    <x v="1"/>
    <d v="2009-01-22T00:00:00"/>
    <n v="13273.52"/>
  </r>
  <r>
    <s v="CARLOS ROBERTO LOBODA"/>
    <s v="Universidade Federal de Uberlandia"/>
    <n v="1685504"/>
    <n v="1557129932"/>
    <s v="26/12/1974"/>
    <x v="1"/>
    <s v="LUCIA KUJAVSKI LOBODA"/>
    <x v="0"/>
    <s v="BRASILEIRO NATO"/>
    <m/>
    <s v="PR"/>
    <s v="GUARAPUAVA"/>
    <n v="800"/>
    <s v="COORD DO CURSO DE GEOGRAFIA DO PONTAL"/>
    <s v="09-CAMPUS PONTAL"/>
    <n v="1155"/>
    <s v="INSTITUTO DE CIENCIAS HUMANAS DO PONTAL"/>
    <s v="09-CAMPUS PONTAL"/>
    <x v="0"/>
    <x v="1"/>
    <x v="5"/>
    <x v="0"/>
    <m/>
    <s v="0//0"/>
    <m/>
    <m/>
    <n v="0"/>
    <m/>
    <n v="0"/>
    <m/>
    <m/>
    <m/>
    <x v="0"/>
    <x v="1"/>
    <d v="2009-03-04T00:00:00"/>
    <n v="17945.810000000001"/>
  </r>
  <r>
    <s v="CARLOS ROBERTO LOPES"/>
    <s v="Universidade Federal de Uberlandia"/>
    <n v="412892"/>
    <n v="50644858672"/>
    <s v="13/05/1962"/>
    <x v="1"/>
    <s v="IRACY MATTOS LOPES"/>
    <x v="3"/>
    <s v="BRASILEIRO NATO"/>
    <m/>
    <s v="MG"/>
    <s v="UBERLANDIA"/>
    <n v="414"/>
    <s v="FACULDADE DE CIENCIA DA COMPUTACAO"/>
    <s v="04-SANTA MONICA"/>
    <n v="414"/>
    <s v="FACULDADE DE CIENCIA DA COMPUTACAO"/>
    <s v="04-SANTA MONICA"/>
    <x v="0"/>
    <x v="1"/>
    <x v="3"/>
    <x v="0"/>
    <m/>
    <s v="0//0"/>
    <m/>
    <m/>
    <n v="0"/>
    <m/>
    <n v="0"/>
    <m/>
    <m/>
    <m/>
    <x v="0"/>
    <x v="1"/>
    <d v="1987-05-20T00:00:00"/>
    <n v="21580.38"/>
  </r>
  <r>
    <s v="CARLOS ROBERTO SOUZA CARMO"/>
    <s v="Universidade Federal de Uberlandia"/>
    <n v="1828557"/>
    <n v="71910247634"/>
    <s v="23/10/1973"/>
    <x v="1"/>
    <s v="MARIA APARECIDA DE SOUZA CARMO"/>
    <x v="0"/>
    <s v="BRASILEIRO NATO"/>
    <m/>
    <s v="MG"/>
    <m/>
    <n v="360"/>
    <s v="FACULDADE DE CIENCIAS CONTABEIS"/>
    <s v="04-SANTA MONICA"/>
    <n v="360"/>
    <s v="FACULDADE DE CIENCIAS CONTABEIS"/>
    <s v="04-SANTA MONICA"/>
    <x v="0"/>
    <x v="1"/>
    <x v="0"/>
    <x v="0"/>
    <m/>
    <s v="0//0"/>
    <m/>
    <m/>
    <n v="0"/>
    <m/>
    <n v="0"/>
    <m/>
    <m/>
    <m/>
    <x v="0"/>
    <x v="1"/>
    <d v="2010-12-03T00:00:00"/>
    <n v="12272.12"/>
  </r>
  <r>
    <s v="CARLOS UEIRA VIEIRA"/>
    <s v="Universidade Federal de Uberlandia"/>
    <n v="1662941"/>
    <n v="4282835605"/>
    <s v="04/03/1981"/>
    <x v="1"/>
    <s v="MARIA APARECIDA GONCALVES VIEIRA"/>
    <x v="0"/>
    <s v="BRASILEIRO NATO"/>
    <m/>
    <s v="MG"/>
    <s v="COROMANDEL"/>
    <n v="298"/>
    <s v="INSTITUTO DE BIOTECNOLOGIA"/>
    <s v="07-AREA ACADEMICA-UMUARAMA"/>
    <n v="298"/>
    <s v="INSTITUTO DE BIOTECNOLOGIA"/>
    <s v="07-AREA ACADEMICA-UMUARAMA"/>
    <x v="0"/>
    <x v="1"/>
    <x v="1"/>
    <x v="0"/>
    <m/>
    <s v="0//0"/>
    <m/>
    <m/>
    <n v="0"/>
    <m/>
    <n v="0"/>
    <m/>
    <m/>
    <m/>
    <x v="0"/>
    <x v="1"/>
    <d v="2008-10-30T00:00:00"/>
    <n v="22516.400000000001"/>
  </r>
  <r>
    <s v="CARMEM LUCIA CRUZ RAVAGNANI"/>
    <s v="Universidade Federal de Uberlandia"/>
    <n v="2133946"/>
    <n v="15213863825"/>
    <s v="19/07/1970"/>
    <x v="0"/>
    <s v="THEREZA CRUZ RAVAGNANI"/>
    <x v="0"/>
    <s v="BRASILEIRO NATO"/>
    <m/>
    <s v="SP"/>
    <m/>
    <n v="578"/>
    <s v="COORD CURSO DE SERVICO SOCIAL DO PONTAL"/>
    <s v="09-CAMPUS PONTAL"/>
    <n v="1158"/>
    <s v="FA ADM CIE CONT ENG PROD SERV SOCIAL"/>
    <s v="09-CAMPUS PONTAL"/>
    <x v="0"/>
    <x v="1"/>
    <x v="6"/>
    <x v="0"/>
    <m/>
    <s v="0//0"/>
    <m/>
    <m/>
    <n v="0"/>
    <m/>
    <n v="0"/>
    <m/>
    <m/>
    <m/>
    <x v="0"/>
    <x v="1"/>
    <d v="2014-07-01T00:00:00"/>
    <n v="12763.01"/>
  </r>
  <r>
    <s v="CARMEN LUCIA HERNANDES AGUSTINI"/>
    <s v="Universidade Federal de Uberlandia"/>
    <n v="1461667"/>
    <n v="12157308881"/>
    <s v="13/05/1971"/>
    <x v="0"/>
    <s v="DIONILDA RODRIGUES HERNANDES"/>
    <x v="0"/>
    <s v="BRASILEIRO NATO"/>
    <m/>
    <s v="SP"/>
    <s v="SAO JOSE DO RIO PRETO"/>
    <n v="349"/>
    <s v="INSTITUTO DE LETRAS E LINGUISTICA"/>
    <s v="04-SANTA MONICA"/>
    <n v="349"/>
    <s v="INSTITUTO DE LETRAS E LINGUISTICA"/>
    <s v="04-SANTA MONICA"/>
    <x v="0"/>
    <x v="1"/>
    <x v="3"/>
    <x v="0"/>
    <m/>
    <s v="0//0"/>
    <m/>
    <m/>
    <n v="0"/>
    <m/>
    <n v="0"/>
    <m/>
    <m/>
    <m/>
    <x v="0"/>
    <x v="1"/>
    <d v="2004-08-06T00:00:00"/>
    <n v="20530.009999999998"/>
  </r>
  <r>
    <s v="CARMEN LUCIA REIS"/>
    <s v="Universidade Federal de Uberlandia"/>
    <n v="2543238"/>
    <n v="2738630618"/>
    <s v="12/12/1972"/>
    <x v="0"/>
    <s v="MARILZA LOPES REIS"/>
    <x v="0"/>
    <s v="BRASILEIRO NATO"/>
    <m/>
    <s v="MG"/>
    <s v="UBERLANDIA"/>
    <n v="326"/>
    <s v="INSTITUTO DE PSICOLOGIA"/>
    <s v="07-AREA ACADEMICA-UMUARAMA"/>
    <n v="326"/>
    <s v="INSTITUTO DE PSICOLOGIA"/>
    <s v="07-AREA ACADEMICA-UMUARAMA"/>
    <x v="0"/>
    <x v="1"/>
    <x v="1"/>
    <x v="0"/>
    <m/>
    <s v="0//0"/>
    <m/>
    <m/>
    <n v="0"/>
    <m/>
    <n v="0"/>
    <m/>
    <m/>
    <m/>
    <x v="0"/>
    <x v="1"/>
    <d v="2008-09-25T00:00:00"/>
    <n v="20242.84"/>
  </r>
  <r>
    <s v="CAROLINA AFONSO DA SILVA CASTRO"/>
    <s v="Universidade Federal de Uberlandia"/>
    <n v="3704682"/>
    <n v="4678379614"/>
    <s v="19/01/1980"/>
    <x v="0"/>
    <s v="ELISA MARIA DA SILVA CASTRO"/>
    <x v="0"/>
    <s v="BRASILEIRO NATO"/>
    <m/>
    <s v="MG"/>
    <m/>
    <n v="349"/>
    <s v="INSTITUTO DE LETRAS E LINGUISTICA"/>
    <s v="04-SANTA MONICA"/>
    <n v="349"/>
    <s v="INSTITUTO DE LETRAS E LINGUISTICA"/>
    <s v="04-SANTA MONICA"/>
    <x v="0"/>
    <x v="2"/>
    <x v="11"/>
    <x v="0"/>
    <m/>
    <s v="0//0"/>
    <m/>
    <m/>
    <n v="0"/>
    <m/>
    <n v="0"/>
    <m/>
    <m/>
    <m/>
    <x v="0"/>
    <x v="2"/>
    <d v="2013-06-24T00:00:00"/>
    <n v="2725.02"/>
  </r>
  <r>
    <s v="CAROLINA CADIMA FERNANDES NAZARETH"/>
    <s v="Universidade Federal de Uberlandia"/>
    <n v="1309333"/>
    <n v="9892471636"/>
    <s v="03/03/1989"/>
    <x v="0"/>
    <s v="MARISETE CADIMA FERNANDES"/>
    <x v="0"/>
    <s v="BRASILEIRO NATO"/>
    <m/>
    <s v="MG"/>
    <m/>
    <n v="806"/>
    <s v="INSTITUTO DE CIENCIAS SOCIAIS"/>
    <s v="04-SANTA MONICA"/>
    <n v="806"/>
    <s v="INSTITUTO DE CIENCIAS SOCIAIS"/>
    <s v="04-SANTA MONICA"/>
    <x v="0"/>
    <x v="0"/>
    <x v="2"/>
    <x v="1"/>
    <m/>
    <s v="0//0"/>
    <m/>
    <m/>
    <n v="0"/>
    <m/>
    <n v="0"/>
    <m/>
    <m/>
    <m/>
    <x v="1"/>
    <x v="0"/>
    <d v="2021-04-06T00:00:00"/>
    <n v="3866.06"/>
  </r>
  <r>
    <s v="CAROLINA DUARTE DAMASCENO FERREIRA"/>
    <s v="Universidade Federal de Uberlandia"/>
    <n v="2023540"/>
    <n v="2596324903"/>
    <s v="19/10/1978"/>
    <x v="0"/>
    <s v="ANGELA DUARTE DAMASCENO FERREIRA"/>
    <x v="0"/>
    <s v="BRASILEIRO NATO"/>
    <m/>
    <s v="PR"/>
    <m/>
    <n v="349"/>
    <s v="INSTITUTO DE LETRAS E LINGUISTICA"/>
    <s v="04-SANTA MONICA"/>
    <n v="349"/>
    <s v="INSTITUTO DE LETRAS E LINGUISTICA"/>
    <s v="04-SANTA MONICA"/>
    <x v="0"/>
    <x v="1"/>
    <x v="8"/>
    <x v="0"/>
    <m/>
    <s v="0//0"/>
    <m/>
    <m/>
    <n v="0"/>
    <m/>
    <n v="0"/>
    <m/>
    <m/>
    <m/>
    <x v="0"/>
    <x v="1"/>
    <d v="2013-05-08T00:00:00"/>
    <n v="13273.52"/>
  </r>
  <r>
    <s v="CAROLINA GONCALVES OLIVEIRA"/>
    <s v="Universidade Federal de Uberlandia"/>
    <n v="1040341"/>
    <n v="2239751177"/>
    <s v="03/06/1988"/>
    <x v="0"/>
    <s v="GINA BATISTA GONCALVES OLIVEIRA"/>
    <x v="0"/>
    <s v="BRASILEIRO NATO"/>
    <m/>
    <s v="MG"/>
    <m/>
    <n v="356"/>
    <s v="INSTITUTO DE QUIMICA"/>
    <s v="04-SANTA MONICA"/>
    <n v="356"/>
    <s v="INSTITUTO DE QUIMICA"/>
    <s v="04-SANTA MONICA"/>
    <x v="0"/>
    <x v="1"/>
    <x v="4"/>
    <x v="0"/>
    <m/>
    <s v="0//0"/>
    <m/>
    <m/>
    <n v="0"/>
    <m/>
    <n v="0"/>
    <m/>
    <m/>
    <m/>
    <x v="0"/>
    <x v="1"/>
    <d v="2018-08-01T00:00:00"/>
    <n v="11800.12"/>
  </r>
  <r>
    <s v="CAROLINA NICOLINO MINOZZI"/>
    <s v="Universidade Federal de Uberlandia"/>
    <n v="3308920"/>
    <n v="21349566829"/>
    <s v="25/05/1987"/>
    <x v="0"/>
    <s v="MARIA APARECIDA NICOLINO"/>
    <x v="0"/>
    <s v="BRASILEIRO NATO"/>
    <m/>
    <s v="SP"/>
    <m/>
    <n v="808"/>
    <s v="INSTITUTO DE ARTES"/>
    <s v="04-SANTA MONICA"/>
    <n v="808"/>
    <s v="INSTITUTO DE ARTES"/>
    <s v="04-SANTA MONICA"/>
    <x v="0"/>
    <x v="0"/>
    <x v="2"/>
    <x v="1"/>
    <m/>
    <s v="0//0"/>
    <m/>
    <m/>
    <n v="0"/>
    <m/>
    <n v="0"/>
    <m/>
    <m/>
    <m/>
    <x v="1"/>
    <x v="0"/>
    <d v="2022-09-12T00:00:00"/>
    <n v="3866.06"/>
  </r>
  <r>
    <s v="CAROLINA PIRTOUSCHEG"/>
    <s v="Universidade Federal de Uberlandia"/>
    <n v="3483929"/>
    <n v="1338523694"/>
    <s v="03/07/1979"/>
    <x v="0"/>
    <s v="MARIA ELISA LAZZARINI PIRTOUSCHEG"/>
    <x v="0"/>
    <s v="BRASILEIRO NATO"/>
    <m/>
    <s v="MG"/>
    <m/>
    <n v="305"/>
    <s v="FACULDADE DE MEDICINA"/>
    <s v="07-AREA ACADEMICA-UMUARAMA"/>
    <n v="305"/>
    <s v="FACULDADE DE MEDICINA"/>
    <s v="07-AREA ACADEMICA-UMUARAMA"/>
    <x v="0"/>
    <x v="0"/>
    <x v="11"/>
    <x v="0"/>
    <m/>
    <s v="0//0"/>
    <m/>
    <m/>
    <n v="0"/>
    <m/>
    <n v="0"/>
    <m/>
    <m/>
    <m/>
    <x v="0"/>
    <x v="0"/>
    <d v="2018-04-09T00:00:00"/>
    <n v="4768.78"/>
  </r>
  <r>
    <s v="CASSIA REGINA DA SILVA"/>
    <s v="Universidade Federal de Uberlandia"/>
    <n v="2302673"/>
    <n v="486889084"/>
    <s v="27/02/1984"/>
    <x v="0"/>
    <s v="NELI BACKES DA SILVA"/>
    <x v="0"/>
    <s v="BRASILEIRO NATO"/>
    <m/>
    <s v="RS"/>
    <m/>
    <n v="298"/>
    <s v="INSTITUTO DE BIOTECNOLOGIA"/>
    <s v="07-AREA ACADEMICA-UMUARAMA"/>
    <n v="298"/>
    <s v="INSTITUTO DE BIOTECNOLOGIA"/>
    <s v="07-AREA ACADEMICA-UMUARAMA"/>
    <x v="0"/>
    <x v="1"/>
    <x v="0"/>
    <x v="0"/>
    <m/>
    <s v="0//0"/>
    <m/>
    <m/>
    <n v="0"/>
    <m/>
    <n v="0"/>
    <m/>
    <m/>
    <m/>
    <x v="0"/>
    <x v="1"/>
    <d v="2016-04-07T00:00:00"/>
    <n v="12272.12"/>
  </r>
  <r>
    <s v="CASSIANO AIMBERE DORNELES WELKER"/>
    <s v="Universidade Federal de Uberlandia"/>
    <n v="2318519"/>
    <n v="1113759089"/>
    <s v="01/07/1985"/>
    <x v="1"/>
    <s v="IONE DORNELES WELKER"/>
    <x v="0"/>
    <s v="BRASILEIRO NATO"/>
    <m/>
    <s v="RS"/>
    <m/>
    <n v="1269"/>
    <s v="Coordenação do Programa de Pós-Graduação em Biologia Vegetal"/>
    <s v="07-AREA ACADEMICA-UMUARAMA"/>
    <n v="294"/>
    <s v="INSTITUTO DE BIOLOGIA"/>
    <s v="07-AREA ACADEMICA-UMUARAMA"/>
    <x v="0"/>
    <x v="1"/>
    <x v="0"/>
    <x v="0"/>
    <m/>
    <s v="0//0"/>
    <m/>
    <m/>
    <n v="0"/>
    <m/>
    <n v="0"/>
    <m/>
    <m/>
    <m/>
    <x v="0"/>
    <x v="1"/>
    <d v="2016-06-07T00:00:00"/>
    <n v="13255.3"/>
  </r>
  <r>
    <s v="CASSIO GARCIA RIBEIRO SOARES DA SILVA"/>
    <s v="Universidade Federal de Uberlandia"/>
    <n v="2155253"/>
    <n v="26738203888"/>
    <s v="05/05/1979"/>
    <x v="1"/>
    <s v="MARIA APARECIDA GARCIA RIBEIRO"/>
    <x v="0"/>
    <s v="BRASILEIRO NATO"/>
    <m/>
    <s v="SP"/>
    <m/>
    <n v="344"/>
    <s v="INST DE ECONOMIA RELACOES INTERNACIONAIS"/>
    <s v="04-SANTA MONICA"/>
    <n v="344"/>
    <s v="INST DE ECONOMIA RELACOES INTERNACIONAIS"/>
    <s v="04-SANTA MONICA"/>
    <x v="0"/>
    <x v="1"/>
    <x v="6"/>
    <x v="0"/>
    <m/>
    <s v="0//0"/>
    <m/>
    <m/>
    <n v="0"/>
    <m/>
    <n v="0"/>
    <m/>
    <m/>
    <m/>
    <x v="0"/>
    <x v="1"/>
    <d v="2014-09-03T00:00:00"/>
    <n v="12763.01"/>
  </r>
  <r>
    <s v="CASSIO JOSE ALVES DE SOUSA"/>
    <s v="Universidade Federal de Uberlandia"/>
    <n v="413886"/>
    <n v="45247900634"/>
    <s v="31/01/1963"/>
    <x v="1"/>
    <s v="MARIA MATILDE A SOUSA"/>
    <x v="0"/>
    <s v="BRASILEIRO NATO"/>
    <m/>
    <s v="MG"/>
    <s v="ABAETE"/>
    <n v="319"/>
    <s v="FACULDADE DE ODONTOLOGIA"/>
    <s v="07-AREA ACADEMICA-UMUARAMA"/>
    <n v="319"/>
    <s v="FACULDADE DE ODONTOLOGIA"/>
    <s v="07-AREA ACADEMICA-UMUARAMA"/>
    <x v="0"/>
    <x v="1"/>
    <x v="3"/>
    <x v="0"/>
    <m/>
    <s v="0//0"/>
    <m/>
    <m/>
    <n v="0"/>
    <m/>
    <n v="0"/>
    <m/>
    <m/>
    <m/>
    <x v="0"/>
    <x v="1"/>
    <d v="1991-12-19T00:00:00"/>
    <n v="21214.22"/>
  </r>
  <r>
    <s v="CATARINA MACHADO AZEREDO"/>
    <s v="Universidade Federal de Uberlandia"/>
    <n v="1775430"/>
    <n v="1313905623"/>
    <s v="08/07/1983"/>
    <x v="0"/>
    <s v="MARINETE MACHADO AZEREDO"/>
    <x v="0"/>
    <s v="BRASILEIRO NATO"/>
    <m/>
    <s v="MG"/>
    <m/>
    <n v="305"/>
    <s v="FACULDADE DE MEDICINA"/>
    <s v="07-AREA ACADEMICA-UMUARAMA"/>
    <n v="305"/>
    <s v="FACULDADE DE MEDICINA"/>
    <s v="07-AREA ACADEMICA-UMUARAMA"/>
    <x v="0"/>
    <x v="1"/>
    <x v="8"/>
    <x v="0"/>
    <m/>
    <s v="0//0"/>
    <m/>
    <m/>
    <n v="0"/>
    <m/>
    <n v="0"/>
    <m/>
    <m/>
    <m/>
    <x v="0"/>
    <x v="1"/>
    <d v="2010-04-01T00:00:00"/>
    <n v="17126.28"/>
  </r>
  <r>
    <s v="CATARINE PALMIERI PITANGUI TIZZIOTTI"/>
    <s v="Universidade Federal de Uberlandia"/>
    <n v="2188877"/>
    <n v="31305669886"/>
    <s v="08/04/1983"/>
    <x v="0"/>
    <s v="NILDA PALMIERI PITANGUI"/>
    <x v="3"/>
    <s v="BRASILEIRO NATO"/>
    <m/>
    <s v="SP"/>
    <m/>
    <n v="369"/>
    <s v="FACULDADE DE GESTAO E NEGOCIOS"/>
    <s v="04-SANTA MONICA"/>
    <n v="369"/>
    <s v="FACULDADE DE GESTAO E NEGOCIOS"/>
    <s v="04-SANTA MONICA"/>
    <x v="0"/>
    <x v="1"/>
    <x v="6"/>
    <x v="0"/>
    <m/>
    <s v="0//0"/>
    <m/>
    <m/>
    <n v="0"/>
    <m/>
    <n v="0"/>
    <m/>
    <m/>
    <m/>
    <x v="0"/>
    <x v="1"/>
    <d v="2015-02-04T00:00:00"/>
    <n v="13746.19"/>
  </r>
  <r>
    <s v="CATIANA CASONATTO"/>
    <s v="Universidade Federal de Uberlandia"/>
    <n v="1882472"/>
    <n v="3446419969"/>
    <s v="17/02/1983"/>
    <x v="0"/>
    <s v="MARILENE WIRTTI CASONATTO"/>
    <x v="0"/>
    <s v="BRASILEIRO NATO"/>
    <m/>
    <s v="SC"/>
    <m/>
    <n v="391"/>
    <s v="FACULDADE DE MATEMATICA"/>
    <s v="04-SANTA MONICA"/>
    <n v="391"/>
    <s v="FACULDADE DE MATEMATICA"/>
    <s v="04-SANTA MONICA"/>
    <x v="0"/>
    <x v="1"/>
    <x v="7"/>
    <x v="0"/>
    <m/>
    <s v="0//0"/>
    <m/>
    <m/>
    <n v="0"/>
    <m/>
    <n v="0"/>
    <m/>
    <m/>
    <m/>
    <x v="0"/>
    <x v="1"/>
    <d v="2011-08-05T00:00:00"/>
    <n v="17255.59"/>
  </r>
  <r>
    <s v="CELENE MARIA DE OLIVEIRA SIMOES ALVES"/>
    <s v="Universidade Federal de Uberlandia"/>
    <n v="2330896"/>
    <n v="1166152650"/>
    <s v="20/02/1972"/>
    <x v="0"/>
    <s v="AIDA MARIA MOREIRA DE OLIVEIRA SIMOES ALVES"/>
    <x v="0"/>
    <s v="EQUIPARADO"/>
    <s v="ANGOLA"/>
    <m/>
    <s v="MOXICO ANGOLA"/>
    <n v="288"/>
    <s v="INSTITUTO DE CIENCIAS BIOMEDICAS"/>
    <s v="07-AREA ACADEMICA-UMUARAMA"/>
    <n v="288"/>
    <s v="INSTITUTO DE CIENCIAS BIOMEDICAS"/>
    <s v="07-AREA ACADEMICA-UMUARAMA"/>
    <x v="0"/>
    <x v="1"/>
    <x v="6"/>
    <x v="0"/>
    <m/>
    <s v="0//0"/>
    <m/>
    <m/>
    <n v="0"/>
    <m/>
    <n v="0"/>
    <m/>
    <m/>
    <m/>
    <x v="0"/>
    <x v="1"/>
    <d v="2014-01-09T00:00:00"/>
    <n v="12763.01"/>
  </r>
  <r>
    <s v="CELIA REGINA LOPES"/>
    <s v="Universidade Federal de Uberlandia"/>
    <n v="1675608"/>
    <n v="59606240959"/>
    <s v="08/01/1969"/>
    <x v="0"/>
    <s v="VILMA FERNANDES"/>
    <x v="0"/>
    <s v="BRASILEIRO NATO"/>
    <m/>
    <s v="PR"/>
    <s v="LONDRINA"/>
    <n v="332"/>
    <s v="FACULDADE DE EDUCACAO FISICA"/>
    <s v="03-EDUCACAO FISICA"/>
    <n v="332"/>
    <s v="FACULDADE DE EDUCACAO FISICA"/>
    <s v="03-EDUCACAO FISICA"/>
    <x v="0"/>
    <x v="1"/>
    <x v="5"/>
    <x v="0"/>
    <m/>
    <s v="0//0"/>
    <m/>
    <m/>
    <n v="0"/>
    <m/>
    <n v="0"/>
    <m/>
    <m/>
    <m/>
    <x v="0"/>
    <x v="1"/>
    <d v="2009-01-22T00:00:00"/>
    <n v="17945.810000000001"/>
  </r>
  <r>
    <s v="CELINA MONTEIRO DA CRUZ LOTUFO"/>
    <s v="Universidade Federal de Uberlandia"/>
    <n v="1661469"/>
    <n v="25386291874"/>
    <s v="01/06/1975"/>
    <x v="0"/>
    <s v="NILDA MONTEIRO DA CRUZ LOTUFO"/>
    <x v="0"/>
    <s v="BRASILEIRO NATO"/>
    <m/>
    <s v="SP"/>
    <s v="SANTOS"/>
    <n v="288"/>
    <s v="INSTITUTO DE CIENCIAS BIOMEDICAS"/>
    <s v="07-AREA ACADEMICA-UMUARAMA"/>
    <n v="288"/>
    <s v="INSTITUTO DE CIENCIAS BIOMEDICAS"/>
    <s v="07-AREA ACADEMICA-UMUARAMA"/>
    <x v="0"/>
    <x v="1"/>
    <x v="1"/>
    <x v="0"/>
    <m/>
    <s v="0//0"/>
    <m/>
    <m/>
    <n v="0"/>
    <m/>
    <n v="0"/>
    <m/>
    <m/>
    <m/>
    <x v="0"/>
    <x v="1"/>
    <d v="2008-10-15T00:00:00"/>
    <n v="19429.3"/>
  </r>
  <r>
    <s v="CELINE DE MELO"/>
    <s v="Universidade Federal de Uberlandia"/>
    <n v="3275431"/>
    <n v="93179421649"/>
    <s v="19/05/1971"/>
    <x v="0"/>
    <s v="MARIA DE LOURDES ASSUNCAO MELO"/>
    <x v="0"/>
    <s v="BRASILEIRO NATO"/>
    <m/>
    <s v="MG"/>
    <s v="BOM DESPACHO"/>
    <n v="294"/>
    <s v="INSTITUTO DE BIOLOGIA"/>
    <s v="07-AREA ACADEMICA-UMUARAMA"/>
    <n v="294"/>
    <s v="INSTITUTO DE BIOLOGIA"/>
    <s v="07-AREA ACADEMICA-UMUARAMA"/>
    <x v="0"/>
    <x v="1"/>
    <x v="3"/>
    <x v="0"/>
    <m/>
    <s v="0//0"/>
    <m/>
    <m/>
    <n v="0"/>
    <m/>
    <n v="0"/>
    <m/>
    <m/>
    <m/>
    <x v="0"/>
    <x v="1"/>
    <d v="2005-08-05T00:00:00"/>
    <n v="20530.009999999998"/>
  </r>
  <r>
    <s v="CELIO JESUS DO PRADO"/>
    <s v="Universidade Federal de Uberlandia"/>
    <n v="1035177"/>
    <n v="59510722634"/>
    <s v="19/03/1968"/>
    <x v="1"/>
    <s v="IVANI MARTINS DA SILVA PRADO"/>
    <x v="0"/>
    <s v="BRASILEIRO NATO"/>
    <m/>
    <s v="MG"/>
    <s v="HONOROPOLIS"/>
    <n v="438"/>
    <s v="AREA OCL PROT FIXA MAT ODONTOLOG FOUFU"/>
    <s v="07-AREA ACADEMICA-UMUARAMA"/>
    <n v="319"/>
    <s v="FACULDADE DE ODONTOLOGIA"/>
    <s v="07-AREA ACADEMICA-UMUARAMA"/>
    <x v="0"/>
    <x v="1"/>
    <x v="3"/>
    <x v="0"/>
    <m/>
    <s v="0//0"/>
    <m/>
    <m/>
    <n v="0"/>
    <m/>
    <n v="0"/>
    <m/>
    <m/>
    <m/>
    <x v="0"/>
    <x v="0"/>
    <d v="1993-03-22T00:00:00"/>
    <n v="13451.91"/>
  </r>
  <r>
    <s v="CELSO DE OLIVEIRA REZENDE JUNIOR"/>
    <s v="Universidade Federal de Uberlandia"/>
    <n v="3048381"/>
    <n v="8824049621"/>
    <s v="16/06/1987"/>
    <x v="1"/>
    <s v="MARIA INEZ DE MAGALHAES REZENDE"/>
    <x v="0"/>
    <s v="BRASILEIRO NATO"/>
    <m/>
    <s v="MG"/>
    <m/>
    <n v="356"/>
    <s v="INSTITUTO DE QUIMICA"/>
    <s v="04-SANTA MONICA"/>
    <n v="356"/>
    <s v="INSTITUTO DE QUIMICA"/>
    <s v="04-SANTA MONICA"/>
    <x v="0"/>
    <x v="1"/>
    <x v="4"/>
    <x v="0"/>
    <m/>
    <s v="0//0"/>
    <m/>
    <m/>
    <n v="0"/>
    <m/>
    <n v="0"/>
    <m/>
    <m/>
    <m/>
    <x v="0"/>
    <x v="1"/>
    <d v="2018-05-23T00:00:00"/>
    <n v="12897.8"/>
  </r>
  <r>
    <s v="CELSO LUIZ DE ARAUJO CINTRA"/>
    <s v="Universidade Federal de Uberlandia"/>
    <n v="1666008"/>
    <n v="11164446827"/>
    <s v="04/11/1969"/>
    <x v="1"/>
    <s v="ALDAGISA MARIA DE ARAUJO CINTRA"/>
    <x v="0"/>
    <s v="BRASILEIRO NATO"/>
    <m/>
    <s v="SP"/>
    <s v="SAO PAULO"/>
    <n v="808"/>
    <s v="INSTITUTO DE ARTES"/>
    <s v="04-SANTA MONICA"/>
    <n v="808"/>
    <s v="INSTITUTO DE ARTES"/>
    <s v="04-SANTA MONICA"/>
    <x v="0"/>
    <x v="1"/>
    <x v="6"/>
    <x v="0"/>
    <m/>
    <s v="0//0"/>
    <m/>
    <m/>
    <n v="0"/>
    <m/>
    <n v="0"/>
    <m/>
    <m/>
    <m/>
    <x v="0"/>
    <x v="1"/>
    <d v="2008-11-25T00:00:00"/>
    <n v="12763.01"/>
  </r>
  <r>
    <s v="CESAR ADRIANO TRALDI"/>
    <s v="Universidade Federal de Uberlandia"/>
    <n v="1658396"/>
    <n v="30787984884"/>
    <s v="29/08/1983"/>
    <x v="1"/>
    <s v="TEREZINHA APARECIDA CANOVA TRALDI"/>
    <x v="0"/>
    <s v="BRASILEIRO NATO"/>
    <m/>
    <s v="SP"/>
    <s v="DESCALVADO"/>
    <n v="808"/>
    <s v="INSTITUTO DE ARTES"/>
    <s v="04-SANTA MONICA"/>
    <n v="808"/>
    <s v="INSTITUTO DE ARTES"/>
    <s v="04-SANTA MONICA"/>
    <x v="0"/>
    <x v="1"/>
    <x v="5"/>
    <x v="0"/>
    <m/>
    <s v="0//0"/>
    <m/>
    <m/>
    <n v="0"/>
    <m/>
    <n v="0"/>
    <m/>
    <m/>
    <m/>
    <x v="0"/>
    <x v="1"/>
    <d v="2008-09-25T00:00:00"/>
    <n v="17945.810000000001"/>
  </r>
  <r>
    <s v="CESAR GUILHERME DE ALMEIDA"/>
    <s v="Universidade Federal de Uberlandia"/>
    <n v="1035157"/>
    <n v="8978049885"/>
    <s v="28/04/1966"/>
    <x v="1"/>
    <s v="ANTONIA GUILHERME"/>
    <x v="1"/>
    <s v="BRASILEIRO NATO"/>
    <m/>
    <s v="SP"/>
    <s v="SAO PAULO"/>
    <n v="391"/>
    <s v="FACULDADE DE MATEMATICA"/>
    <s v="04-SANTA MONICA"/>
    <n v="391"/>
    <s v="FACULDADE DE MATEMATICA"/>
    <s v="04-SANTA MONICA"/>
    <x v="0"/>
    <x v="1"/>
    <x v="3"/>
    <x v="0"/>
    <m/>
    <s v="0//0"/>
    <m/>
    <m/>
    <n v="0"/>
    <m/>
    <n v="0"/>
    <m/>
    <m/>
    <m/>
    <x v="0"/>
    <x v="1"/>
    <d v="1993-03-22T00:00:00"/>
    <n v="21007.45"/>
  </r>
  <r>
    <s v="CESAR RENATO SIMENES DA SILVA"/>
    <s v="Universidade Federal de Uberlandia"/>
    <n v="1686096"/>
    <n v="40011208015"/>
    <s v="30/11/1960"/>
    <x v="1"/>
    <s v="GESSI SILVA SIMENES"/>
    <x v="0"/>
    <s v="BRASILEIRO NATO"/>
    <m/>
    <s v="RS"/>
    <s v="PASSO FUNDO"/>
    <n v="796"/>
    <s v="COORD CURSO DE FISICA DO PONTAL"/>
    <s v="09-CAMPUS PONTAL"/>
    <n v="1152"/>
    <s v="INSTITUTO CIENCIAS EXATA NATURAIS PONTAL"/>
    <s v="09-CAMPUS PONTAL"/>
    <x v="0"/>
    <x v="1"/>
    <x v="8"/>
    <x v="0"/>
    <m/>
    <s v="0//0"/>
    <m/>
    <m/>
    <n v="0"/>
    <m/>
    <n v="0"/>
    <m/>
    <m/>
    <m/>
    <x v="0"/>
    <x v="1"/>
    <d v="2009-03-04T00:00:00"/>
    <n v="13273.52"/>
  </r>
  <r>
    <s v="CESIO HUMBERTO DE BRITO"/>
    <s v="Universidade Federal de Uberlandia"/>
    <n v="2230407"/>
    <n v="58875948615"/>
    <s v="05/09/1967"/>
    <x v="1"/>
    <s v="HILDA NOGUEIRA DE BRITO"/>
    <x v="0"/>
    <s v="BRASILEIRO NATO"/>
    <m/>
    <s v="MG"/>
    <s v="UBERLANDIA"/>
    <n v="301"/>
    <s v="INSTITUTO DE CIENCIAS AGRARIAS"/>
    <s v="12-CAMPUS GLORIA"/>
    <n v="301"/>
    <s v="INSTITUTO DE CIENCIAS AGRARIAS"/>
    <s v="12-CAMPUS GLORIA"/>
    <x v="0"/>
    <x v="1"/>
    <x v="3"/>
    <x v="0"/>
    <m/>
    <s v="0//0"/>
    <m/>
    <m/>
    <n v="0"/>
    <m/>
    <n v="0"/>
    <m/>
    <m/>
    <m/>
    <x v="0"/>
    <x v="1"/>
    <d v="2004-08-06T00:00:00"/>
    <n v="21484.89"/>
  </r>
  <r>
    <s v="CEZAR AUGUSTO DOS SANTOS"/>
    <s v="Universidade Federal de Uberlandia"/>
    <n v="1123271"/>
    <n v="23154918000"/>
    <s v="26/10/1956"/>
    <x v="1"/>
    <s v="ROSA PEREIRA SANTOS"/>
    <x v="0"/>
    <s v="BRASILEIRO NATO"/>
    <m/>
    <s v="RS"/>
    <s v="SANTA MARIA"/>
    <n v="305"/>
    <s v="FACULDADE DE MEDICINA"/>
    <s v="07-AREA ACADEMICA-UMUARAMA"/>
    <n v="305"/>
    <s v="FACULDADE DE MEDICINA"/>
    <s v="07-AREA ACADEMICA-UMUARAMA"/>
    <x v="0"/>
    <x v="2"/>
    <x v="8"/>
    <x v="0"/>
    <m/>
    <s v="0//0"/>
    <m/>
    <m/>
    <n v="0"/>
    <m/>
    <n v="0"/>
    <m/>
    <m/>
    <m/>
    <x v="0"/>
    <x v="0"/>
    <d v="1994-04-29T00:00:00"/>
    <n v="5574.87"/>
  </r>
  <r>
    <s v="CHRISTIANE PITANGA SERAFIM DA SILVA"/>
    <s v="Universidade Federal de Uberlandia"/>
    <n v="1921453"/>
    <n v="76147355600"/>
    <s v="27/12/1968"/>
    <x v="0"/>
    <s v="SANDRA PITANGA SERAFIM DA SILVA"/>
    <x v="0"/>
    <s v="BRASILEIRO NATO"/>
    <m/>
    <s v="MG"/>
    <m/>
    <n v="363"/>
    <s v="FACULDADE DE EDUCACAO"/>
    <s v="04-SANTA MONICA"/>
    <n v="363"/>
    <s v="FACULDADE DE EDUCACAO"/>
    <s v="04-SANTA MONICA"/>
    <x v="0"/>
    <x v="1"/>
    <x v="8"/>
    <x v="0"/>
    <m/>
    <s v="0//0"/>
    <m/>
    <m/>
    <n v="0"/>
    <m/>
    <n v="0"/>
    <m/>
    <m/>
    <m/>
    <x v="0"/>
    <x v="1"/>
    <d v="2012-03-01T00:00:00"/>
    <n v="14256.7"/>
  </r>
  <r>
    <s v="CHRISTIANE REGINA SOARES BRASIL"/>
    <s v="Universidade Federal de Uberlandia"/>
    <n v="1999554"/>
    <n v="93875304187"/>
    <s v="25/04/1981"/>
    <x v="0"/>
    <s v="MARIA DE FATIMA SOARES NASCIMENTO BRASIL"/>
    <x v="3"/>
    <s v="BRASILEIRO NATO"/>
    <m/>
    <s v="MG"/>
    <m/>
    <n v="414"/>
    <s v="FACULDADE DE CIENCIA DA COMPUTACAO"/>
    <s v="04-SANTA MONICA"/>
    <n v="414"/>
    <s v="FACULDADE DE CIENCIA DA COMPUTACAO"/>
    <s v="04-SANTA MONICA"/>
    <x v="0"/>
    <x v="1"/>
    <x v="9"/>
    <x v="0"/>
    <m/>
    <s v="0//0"/>
    <m/>
    <m/>
    <n v="0"/>
    <m/>
    <n v="0"/>
    <m/>
    <m/>
    <m/>
    <x v="0"/>
    <x v="1"/>
    <d v="2013-02-27T00:00:00"/>
    <n v="16591.91"/>
  </r>
  <r>
    <s v="CIBELE APARECIDA CRISPIM FAHMY"/>
    <s v="Universidade Federal de Uberlandia"/>
    <n v="1740031"/>
    <n v="25998886895"/>
    <s v="17/03/1977"/>
    <x v="0"/>
    <s v="FRANCISCA PAULA CRISPIM"/>
    <x v="0"/>
    <s v="BRASILEIRO NATO"/>
    <m/>
    <s v="SP"/>
    <m/>
    <n v="305"/>
    <s v="FACULDADE DE MEDICINA"/>
    <s v="07-AREA ACADEMICA-UMUARAMA"/>
    <n v="305"/>
    <s v="FACULDADE DE MEDICINA"/>
    <s v="07-AREA ACADEMICA-UMUARAMA"/>
    <x v="0"/>
    <x v="1"/>
    <x v="5"/>
    <x v="0"/>
    <m/>
    <s v="0//0"/>
    <m/>
    <s v="AFAS. ESTUDO EXTERIOR C/ONUS - EST"/>
    <n v="0"/>
    <m/>
    <n v="0"/>
    <m/>
    <s v="3/10/2022"/>
    <s v="3/10/2023"/>
    <x v="0"/>
    <x v="1"/>
    <d v="2009-11-18T00:00:00"/>
    <n v="17945.810000000001"/>
  </r>
  <r>
    <s v="CICERO FERNANDES DE CARVALHO"/>
    <s v="Universidade Federal de Uberlandia"/>
    <n v="412696"/>
    <n v="34055649649"/>
    <s v="03/04/1960"/>
    <x v="1"/>
    <s v="DINAH FERNANDES DE CARVALHO"/>
    <x v="0"/>
    <s v="BRASILEIRO NATO"/>
    <m/>
    <s v="MG"/>
    <s v="UBERLANDIA"/>
    <n v="391"/>
    <s v="FACULDADE DE MATEMATICA"/>
    <s v="04-SANTA MONICA"/>
    <n v="391"/>
    <s v="FACULDADE DE MATEMATICA"/>
    <s v="04-SANTA MONICA"/>
    <x v="0"/>
    <x v="1"/>
    <x v="3"/>
    <x v="0"/>
    <m/>
    <s v="0//0"/>
    <m/>
    <m/>
    <n v="0"/>
    <m/>
    <n v="0"/>
    <m/>
    <m/>
    <m/>
    <x v="0"/>
    <x v="1"/>
    <d v="1986-08-01T00:00:00"/>
    <n v="24810.37"/>
  </r>
  <r>
    <s v="CINARA XAVIER DE ALMEIDA"/>
    <s v="Universidade Federal de Uberlandia"/>
    <n v="2083719"/>
    <n v="5339432645"/>
    <s v="29/01/1982"/>
    <x v="0"/>
    <s v="NEUZA MARIA DE ALMEIDA RIOS"/>
    <x v="0"/>
    <s v="BRASILEIRO NATO"/>
    <m/>
    <s v="MG"/>
    <m/>
    <n v="787"/>
    <s v="COOD CURSO AGRONOMIA MONTE CARMELO"/>
    <s v="10-CAMPUS MONTE CARMELO"/>
    <n v="301"/>
    <s v="INSTITUTO DE CIENCIAS AGRARIAS"/>
    <s v="12-CAMPUS GLORIA"/>
    <x v="0"/>
    <x v="1"/>
    <x v="6"/>
    <x v="0"/>
    <m/>
    <s v="0//0"/>
    <m/>
    <m/>
    <n v="0"/>
    <m/>
    <n v="0"/>
    <m/>
    <m/>
    <m/>
    <x v="0"/>
    <x v="1"/>
    <d v="2014-01-28T00:00:00"/>
    <n v="12763.01"/>
  </r>
  <r>
    <s v="CINTHIA RODARTE PARREIRA ALANE"/>
    <s v="Universidade Federal de Uberlandia"/>
    <n v="1734539"/>
    <n v="6049651680"/>
    <s v="12/04/1982"/>
    <x v="0"/>
    <s v="MARIA APARECIDA RODARTE PARREIRA"/>
    <x v="0"/>
    <s v="BRASILEIRO NATO"/>
    <m/>
    <s v="MG"/>
    <m/>
    <n v="305"/>
    <s v="FACULDADE DE MEDICINA"/>
    <s v="07-AREA ACADEMICA-UMUARAMA"/>
    <n v="305"/>
    <s v="FACULDADE DE MEDICINA"/>
    <s v="07-AREA ACADEMICA-UMUARAMA"/>
    <x v="0"/>
    <x v="1"/>
    <x v="4"/>
    <x v="0"/>
    <m/>
    <s v="0//0"/>
    <m/>
    <m/>
    <n v="26279"/>
    <s v="UNIVERSIDADE FEDERAL DO PIAUI"/>
    <n v="0"/>
    <m/>
    <m/>
    <m/>
    <x v="0"/>
    <x v="1"/>
    <d v="2021-06-08T00:00:00"/>
    <n v="11800.12"/>
  </r>
  <r>
    <s v="CINTIA CAMARGO VIANNA"/>
    <s v="Universidade Federal de Uberlandia"/>
    <n v="1768927"/>
    <n v="26433892809"/>
    <s v="30/05/1977"/>
    <x v="0"/>
    <s v="ELIZABETI CAMARGO VIANNA"/>
    <x v="1"/>
    <s v="BRASILEIRO NATO"/>
    <m/>
    <s v="SP"/>
    <m/>
    <n v="349"/>
    <s v="INSTITUTO DE LETRAS E LINGUISTICA"/>
    <s v="04-SANTA MONICA"/>
    <n v="349"/>
    <s v="INSTITUTO DE LETRAS E LINGUISTICA"/>
    <s v="04-SANTA MONICA"/>
    <x v="0"/>
    <x v="1"/>
    <x v="7"/>
    <x v="0"/>
    <m/>
    <s v="0//0"/>
    <m/>
    <m/>
    <n v="0"/>
    <m/>
    <n v="0"/>
    <m/>
    <m/>
    <m/>
    <x v="0"/>
    <x v="1"/>
    <d v="2010-03-12T00:00:00"/>
    <n v="17255.59"/>
  </r>
  <r>
    <s v="CINTIA RODRIGUES DE OLIVEIRA"/>
    <s v="Universidade Federal de Uberlandia"/>
    <n v="2546098"/>
    <n v="80736769668"/>
    <s v="09/10/1963"/>
    <x v="0"/>
    <s v="TERESINHA ALVES DE OLIVEIRA"/>
    <x v="0"/>
    <s v="BRASILEIRO NATO"/>
    <m/>
    <s v="MG"/>
    <s v="ITUIUTABA"/>
    <n v="369"/>
    <s v="FACULDADE DE GESTAO E NEGOCIOS"/>
    <s v="04-SANTA MONICA"/>
    <n v="369"/>
    <s v="FACULDADE DE GESTAO E NEGOCIOS"/>
    <s v="04-SANTA MONICA"/>
    <x v="0"/>
    <x v="1"/>
    <x v="9"/>
    <x v="0"/>
    <m/>
    <s v="0//0"/>
    <m/>
    <m/>
    <n v="0"/>
    <m/>
    <n v="0"/>
    <m/>
    <m/>
    <m/>
    <x v="0"/>
    <x v="1"/>
    <d v="2009-09-02T00:00:00"/>
    <n v="20444.669999999998"/>
  </r>
  <r>
    <s v="CINTIA THAIS MORATO"/>
    <s v="Universidade Federal de Uberlandia"/>
    <n v="1035259"/>
    <n v="14959441828"/>
    <s v="29/03/1966"/>
    <x v="0"/>
    <s v="CATARINA CARRIJO MORATO"/>
    <x v="0"/>
    <s v="BRASILEIRO NATO"/>
    <m/>
    <s v="SP"/>
    <s v="FRANCA"/>
    <n v="808"/>
    <s v="INSTITUTO DE ARTES"/>
    <s v="04-SANTA MONICA"/>
    <n v="808"/>
    <s v="INSTITUTO DE ARTES"/>
    <s v="04-SANTA MONICA"/>
    <x v="0"/>
    <x v="1"/>
    <x v="7"/>
    <x v="0"/>
    <m/>
    <s v="0//0"/>
    <m/>
    <m/>
    <n v="0"/>
    <m/>
    <n v="0"/>
    <m/>
    <m/>
    <m/>
    <x v="0"/>
    <x v="1"/>
    <d v="1993-08-23T00:00:00"/>
    <n v="17764.05"/>
  </r>
  <r>
    <s v="CIRILO ANTONIO DE PAULA LIMA"/>
    <s v="Universidade Federal de Uberlandia"/>
    <n v="413275"/>
    <n v="59574321649"/>
    <s v="08/08/1960"/>
    <x v="1"/>
    <s v="DIRCE PEREIRA PAULA LIMA"/>
    <x v="0"/>
    <s v="BRASILEIRO NATO"/>
    <m/>
    <s v="SP"/>
    <s v="FRANCA"/>
    <n v="314"/>
    <s v="FACULDADE DE MEDICINA VETERINARIA"/>
    <s v="07-AREA ACADEMICA-UMUARAMA"/>
    <n v="314"/>
    <s v="FACULDADE DE MEDICINA VETERINARIA"/>
    <s v="07-AREA ACADEMICA-UMUARAMA"/>
    <x v="0"/>
    <x v="1"/>
    <x v="3"/>
    <x v="0"/>
    <m/>
    <s v="0//0"/>
    <m/>
    <m/>
    <n v="0"/>
    <m/>
    <n v="0"/>
    <m/>
    <m/>
    <m/>
    <x v="0"/>
    <x v="1"/>
    <d v="1988-11-01T00:00:00"/>
    <n v="29395.52"/>
  </r>
  <r>
    <s v="CIRLEI EVANGELISTA SILVA"/>
    <s v="Universidade Federal de Uberlandia"/>
    <n v="2451568"/>
    <n v="258305622"/>
    <s v="21/09/1974"/>
    <x v="0"/>
    <s v="ONESIMA BENIGNA DA SILVA"/>
    <x v="4"/>
    <s v="BRASILEIRO NATO"/>
    <m/>
    <s v="MG"/>
    <s v="IPATINGA"/>
    <n v="326"/>
    <s v="INSTITUTO DE PSICOLOGIA"/>
    <s v="07-AREA ACADEMICA-UMUARAMA"/>
    <n v="326"/>
    <s v="INSTITUTO DE PSICOLOGIA"/>
    <s v="07-AREA ACADEMICA-UMUARAMA"/>
    <x v="0"/>
    <x v="1"/>
    <x v="7"/>
    <x v="0"/>
    <m/>
    <s v="0//0"/>
    <m/>
    <s v="Afas. Part.Pro.Pos.Grad. Stricto Sensu no País C/Ônus - EST"/>
    <n v="0"/>
    <m/>
    <n v="0"/>
    <m/>
    <s v="2/05/2022"/>
    <s v="1/05/2023"/>
    <x v="0"/>
    <x v="1"/>
    <d v="2009-01-22T00:00:00"/>
    <n v="17255.59"/>
  </r>
  <r>
    <s v="CLAIR DO NASCIMENTO"/>
    <s v="Universidade Federal de Uberlandia"/>
    <n v="1741557"/>
    <n v="26501973821"/>
    <s v="31/01/1979"/>
    <x v="1"/>
    <s v="NORMALICE MACHADO DO NASCIMENTO"/>
    <x v="1"/>
    <s v="BRASILEIRO NATO"/>
    <m/>
    <s v="SP"/>
    <m/>
    <n v="391"/>
    <s v="FACULDADE DE MATEMATICA"/>
    <s v="04-SANTA MONICA"/>
    <n v="391"/>
    <s v="FACULDADE DE MATEMATICA"/>
    <s v="04-SANTA MONICA"/>
    <x v="0"/>
    <x v="1"/>
    <x v="7"/>
    <x v="0"/>
    <m/>
    <s v="0//0"/>
    <m/>
    <m/>
    <n v="0"/>
    <m/>
    <n v="0"/>
    <m/>
    <m/>
    <m/>
    <x v="0"/>
    <x v="1"/>
    <d v="2010-08-16T00:00:00"/>
    <n v="17255.59"/>
  </r>
  <r>
    <s v="CLARISSA MONTEIRO BORGES"/>
    <s v="Universidade Federal de Uberlandia"/>
    <n v="1658890"/>
    <n v="88490041172"/>
    <s v="17/08/1976"/>
    <x v="0"/>
    <s v="MARIZA MONTEIRO BORGES"/>
    <x v="0"/>
    <s v="BRASILEIRO NATO"/>
    <m/>
    <s v="DF"/>
    <s v="TALLAHASSEE FLORIDA"/>
    <n v="808"/>
    <s v="INSTITUTO DE ARTES"/>
    <s v="04-SANTA MONICA"/>
    <n v="808"/>
    <s v="INSTITUTO DE ARTES"/>
    <s v="04-SANTA MONICA"/>
    <x v="0"/>
    <x v="1"/>
    <x v="9"/>
    <x v="0"/>
    <m/>
    <s v="0//0"/>
    <m/>
    <m/>
    <n v="0"/>
    <m/>
    <n v="0"/>
    <m/>
    <m/>
    <m/>
    <x v="0"/>
    <x v="1"/>
    <d v="2008-09-25T00:00:00"/>
    <n v="16591.91"/>
  </r>
  <r>
    <s v="CLAUDELIR CORREA CLEMENTE"/>
    <s v="Universidade Federal de Uberlandia"/>
    <n v="1675652"/>
    <n v="7310363876"/>
    <s v="10/05/1966"/>
    <x v="0"/>
    <s v="MARIA APPARECIDA CORREA CLEMENTE"/>
    <x v="4"/>
    <s v="BRASILEIRO NATO"/>
    <m/>
    <s v="SP"/>
    <s v="SAO PAULO"/>
    <n v="806"/>
    <s v="INSTITUTO DE CIENCIAS SOCIAIS"/>
    <s v="04-SANTA MONICA"/>
    <n v="806"/>
    <s v="INSTITUTO DE CIENCIAS SOCIAIS"/>
    <s v="04-SANTA MONICA"/>
    <x v="0"/>
    <x v="1"/>
    <x v="5"/>
    <x v="0"/>
    <m/>
    <s v="0//0"/>
    <m/>
    <m/>
    <n v="0"/>
    <m/>
    <n v="0"/>
    <m/>
    <m/>
    <m/>
    <x v="0"/>
    <x v="1"/>
    <d v="2009-01-22T00:00:00"/>
    <n v="17945.810000000001"/>
  </r>
  <r>
    <s v="CLAUDEMIR KUHN FACCIOLI"/>
    <s v="Universidade Federal de Uberlandia"/>
    <n v="2274734"/>
    <n v="35735517856"/>
    <s v="06/10/1987"/>
    <x v="1"/>
    <s v="IDA MARIA KUHN FACCIOLI"/>
    <x v="0"/>
    <s v="BRASILEIRO NATO"/>
    <m/>
    <s v="SP"/>
    <m/>
    <n v="288"/>
    <s v="INSTITUTO DE CIENCIAS BIOMEDICAS"/>
    <s v="07-AREA ACADEMICA-UMUARAMA"/>
    <n v="288"/>
    <s v="INSTITUTO DE CIENCIAS BIOMEDICAS"/>
    <s v="07-AREA ACADEMICA-UMUARAMA"/>
    <x v="0"/>
    <x v="1"/>
    <x v="0"/>
    <x v="0"/>
    <m/>
    <s v="0//0"/>
    <m/>
    <m/>
    <n v="0"/>
    <m/>
    <n v="0"/>
    <m/>
    <m/>
    <m/>
    <x v="0"/>
    <x v="1"/>
    <d v="2016-01-26T00:00:00"/>
    <n v="12272.12"/>
  </r>
  <r>
    <s v="CLAUDIA ARAUJO DA CUNHA"/>
    <s v="Universidade Federal de Uberlandia"/>
    <n v="1287458"/>
    <n v="93724306768"/>
    <s v="29/08/1967"/>
    <x v="0"/>
    <s v="MARIA CLEIDE ARAUJO DA CUNHA"/>
    <x v="0"/>
    <s v="BRASILEIRO NATO"/>
    <m/>
    <s v="RJ"/>
    <s v="RIO DE JANEIRO"/>
    <n v="326"/>
    <s v="INSTITUTO DE PSICOLOGIA"/>
    <s v="07-AREA ACADEMICA-UMUARAMA"/>
    <n v="326"/>
    <s v="INSTITUTO DE PSICOLOGIA"/>
    <s v="07-AREA ACADEMICA-UMUARAMA"/>
    <x v="0"/>
    <x v="1"/>
    <x v="1"/>
    <x v="0"/>
    <m/>
    <s v="0//0"/>
    <m/>
    <m/>
    <n v="0"/>
    <m/>
    <n v="0"/>
    <m/>
    <m/>
    <m/>
    <x v="0"/>
    <x v="1"/>
    <d v="1998-08-07T00:00:00"/>
    <n v="18663.64"/>
  </r>
  <r>
    <s v="CLAUDIA DECHICHI"/>
    <s v="Universidade Federal de Uberlandia"/>
    <n v="1123248"/>
    <n v="35093951668"/>
    <s v="14/09/1960"/>
    <x v="0"/>
    <s v="EVA ALMEIDA DECHICHI"/>
    <x v="0"/>
    <s v="BRASILEIRO NATO"/>
    <m/>
    <s v="MG"/>
    <s v="UBERLANDIA"/>
    <n v="326"/>
    <s v="INSTITUTO DE PSICOLOGIA"/>
    <s v="07-AREA ACADEMICA-UMUARAMA"/>
    <n v="326"/>
    <s v="INSTITUTO DE PSICOLOGIA"/>
    <s v="07-AREA ACADEMICA-UMUARAMA"/>
    <x v="0"/>
    <x v="1"/>
    <x v="1"/>
    <x v="0"/>
    <m/>
    <s v="0//0"/>
    <m/>
    <m/>
    <n v="0"/>
    <m/>
    <n v="0"/>
    <m/>
    <m/>
    <m/>
    <x v="0"/>
    <x v="1"/>
    <d v="1994-02-18T00:00:00"/>
    <n v="21806.77"/>
  </r>
  <r>
    <s v="CLAUDIA DOS REIS E CUNHA"/>
    <s v="Universidade Federal de Uberlandia"/>
    <n v="1781766"/>
    <n v="26427266810"/>
    <s v="13/07/1977"/>
    <x v="0"/>
    <s v="ANA MARIA DE OLIVEIRA E CUNHA"/>
    <x v="0"/>
    <s v="BRASILEIRO NATO"/>
    <m/>
    <s v="SP"/>
    <m/>
    <n v="372"/>
    <s v="FACULDADE ARQUITETURA URBANISMO E DESIGN"/>
    <s v="04-SANTA MONICA"/>
    <n v="372"/>
    <s v="FACULDADE ARQUITETURA URBANISMO E DESIGN"/>
    <s v="04-SANTA MONICA"/>
    <x v="0"/>
    <x v="1"/>
    <x v="5"/>
    <x v="0"/>
    <m/>
    <s v="0//0"/>
    <m/>
    <m/>
    <n v="0"/>
    <m/>
    <n v="0"/>
    <m/>
    <m/>
    <m/>
    <x v="0"/>
    <x v="1"/>
    <d v="2010-04-16T00:00:00"/>
    <n v="18928.990000000002"/>
  </r>
  <r>
    <s v="CLAUDIA GOES MULLER"/>
    <s v="Universidade Federal de Uberlandia"/>
    <n v="2058482"/>
    <n v="13428038843"/>
    <s v="02/06/1970"/>
    <x v="0"/>
    <s v="MARIA DE LOURDES GOES MULLER"/>
    <x v="3"/>
    <s v="BRASILEIRO NATO"/>
    <m/>
    <s v="SP"/>
    <m/>
    <n v="808"/>
    <s v="INSTITUTO DE ARTES"/>
    <s v="04-SANTA MONICA"/>
    <n v="808"/>
    <s v="INSTITUTO DE ARTES"/>
    <s v="04-SANTA MONICA"/>
    <x v="0"/>
    <x v="1"/>
    <x v="4"/>
    <x v="0"/>
    <m/>
    <s v="0//0"/>
    <m/>
    <m/>
    <n v="0"/>
    <m/>
    <n v="0"/>
    <m/>
    <m/>
    <m/>
    <x v="0"/>
    <x v="1"/>
    <d v="2013-09-10T00:00:00"/>
    <n v="11800.12"/>
  </r>
  <r>
    <s v="CLAUDIA JORDAO SILVA"/>
    <s v="Universidade Federal de Uberlandia"/>
    <n v="4173677"/>
    <n v="72910780678"/>
    <s v="26/07/1968"/>
    <x v="0"/>
    <s v="LUCIA MARIA JORDAO SILVA"/>
    <x v="0"/>
    <s v="BRASILEIRO NATO"/>
    <m/>
    <s v="MG"/>
    <s v="UBERLANDIA"/>
    <n v="437"/>
    <s v="AREA DE CTBMF E IMPLANTODONTIA FOUFU"/>
    <s v="07-AREA ACADEMICA-UMUARAMA"/>
    <n v="437"/>
    <s v="AREA DE CTBMF E IMPLANTODONTIA FOUFU"/>
    <s v="07-AREA ACADEMICA-UMUARAMA"/>
    <x v="0"/>
    <x v="1"/>
    <x v="1"/>
    <x v="0"/>
    <m/>
    <s v="0//0"/>
    <m/>
    <m/>
    <n v="0"/>
    <m/>
    <n v="0"/>
    <m/>
    <m/>
    <m/>
    <x v="0"/>
    <x v="1"/>
    <d v="2008-09-25T00:00:00"/>
    <n v="19531.71"/>
  </r>
  <r>
    <s v="CLAUDIA REGINA DE OLIVEIRA MAGALHAES DA SILVA LOUREIRO"/>
    <s v="Universidade Federal de Uberlandia"/>
    <n v="3141596"/>
    <n v="17608879866"/>
    <s v="17/04/1974"/>
    <x v="0"/>
    <s v="MARIA JOSE DOS SANTOS MAGALHAES"/>
    <x v="0"/>
    <s v="BRASILEIRO NATO"/>
    <m/>
    <s v="SP"/>
    <m/>
    <n v="376"/>
    <s v="FACULDADE DE DIREITO"/>
    <s v="04-SANTA MONICA"/>
    <n v="376"/>
    <s v="FACULDADE DE DIREITO"/>
    <s v="04-SANTA MONICA"/>
    <x v="0"/>
    <x v="1"/>
    <x v="4"/>
    <x v="0"/>
    <m/>
    <s v="0//0"/>
    <m/>
    <m/>
    <n v="0"/>
    <m/>
    <n v="0"/>
    <m/>
    <m/>
    <m/>
    <x v="0"/>
    <x v="1"/>
    <d v="2019-08-05T00:00:00"/>
    <n v="11800.12"/>
  </r>
  <r>
    <s v="CLAUDIA WOLFF SWATOWISKI"/>
    <s v="Universidade Federal de Uberlandia"/>
    <n v="2214065"/>
    <n v="8315008757"/>
    <s v="19/07/1979"/>
    <x v="0"/>
    <s v="ROSANE MARIA WOLFF SWATOWISKI"/>
    <x v="0"/>
    <s v="BRASILEIRO NATO"/>
    <m/>
    <s v="RS"/>
    <m/>
    <n v="806"/>
    <s v="INSTITUTO DE CIENCIAS SOCIAIS"/>
    <s v="04-SANTA MONICA"/>
    <n v="806"/>
    <s v="INSTITUTO DE CIENCIAS SOCIAIS"/>
    <s v="04-SANTA MONICA"/>
    <x v="0"/>
    <x v="1"/>
    <x v="6"/>
    <x v="0"/>
    <m/>
    <s v="0//0"/>
    <m/>
    <m/>
    <n v="0"/>
    <m/>
    <n v="0"/>
    <m/>
    <m/>
    <m/>
    <x v="0"/>
    <x v="1"/>
    <d v="2015-03-31T00:00:00"/>
    <n v="12763.01"/>
  </r>
  <r>
    <s v="CLAUDIENE SANTOS"/>
    <s v="Universidade Federal de Uberlandia"/>
    <n v="3182646"/>
    <n v="76635953604"/>
    <s v="09/07/1971"/>
    <x v="0"/>
    <s v="CELIA DE OLIVEIRA SANTOS"/>
    <x v="1"/>
    <s v="BRASILEIRO NATO"/>
    <m/>
    <s v="MG"/>
    <m/>
    <n v="798"/>
    <s v="COORD DO CURSO DE PEDAGOGIA DO PONTAL"/>
    <s v="09-CAMPUS PONTAL"/>
    <n v="1155"/>
    <s v="INSTITUTO DE CIENCIAS HUMANAS DO PONTAL"/>
    <s v="09-CAMPUS PONTAL"/>
    <x v="0"/>
    <x v="1"/>
    <x v="7"/>
    <x v="0"/>
    <m/>
    <s v="0//0"/>
    <m/>
    <m/>
    <n v="26281"/>
    <s v="FUNDACAO UNIVERSIDADE FEDERAL DE SERGIPE"/>
    <n v="0"/>
    <m/>
    <m/>
    <m/>
    <x v="0"/>
    <x v="1"/>
    <d v="2021-10-27T00:00:00"/>
    <n v="17255.59"/>
  </r>
  <r>
    <s v="CLAUDILENE RIBEIRO CHAVES"/>
    <s v="Universidade Federal de Uberlandia"/>
    <n v="1327055"/>
    <n v="5020025658"/>
    <s v="26/03/1982"/>
    <x v="0"/>
    <s v="MARIA DAS DORES CHAVES E CHAVES"/>
    <x v="0"/>
    <s v="BRASILEIRO NATO"/>
    <m/>
    <s v="MG"/>
    <m/>
    <n v="793"/>
    <s v="COORD CURSO GRAD BIOTECNOLOGIA DE PATOS"/>
    <s v="11-CAMPUS PATOS DE MINAS"/>
    <n v="298"/>
    <s v="INSTITUTO DE BIOTECNOLOGIA"/>
    <s v="07-AREA ACADEMICA-UMUARAMA"/>
    <x v="0"/>
    <x v="1"/>
    <x v="0"/>
    <x v="0"/>
    <m/>
    <s v="0//0"/>
    <m/>
    <m/>
    <n v="26232"/>
    <s v="UNIVERSIDADE FEDERAL DA BAHIA"/>
    <n v="0"/>
    <m/>
    <m/>
    <m/>
    <x v="0"/>
    <x v="1"/>
    <d v="2019-07-05T00:00:00"/>
    <n v="12272.12"/>
  </r>
  <r>
    <s v="CLAUDINEY RAMOS TINOCO"/>
    <s v="Universidade Federal de Uberlandia"/>
    <n v="3295203"/>
    <n v="10645486604"/>
    <s v="06/04/1992"/>
    <x v="1"/>
    <s v="HELENA RAMOS TINOCO"/>
    <x v="1"/>
    <s v="BRASILEIRO NATO"/>
    <m/>
    <s v="MG"/>
    <m/>
    <n v="414"/>
    <s v="FACULDADE DE CIENCIA DA COMPUTACAO"/>
    <s v="04-SANTA MONICA"/>
    <n v="414"/>
    <s v="FACULDADE DE CIENCIA DA COMPUTACAO"/>
    <s v="04-SANTA MONICA"/>
    <x v="0"/>
    <x v="0"/>
    <x v="2"/>
    <x v="1"/>
    <m/>
    <s v="0//0"/>
    <m/>
    <m/>
    <n v="0"/>
    <m/>
    <n v="0"/>
    <m/>
    <m/>
    <m/>
    <x v="1"/>
    <x v="0"/>
    <d v="2022-06-06T00:00:00"/>
    <n v="3866.06"/>
  </r>
  <r>
    <s v="CLAUDIO ANTONIO DE MAURO"/>
    <s v="Universidade Federal de Uberlandia"/>
    <n v="1560355"/>
    <n v="27845702820"/>
    <s v="12/03/1948"/>
    <x v="1"/>
    <s v="LEONOR ANTONIA MARTINS OLIVEIRA DI MAURO"/>
    <x v="0"/>
    <s v="BRASILEIRO NATO"/>
    <m/>
    <s v="SP"/>
    <s v="LINS"/>
    <n v="340"/>
    <s v="INSTITUTO DE GEOGRAFIA"/>
    <s v="04-SANTA MONICA"/>
    <n v="340"/>
    <s v="INSTITUTO DE GEOGRAFIA"/>
    <s v="04-SANTA MONICA"/>
    <x v="0"/>
    <x v="1"/>
    <x v="1"/>
    <x v="0"/>
    <m/>
    <s v="0//0"/>
    <m/>
    <m/>
    <n v="0"/>
    <m/>
    <n v="0"/>
    <m/>
    <m/>
    <m/>
    <x v="0"/>
    <x v="1"/>
    <d v="2008-11-10T00:00:00"/>
    <n v="19166.11"/>
  </r>
  <r>
    <s v="CLAUDIO CAMARGO RODRIGUES"/>
    <s v="Universidade Federal de Uberlandia"/>
    <n v="1035258"/>
    <n v="43102719015"/>
    <s v="18/06/1964"/>
    <x v="1"/>
    <s v="NOEMIA CAMARGO RODRIGUES"/>
    <x v="1"/>
    <s v="BRASILEIRO NATO"/>
    <m/>
    <s v="RS"/>
    <s v="ALEGRETE"/>
    <n v="414"/>
    <s v="FACULDADE DE CIENCIA DA COMPUTACAO"/>
    <s v="04-SANTA MONICA"/>
    <n v="414"/>
    <s v="FACULDADE DE CIENCIA DA COMPUTACAO"/>
    <s v="04-SANTA MONICA"/>
    <x v="0"/>
    <x v="0"/>
    <x v="8"/>
    <x v="0"/>
    <m/>
    <s v="0//0"/>
    <m/>
    <m/>
    <n v="0"/>
    <m/>
    <n v="0"/>
    <m/>
    <m/>
    <m/>
    <x v="0"/>
    <x v="1"/>
    <d v="1993-08-26T00:00:00"/>
    <n v="9569.2800000000007"/>
  </r>
  <r>
    <s v="CLAUDIO FERREIRA PAZINI"/>
    <s v="Universidade Federal de Uberlandia"/>
    <n v="1461694"/>
    <n v="80757707653"/>
    <s v="15/05/1973"/>
    <x v="1"/>
    <s v="DORIS FERREIRA PAZINI"/>
    <x v="0"/>
    <s v="BRASILEIRO NATO"/>
    <m/>
    <s v="MG"/>
    <s v="TUPACIGUARA"/>
    <n v="376"/>
    <s v="FACULDADE DE DIREITO"/>
    <s v="04-SANTA MONICA"/>
    <n v="376"/>
    <s v="FACULDADE DE DIREITO"/>
    <s v="04-SANTA MONICA"/>
    <x v="0"/>
    <x v="1"/>
    <x v="7"/>
    <x v="0"/>
    <m/>
    <s v="0//0"/>
    <m/>
    <m/>
    <n v="0"/>
    <m/>
    <n v="0"/>
    <m/>
    <m/>
    <m/>
    <x v="0"/>
    <x v="1"/>
    <d v="2004-08-06T00:00:00"/>
    <n v="17255.59"/>
  </r>
  <r>
    <s v="CLAUDIO GONCALVES PRADO"/>
    <s v="Universidade Federal de Uberlandia"/>
    <n v="2529411"/>
    <n v="59273429653"/>
    <s v="17/02/1970"/>
    <x v="1"/>
    <s v="TEREZA PRADO GONCALVES"/>
    <x v="0"/>
    <s v="BRASILEIRO NATO"/>
    <m/>
    <s v="MG"/>
    <s v="TUPACIGUARA"/>
    <n v="363"/>
    <s v="FACULDADE DE EDUCACAO"/>
    <s v="04-SANTA MONICA"/>
    <n v="363"/>
    <s v="FACULDADE DE EDUCACAO"/>
    <s v="04-SANTA MONICA"/>
    <x v="0"/>
    <x v="1"/>
    <x v="8"/>
    <x v="0"/>
    <m/>
    <s v="0//0"/>
    <m/>
    <m/>
    <n v="0"/>
    <m/>
    <n v="0"/>
    <m/>
    <m/>
    <m/>
    <x v="0"/>
    <x v="1"/>
    <d v="2009-07-24T00:00:00"/>
    <n v="13273.52"/>
  </r>
  <r>
    <s v="CLAUDIO LUIZ MIOTTO"/>
    <s v="Universidade Federal de Uberlandia"/>
    <n v="413540"/>
    <n v="32306512604"/>
    <s v="27/11/1958"/>
    <x v="1"/>
    <s v="TEREZA OLIVEIRA MIOTTO"/>
    <x v="0"/>
    <s v="BRASILEIRO NATO"/>
    <m/>
    <s v="SP"/>
    <s v="ARAMINA"/>
    <n v="369"/>
    <s v="FACULDADE DE GESTAO E NEGOCIOS"/>
    <s v="04-SANTA MONICA"/>
    <n v="369"/>
    <s v="FACULDADE DE GESTAO E NEGOCIOS"/>
    <s v="04-SANTA MONICA"/>
    <x v="0"/>
    <x v="1"/>
    <x v="7"/>
    <x v="0"/>
    <m/>
    <s v="0//0"/>
    <m/>
    <m/>
    <n v="0"/>
    <m/>
    <n v="0"/>
    <m/>
    <m/>
    <m/>
    <x v="0"/>
    <x v="1"/>
    <d v="1991-03-06T00:00:00"/>
    <n v="20408.75"/>
  </r>
  <r>
    <s v="CLAUDIO RICARDO DA SILVA"/>
    <s v="Universidade Federal de Uberlandia"/>
    <n v="1550486"/>
    <n v="10156458870"/>
    <s v="04/04/1972"/>
    <x v="1"/>
    <s v="ELZA CERQUEIRA DA SILVA"/>
    <x v="0"/>
    <s v="BRASILEIRO NATO"/>
    <m/>
    <s v="SP"/>
    <s v="MARILIA"/>
    <n v="301"/>
    <s v="INSTITUTO DE CIENCIAS AGRARIAS"/>
    <s v="12-CAMPUS GLORIA"/>
    <n v="301"/>
    <s v="INSTITUTO DE CIENCIAS AGRARIAS"/>
    <s v="12-CAMPUS GLORIA"/>
    <x v="0"/>
    <x v="1"/>
    <x v="1"/>
    <x v="0"/>
    <m/>
    <s v="0//0"/>
    <m/>
    <m/>
    <n v="0"/>
    <m/>
    <n v="0"/>
    <m/>
    <m/>
    <m/>
    <x v="0"/>
    <x v="1"/>
    <d v="2008-09-25T00:00:00"/>
    <n v="18663.64"/>
  </r>
  <r>
    <s v="CLAUDIO ROBERTO DUARTE"/>
    <s v="Universidade Federal de Uberlandia"/>
    <n v="2527530"/>
    <n v="68180101649"/>
    <s v="30/03/1975"/>
    <x v="1"/>
    <s v="JULIETA MARIA DUARTE"/>
    <x v="0"/>
    <s v="BRASILEIRO NATO"/>
    <m/>
    <s v="MG"/>
    <s v="SAO GOTARDO"/>
    <n v="410"/>
    <s v="FACULDADE DE ENGENHARIA QUIMICA"/>
    <s v="04-SANTA MONICA"/>
    <n v="410"/>
    <s v="FACULDADE DE ENGENHARIA QUIMICA"/>
    <s v="04-SANTA MONICA"/>
    <x v="0"/>
    <x v="1"/>
    <x v="3"/>
    <x v="0"/>
    <m/>
    <s v="0//0"/>
    <m/>
    <m/>
    <n v="0"/>
    <m/>
    <n v="0"/>
    <m/>
    <m/>
    <m/>
    <x v="0"/>
    <x v="1"/>
    <d v="2006-07-28T00:00:00"/>
    <n v="20530.009999999998"/>
  </r>
  <r>
    <s v="CLAUDIO VIEIRA DA SILVA"/>
    <s v="Universidade Federal de Uberlandia"/>
    <n v="1661478"/>
    <n v="96517212604"/>
    <s v="24/09/1972"/>
    <x v="1"/>
    <s v="ALDA VIEIRA DA SILVA"/>
    <x v="0"/>
    <s v="BRASILEIRO NATO"/>
    <m/>
    <s v="MG"/>
    <s v="UBERLANDIA"/>
    <n v="288"/>
    <s v="INSTITUTO DE CIENCIAS BIOMEDICAS"/>
    <s v="07-AREA ACADEMICA-UMUARAMA"/>
    <n v="288"/>
    <s v="INSTITUTO DE CIENCIAS BIOMEDICAS"/>
    <s v="07-AREA ACADEMICA-UMUARAMA"/>
    <x v="0"/>
    <x v="1"/>
    <x v="1"/>
    <x v="0"/>
    <m/>
    <s v="0//0"/>
    <m/>
    <m/>
    <n v="0"/>
    <m/>
    <n v="0"/>
    <m/>
    <m/>
    <m/>
    <x v="0"/>
    <x v="1"/>
    <d v="2008-10-15T00:00:00"/>
    <n v="18663.64"/>
  </r>
  <r>
    <s v="CLAUDIONOR RIBEIRO DA SILVA"/>
    <s v="Universidade Federal de Uberlandia"/>
    <n v="1551839"/>
    <n v="2745772678"/>
    <s v="29/10/1975"/>
    <x v="1"/>
    <s v="JURACI RIBEIRO DE SOUZA"/>
    <x v="0"/>
    <s v="BRASILEIRO NATO"/>
    <m/>
    <s v="MG"/>
    <m/>
    <n v="340"/>
    <s v="INSTITUTO DE GEOGRAFIA"/>
    <s v="04-SANTA MONICA"/>
    <n v="340"/>
    <s v="INSTITUTO DE GEOGRAFIA"/>
    <s v="04-SANTA MONICA"/>
    <x v="0"/>
    <x v="1"/>
    <x v="5"/>
    <x v="0"/>
    <m/>
    <s v="0//0"/>
    <m/>
    <m/>
    <n v="0"/>
    <m/>
    <n v="0"/>
    <m/>
    <m/>
    <m/>
    <x v="0"/>
    <x v="1"/>
    <d v="2011-02-11T00:00:00"/>
    <n v="17945.810000000001"/>
  </r>
  <r>
    <s v="CLEBER VINICIUS DO AMARAL FELIPE"/>
    <s v="Universidade Federal de Uberlandia"/>
    <n v="2410897"/>
    <n v="6647010602"/>
    <s v="06/11/1986"/>
    <x v="1"/>
    <s v="MARIA MARCIA DO AMARAL FELIPE"/>
    <x v="0"/>
    <s v="BRASILEIRO NATO"/>
    <m/>
    <s v="MG"/>
    <m/>
    <n v="335"/>
    <s v="INSTITUTO DE HISTORIA"/>
    <s v="04-SANTA MONICA"/>
    <n v="335"/>
    <s v="INSTITUTO DE HISTORIA"/>
    <s v="04-SANTA MONICA"/>
    <x v="0"/>
    <x v="1"/>
    <x v="0"/>
    <x v="0"/>
    <m/>
    <s v="0//0"/>
    <m/>
    <m/>
    <n v="0"/>
    <m/>
    <n v="0"/>
    <m/>
    <m/>
    <m/>
    <x v="0"/>
    <x v="1"/>
    <d v="2017-07-10T00:00:00"/>
    <n v="12272.12"/>
  </r>
  <r>
    <s v="CLEDIA LOPES"/>
    <s v="Universidade Federal de Uberlandia"/>
    <n v="1694763"/>
    <n v="46999434115"/>
    <s v="25/12/1970"/>
    <x v="0"/>
    <s v="MARIA JOSE LOPES"/>
    <x v="3"/>
    <s v="BRASILEIRO NATO"/>
    <m/>
    <s v="GO"/>
    <m/>
    <n v="305"/>
    <s v="FACULDADE DE MEDICINA"/>
    <s v="07-AREA ACADEMICA-UMUARAMA"/>
    <n v="305"/>
    <s v="FACULDADE DE MEDICINA"/>
    <s v="07-AREA ACADEMICA-UMUARAMA"/>
    <x v="0"/>
    <x v="0"/>
    <x v="8"/>
    <x v="0"/>
    <m/>
    <s v="0//0"/>
    <m/>
    <s v="LIC. TRATAMENTO DE SAUDE - EST"/>
    <n v="0"/>
    <m/>
    <n v="0"/>
    <m/>
    <s v="29/09/2022"/>
    <s v="14/02/2023"/>
    <x v="0"/>
    <x v="2"/>
    <d v="2009-03-27T00:00:00"/>
    <n v="3858.59"/>
  </r>
  <r>
    <s v="CLEOMAR GOMES DA SILVA"/>
    <s v="Universidade Federal de Uberlandia"/>
    <n v="1803453"/>
    <n v="84841842691"/>
    <s v="04/08/1971"/>
    <x v="1"/>
    <s v="MARIA GOMES SILVA"/>
    <x v="1"/>
    <s v="BRASILEIRO NATO"/>
    <m/>
    <s v="GO"/>
    <m/>
    <n v="1393"/>
    <s v="Coordenação do Programa de Pós-Graduação em Economia"/>
    <s v="04-SANTA MONICA"/>
    <n v="344"/>
    <s v="INST DE ECONOMIA RELACOES INTERNACIONAIS"/>
    <s v="04-SANTA MONICA"/>
    <x v="0"/>
    <x v="1"/>
    <x v="5"/>
    <x v="0"/>
    <m/>
    <s v="0//0"/>
    <m/>
    <m/>
    <n v="0"/>
    <m/>
    <n v="0"/>
    <m/>
    <m/>
    <m/>
    <x v="0"/>
    <x v="1"/>
    <d v="2010-07-26T00:00:00"/>
    <n v="18928.990000000002"/>
  </r>
  <r>
    <s v="CLERIA RODRIGUES FERREIRA"/>
    <s v="Universidade Federal de Uberlandia"/>
    <n v="1010718"/>
    <n v="4174826633"/>
    <s v="24/09/1977"/>
    <x v="0"/>
    <s v="JULIA DE OLIVEIRA RODRIGUES"/>
    <x v="1"/>
    <s v="BRASILEIRO NATO"/>
    <m/>
    <s v="GO"/>
    <m/>
    <n v="305"/>
    <s v="FACULDADE DE MEDICINA"/>
    <s v="07-AREA ACADEMICA-UMUARAMA"/>
    <n v="305"/>
    <s v="FACULDADE DE MEDICINA"/>
    <s v="07-AREA ACADEMICA-UMUARAMA"/>
    <x v="0"/>
    <x v="1"/>
    <x v="2"/>
    <x v="1"/>
    <m/>
    <s v="0//0"/>
    <m/>
    <m/>
    <n v="0"/>
    <m/>
    <n v="0"/>
    <m/>
    <m/>
    <m/>
    <x v="1"/>
    <x v="0"/>
    <d v="2022-08-10T00:00:00"/>
    <n v="2846.15"/>
  </r>
  <r>
    <s v="CLESIO LOURENCO XAVIER"/>
    <s v="Universidade Federal de Uberlandia"/>
    <n v="1362205"/>
    <n v="47423420620"/>
    <s v="17/06/1963"/>
    <x v="1"/>
    <s v="MARIA DE JESUS XAVIER"/>
    <x v="0"/>
    <s v="BRASILEIRO NATO"/>
    <m/>
    <s v="MG"/>
    <s v="ABAETE"/>
    <n v="4"/>
    <s v="GABINETE DO REITOR"/>
    <s v="04-SANTA MONICA"/>
    <n v="344"/>
    <s v="INST DE ECONOMIA RELACOES INTERNACIONAIS"/>
    <s v="04-SANTA MONICA"/>
    <x v="0"/>
    <x v="1"/>
    <x v="3"/>
    <x v="0"/>
    <m/>
    <s v="0//0"/>
    <m/>
    <m/>
    <n v="0"/>
    <m/>
    <n v="0"/>
    <m/>
    <m/>
    <m/>
    <x v="0"/>
    <x v="1"/>
    <d v="2003-02-18T00:00:00"/>
    <n v="25835.439999999999"/>
  </r>
  <r>
    <s v="CLESIO MARCELINO DE JESUS"/>
    <s v="Universidade Federal de Uberlandia"/>
    <n v="2569884"/>
    <n v="84755326672"/>
    <s v="24/12/1975"/>
    <x v="1"/>
    <s v="DAIR DE LIMA MARCELINO"/>
    <x v="0"/>
    <s v="BRASILEIRO NATO"/>
    <m/>
    <s v="GO"/>
    <s v="BELA VISTA DE GOIAS"/>
    <n v="344"/>
    <s v="INST DE ECONOMIA RELACOES INTERNACIONAIS"/>
    <s v="04-SANTA MONICA"/>
    <n v="344"/>
    <s v="INST DE ECONOMIA RELACOES INTERNACIONAIS"/>
    <s v="04-SANTA MONICA"/>
    <x v="0"/>
    <x v="1"/>
    <x v="8"/>
    <x v="0"/>
    <m/>
    <s v="0//0"/>
    <m/>
    <s v="Afas. Part.Pro.Pos.Grad. Stricto Sensu no País C/Ônus - EST"/>
    <n v="0"/>
    <m/>
    <n v="0"/>
    <m/>
    <s v="1/09/2022"/>
    <s v="31/08/2023"/>
    <x v="0"/>
    <x v="1"/>
    <d v="2013-11-05T00:00:00"/>
    <n v="13715.95"/>
  </r>
  <r>
    <s v="CLESNAN MENDES RODRIGUES"/>
    <s v="Universidade Federal de Uberlandia"/>
    <n v="2434866"/>
    <n v="3090874652"/>
    <s v="16/04/1978"/>
    <x v="1"/>
    <s v="JULIANA MOREIRA MENDES"/>
    <x v="0"/>
    <s v="BRASILEIRO NATO"/>
    <m/>
    <s v="MG"/>
    <s v="PATOS DE MINAS"/>
    <n v="305"/>
    <s v="FACULDADE DE MEDICINA"/>
    <s v="07-AREA ACADEMICA-UMUARAMA"/>
    <n v="305"/>
    <s v="FACULDADE DE MEDICINA"/>
    <s v="07-AREA ACADEMICA-UMUARAMA"/>
    <x v="0"/>
    <x v="1"/>
    <x v="4"/>
    <x v="0"/>
    <m/>
    <s v="0//0"/>
    <m/>
    <m/>
    <n v="0"/>
    <m/>
    <n v="0"/>
    <m/>
    <m/>
    <m/>
    <x v="0"/>
    <x v="1"/>
    <d v="2003-11-18T00:00:00"/>
    <n v="11800.12"/>
  </r>
  <r>
    <s v="CLEUDEMAR ALVES FERNANDES"/>
    <s v="Universidade Federal de Uberlandia"/>
    <n v="1035234"/>
    <n v="41315588153"/>
    <s v="20/06/1966"/>
    <x v="1"/>
    <s v="MARIA JOSE FERNANDES"/>
    <x v="0"/>
    <s v="BRASILEIRO NATO"/>
    <m/>
    <s v="GO"/>
    <s v="IPAMERI"/>
    <n v="349"/>
    <s v="INSTITUTO DE LETRAS E LINGUISTICA"/>
    <s v="04-SANTA MONICA"/>
    <n v="349"/>
    <s v="INSTITUTO DE LETRAS E LINGUISTICA"/>
    <s v="04-SANTA MONICA"/>
    <x v="0"/>
    <x v="1"/>
    <x v="3"/>
    <x v="0"/>
    <m/>
    <s v="0//0"/>
    <m/>
    <m/>
    <n v="0"/>
    <m/>
    <n v="0"/>
    <m/>
    <m/>
    <m/>
    <x v="0"/>
    <x v="1"/>
    <d v="1993-08-02T00:00:00"/>
    <n v="21007.45"/>
  </r>
  <r>
    <s v="CLEUDMAR AMARAL DE ARAUJO"/>
    <s v="Universidade Federal de Uberlandia"/>
    <n v="1286500"/>
    <n v="46085971672"/>
    <s v="01/04/1963"/>
    <x v="1"/>
    <s v="HELENA GONCALVES AMARAL DE ARAUJO"/>
    <x v="0"/>
    <s v="BRASILEIRO NATO"/>
    <m/>
    <s v="MG"/>
    <s v="ARAGUARI"/>
    <n v="399"/>
    <s v="FACULDADE DE ENGENHARIA MECANICA"/>
    <s v="12-CAMPUS GLORIA"/>
    <n v="399"/>
    <s v="FACULDADE DE ENGENHARIA MECANICA"/>
    <s v="12-CAMPUS GLORIA"/>
    <x v="0"/>
    <x v="1"/>
    <x v="3"/>
    <x v="0"/>
    <m/>
    <s v="0//0"/>
    <m/>
    <m/>
    <n v="0"/>
    <m/>
    <n v="0"/>
    <m/>
    <m/>
    <m/>
    <x v="0"/>
    <x v="1"/>
    <d v="1998-08-03T00:00:00"/>
    <n v="20530.009999999998"/>
  </r>
  <r>
    <s v="CLEYTON BATISTA DE ALVARENGA"/>
    <s v="Universidade Federal de Uberlandia"/>
    <n v="1932174"/>
    <n v="65857100291"/>
    <s v="03/10/1981"/>
    <x v="1"/>
    <s v="MARLUCIA BATISTA COSTA DE ALVARENGA"/>
    <x v="1"/>
    <s v="BRASILEIRO NATO"/>
    <m/>
    <s v="RO"/>
    <m/>
    <n v="787"/>
    <s v="COOD CURSO AGRONOMIA MONTE CARMELO"/>
    <s v="10-CAMPUS MONTE CARMELO"/>
    <n v="301"/>
    <s v="INSTITUTO DE CIENCIAS AGRARIAS"/>
    <s v="12-CAMPUS GLORIA"/>
    <x v="0"/>
    <x v="1"/>
    <x v="8"/>
    <x v="0"/>
    <m/>
    <s v="0//0"/>
    <m/>
    <m/>
    <n v="0"/>
    <m/>
    <n v="0"/>
    <m/>
    <m/>
    <m/>
    <x v="0"/>
    <x v="1"/>
    <d v="2013-07-01T00:00:00"/>
    <n v="13273.52"/>
  </r>
  <r>
    <s v="CRISTIANA FERNANDES DE MUYLDER"/>
    <s v="Universidade Federal de Uberlandia"/>
    <n v="3275744"/>
    <n v="71206671653"/>
    <s v="22/05/1970"/>
    <x v="0"/>
    <s v="CLEUZA APPARECIDA FERNANDES DE MUYLDER"/>
    <x v="0"/>
    <s v="BRASILEIRO NATO"/>
    <m/>
    <s v="SP"/>
    <m/>
    <n v="369"/>
    <s v="FACULDADE DE GESTAO E NEGOCIOS"/>
    <s v="04-SANTA MONICA"/>
    <n v="369"/>
    <s v="FACULDADE DE GESTAO E NEGOCIOS"/>
    <s v="04-SANTA MONICA"/>
    <x v="0"/>
    <x v="1"/>
    <x v="3"/>
    <x v="2"/>
    <m/>
    <s v="0//0"/>
    <m/>
    <m/>
    <n v="0"/>
    <m/>
    <n v="0"/>
    <m/>
    <m/>
    <m/>
    <x v="1"/>
    <x v="1"/>
    <d v="2022-03-07T00:00:00"/>
    <n v="19701.63"/>
  </r>
  <r>
    <s v="CRISTIANE AMARO DA SILVEIRA"/>
    <s v="Universidade Federal de Uberlandia"/>
    <n v="1543861"/>
    <n v="68324391053"/>
    <s v="04/02/1974"/>
    <x v="0"/>
    <s v="ENI GONCALVES DA SILVEIRA"/>
    <x v="0"/>
    <s v="BRASILEIRO NATO"/>
    <m/>
    <s v="RS"/>
    <s v="CAXIAS DO SUL"/>
    <n v="314"/>
    <s v="FACULDADE DE MEDICINA VETERINARIA"/>
    <s v="07-AREA ACADEMICA-UMUARAMA"/>
    <n v="314"/>
    <s v="FACULDADE DE MEDICINA VETERINARIA"/>
    <s v="07-AREA ACADEMICA-UMUARAMA"/>
    <x v="0"/>
    <x v="0"/>
    <x v="0"/>
    <x v="0"/>
    <m/>
    <s v="0//0"/>
    <m/>
    <m/>
    <n v="0"/>
    <m/>
    <n v="0"/>
    <m/>
    <m/>
    <m/>
    <x v="0"/>
    <x v="1"/>
    <d v="2009-01-22T00:00:00"/>
    <n v="8561.94"/>
  </r>
  <r>
    <s v="CRISTIANE APARECIDA FERNANDES DA SILVA"/>
    <s v="Universidade Federal de Uberlandia"/>
    <n v="1687490"/>
    <n v="20448096803"/>
    <s v="02/11/1974"/>
    <x v="0"/>
    <s v="MARIA NEIDE FERNANDES DA SILVA"/>
    <x v="3"/>
    <s v="BRASILEIRO NATO"/>
    <m/>
    <s v="SP"/>
    <s v="PRESIDENTE EPITACIO"/>
    <n v="806"/>
    <s v="INSTITUTO DE CIENCIAS SOCIAIS"/>
    <s v="04-SANTA MONICA"/>
    <n v="806"/>
    <s v="INSTITUTO DE CIENCIAS SOCIAIS"/>
    <s v="04-SANTA MONICA"/>
    <x v="0"/>
    <x v="1"/>
    <x v="5"/>
    <x v="0"/>
    <m/>
    <s v="0//0"/>
    <m/>
    <m/>
    <n v="0"/>
    <m/>
    <n v="0"/>
    <m/>
    <m/>
    <m/>
    <x v="0"/>
    <x v="1"/>
    <d v="2009-03-04T00:00:00"/>
    <n v="18928.990000000002"/>
  </r>
  <r>
    <s v="CRISTIANE BETANHO"/>
    <s v="Universidade Federal de Uberlandia"/>
    <n v="1804497"/>
    <n v="18232872802"/>
    <s v="14/02/1973"/>
    <x v="0"/>
    <s v="WANIR PEREIRA DA SILVA BETANHO"/>
    <x v="0"/>
    <s v="BRASILEIRO NATO"/>
    <m/>
    <s v="SP"/>
    <m/>
    <n v="249"/>
    <s v="CENTRO DE INCUBACAO EMPR POP SOLIDARIOS"/>
    <s v="04-SANTA MONICA"/>
    <n v="369"/>
    <s v="FACULDADE DE GESTAO E NEGOCIOS"/>
    <s v="04-SANTA MONICA"/>
    <x v="0"/>
    <x v="1"/>
    <x v="5"/>
    <x v="0"/>
    <m/>
    <s v="0//0"/>
    <m/>
    <m/>
    <n v="0"/>
    <m/>
    <n v="0"/>
    <m/>
    <m/>
    <m/>
    <x v="0"/>
    <x v="1"/>
    <d v="2010-08-04T00:00:00"/>
    <n v="21798.57"/>
  </r>
  <r>
    <s v="CRISTIANE CARVALHO DE PAULA BRITO"/>
    <s v="Universidade Federal de Uberlandia"/>
    <n v="2493274"/>
    <n v="4229847602"/>
    <s v="12/06/1979"/>
    <x v="0"/>
    <s v="ADIEMA CARVALHO DE PAULA"/>
    <x v="0"/>
    <s v="BRASILEIRO NATO"/>
    <m/>
    <s v="MG"/>
    <s v="UBERLANDIA"/>
    <n v="349"/>
    <s v="INSTITUTO DE LETRAS E LINGUISTICA"/>
    <s v="04-SANTA MONICA"/>
    <n v="349"/>
    <s v="INSTITUTO DE LETRAS E LINGUISTICA"/>
    <s v="04-SANTA MONICA"/>
    <x v="0"/>
    <x v="1"/>
    <x v="5"/>
    <x v="0"/>
    <m/>
    <s v="0//0"/>
    <m/>
    <m/>
    <n v="0"/>
    <m/>
    <n v="0"/>
    <m/>
    <m/>
    <m/>
    <x v="0"/>
    <x v="1"/>
    <d v="2009-07-31T00:00:00"/>
    <n v="18928.990000000002"/>
  </r>
  <r>
    <s v="CRISTIANE COPPE DE OLIVEIRA"/>
    <s v="Universidade Federal de Uberlandia"/>
    <n v="1610827"/>
    <n v="95874399615"/>
    <s v="25/11/1972"/>
    <x v="0"/>
    <s v="MARIA DALVA ABDON COPPE"/>
    <x v="1"/>
    <s v="BRASILEIRO NATO"/>
    <m/>
    <s v="RJ"/>
    <s v="RIO DE JANEIRO"/>
    <n v="1209"/>
    <s v="DIR DE ESTUDOS E PESQUISAS AFRORRACIAIS"/>
    <s v="04-SANTA MONICA"/>
    <n v="1152"/>
    <s v="INSTITUTO CIENCIAS EXATA NATURAIS PONTAL"/>
    <s v="09-CAMPUS PONTAL"/>
    <x v="0"/>
    <x v="1"/>
    <x v="1"/>
    <x v="0"/>
    <m/>
    <s v="0//0"/>
    <m/>
    <m/>
    <n v="0"/>
    <m/>
    <n v="0"/>
    <m/>
    <m/>
    <m/>
    <x v="0"/>
    <x v="1"/>
    <d v="2008-02-20T00:00:00"/>
    <n v="22516.400000000001"/>
  </r>
  <r>
    <s v="CRISTIANE MARTINS CUNHA"/>
    <s v="Universidade Federal de Uberlandia"/>
    <n v="2455932"/>
    <n v="5020384623"/>
    <s v="18/04/1980"/>
    <x v="0"/>
    <s v="IZAURA MARTINS DA CUNHA"/>
    <x v="0"/>
    <s v="BRASILEIRO NATO"/>
    <m/>
    <s v="MG"/>
    <s v="UBERLANDIA"/>
    <n v="305"/>
    <s v="FACULDADE DE MEDICINA"/>
    <s v="07-AREA ACADEMICA-UMUARAMA"/>
    <n v="305"/>
    <s v="FACULDADE DE MEDICINA"/>
    <s v="07-AREA ACADEMICA-UMUARAMA"/>
    <x v="0"/>
    <x v="1"/>
    <x v="8"/>
    <x v="0"/>
    <m/>
    <s v="0//0"/>
    <m/>
    <m/>
    <n v="0"/>
    <m/>
    <n v="0"/>
    <m/>
    <m/>
    <m/>
    <x v="0"/>
    <x v="2"/>
    <d v="2008-11-10T00:00:00"/>
    <n v="5170.5"/>
  </r>
  <r>
    <s v="CRISTIANE PEREIRA DE ALCANTARA"/>
    <s v="Universidade Federal de Uberlandia"/>
    <n v="1692222"/>
    <n v="6182322659"/>
    <s v="23/12/1975"/>
    <x v="0"/>
    <s v="IRACY PEREIRA DE ALCANTARA"/>
    <x v="0"/>
    <s v="BRASILEIRO NATO"/>
    <m/>
    <s v="MG"/>
    <s v="UBERLANDIA"/>
    <n v="372"/>
    <s v="FACULDADE ARQUITETURA URBANISMO E DESIGN"/>
    <s v="04-SANTA MONICA"/>
    <n v="372"/>
    <s v="FACULDADE ARQUITETURA URBANISMO E DESIGN"/>
    <s v="04-SANTA MONICA"/>
    <x v="0"/>
    <x v="1"/>
    <x v="8"/>
    <x v="0"/>
    <m/>
    <s v="0//0"/>
    <m/>
    <m/>
    <n v="0"/>
    <m/>
    <n v="0"/>
    <m/>
    <m/>
    <m/>
    <x v="0"/>
    <x v="1"/>
    <d v="2009-04-03T00:00:00"/>
    <n v="14256.7"/>
  </r>
  <r>
    <s v="CRISTIANO ALVES GUARANY"/>
    <s v="Universidade Federal de Uberlandia"/>
    <n v="1767379"/>
    <n v="24660678890"/>
    <s v="08/03/1976"/>
    <x v="1"/>
    <s v="DIRCE ALVES GUARANY"/>
    <x v="3"/>
    <s v="BRASILEIRO NATO"/>
    <m/>
    <s v="SP"/>
    <m/>
    <n v="395"/>
    <s v="INSTITUTO DE FISICA"/>
    <s v="04-SANTA MONICA"/>
    <n v="395"/>
    <s v="INSTITUTO DE FISICA"/>
    <s v="04-SANTA MONICA"/>
    <x v="0"/>
    <x v="1"/>
    <x v="4"/>
    <x v="0"/>
    <m/>
    <s v="0//0"/>
    <m/>
    <m/>
    <n v="0"/>
    <m/>
    <n v="0"/>
    <m/>
    <m/>
    <m/>
    <x v="0"/>
    <x v="1"/>
    <d v="2010-08-12T00:00:00"/>
    <n v="12348.96"/>
  </r>
  <r>
    <s v="CRISTIANO AUGUSTO BORGES FORTI"/>
    <s v="Universidade Federal de Uberlandia"/>
    <n v="1662934"/>
    <n v="95198849634"/>
    <s v="08/08/1972"/>
    <x v="1"/>
    <s v="MARINA BORGES FORTI"/>
    <x v="0"/>
    <s v="BRASILEIRO NATO"/>
    <m/>
    <s v="MG"/>
    <s v="UBERLANDIA"/>
    <n v="369"/>
    <s v="FACULDADE DE GESTAO E NEGOCIOS"/>
    <s v="04-SANTA MONICA"/>
    <n v="369"/>
    <s v="FACULDADE DE GESTAO E NEGOCIOS"/>
    <s v="04-SANTA MONICA"/>
    <x v="0"/>
    <x v="1"/>
    <x v="9"/>
    <x v="0"/>
    <m/>
    <s v="0//0"/>
    <m/>
    <m/>
    <n v="0"/>
    <m/>
    <n v="0"/>
    <m/>
    <m/>
    <m/>
    <x v="0"/>
    <x v="1"/>
    <d v="2008-10-30T00:00:00"/>
    <n v="16591.91"/>
  </r>
  <r>
    <s v="CRISTIANO DE SIQUEIRA ESTEVES"/>
    <s v="Universidade Federal de Uberlandia"/>
    <n v="1687922"/>
    <n v="70997497149"/>
    <s v="24/09/1978"/>
    <x v="1"/>
    <s v="TEREZINHA RODRIGUES SIQUEIRA"/>
    <x v="0"/>
    <s v="BRASILEIRO NATO"/>
    <m/>
    <s v="MG"/>
    <s v="GOIÂNIA"/>
    <n v="796"/>
    <s v="COORD CURSO DE FISICA DO PONTAL"/>
    <s v="09-CAMPUS PONTAL"/>
    <n v="1152"/>
    <s v="INSTITUTO CIENCIAS EXATA NATURAIS PONTAL"/>
    <s v="09-CAMPUS PONTAL"/>
    <x v="0"/>
    <x v="1"/>
    <x v="9"/>
    <x v="0"/>
    <m/>
    <s v="0//0"/>
    <m/>
    <m/>
    <n v="0"/>
    <m/>
    <n v="0"/>
    <m/>
    <m/>
    <m/>
    <x v="0"/>
    <x v="1"/>
    <d v="2009-03-04T00:00:00"/>
    <n v="16591.91"/>
  </r>
  <r>
    <s v="CRISTIANO GOMES DE BRITO"/>
    <s v="Universidade Federal de Uberlandia"/>
    <n v="1676246"/>
    <n v="110210638"/>
    <s v="30/01/1975"/>
    <x v="1"/>
    <s v="MADALENA BATISTA"/>
    <x v="0"/>
    <s v="BRASILEIRO NATO"/>
    <m/>
    <s v="DF"/>
    <s v="BRASILIA"/>
    <n v="376"/>
    <s v="FACULDADE DE DIREITO"/>
    <s v="04-SANTA MONICA"/>
    <n v="376"/>
    <s v="FACULDADE DE DIREITO"/>
    <s v="04-SANTA MONICA"/>
    <x v="0"/>
    <x v="1"/>
    <x v="5"/>
    <x v="0"/>
    <m/>
    <s v="0//0"/>
    <m/>
    <m/>
    <n v="0"/>
    <m/>
    <n v="0"/>
    <m/>
    <m/>
    <m/>
    <x v="0"/>
    <x v="1"/>
    <d v="2009-01-27T00:00:00"/>
    <n v="17945.810000000001"/>
  </r>
  <r>
    <s v="CRISTIANO HENRIQUE ANTONELLI DA VEIGA"/>
    <s v="Universidade Federal de Uberlandia"/>
    <n v="1696955"/>
    <n v="61560049049"/>
    <s v="10/05/1971"/>
    <x v="1"/>
    <s v="DILENE ANTONELLI DA VEIGA"/>
    <x v="0"/>
    <s v="BRASILEIRO NATO"/>
    <m/>
    <s v="RS"/>
    <m/>
    <n v="369"/>
    <s v="FACULDADE DE GESTAO E NEGOCIOS"/>
    <s v="04-SANTA MONICA"/>
    <n v="369"/>
    <s v="FACULDADE DE GESTAO E NEGOCIOS"/>
    <s v="04-SANTA MONICA"/>
    <x v="0"/>
    <x v="1"/>
    <x v="9"/>
    <x v="0"/>
    <m/>
    <s v="0//0"/>
    <m/>
    <m/>
    <n v="26247"/>
    <s v="UNIVERSIDADE FEDERAL DE SANTA MARIA"/>
    <n v="0"/>
    <m/>
    <m/>
    <m/>
    <x v="0"/>
    <x v="1"/>
    <d v="2015-06-02T00:00:00"/>
    <n v="16591.91"/>
  </r>
  <r>
    <s v="CRISTIANO LINO MONTEIRO DE BARROS"/>
    <s v="Universidade Federal de Uberlandia"/>
    <n v="2045421"/>
    <n v="1324307625"/>
    <s v="31/05/1981"/>
    <x v="1"/>
    <s v="ROSANGELA LINO MONTEIRO DE BARROS"/>
    <x v="1"/>
    <s v="BRASILEIRO NATO"/>
    <m/>
    <s v="MG"/>
    <m/>
    <n v="332"/>
    <s v="FACULDADE DE EDUCACAO FISICA"/>
    <s v="03-EDUCACAO FISICA"/>
    <n v="332"/>
    <s v="FACULDADE DE EDUCACAO FISICA"/>
    <s v="03-EDUCACAO FISICA"/>
    <x v="0"/>
    <x v="1"/>
    <x v="8"/>
    <x v="0"/>
    <m/>
    <s v="0//0"/>
    <m/>
    <m/>
    <n v="0"/>
    <m/>
    <n v="0"/>
    <m/>
    <m/>
    <m/>
    <x v="0"/>
    <x v="1"/>
    <d v="2013-07-08T00:00:00"/>
    <n v="13273.52"/>
  </r>
  <r>
    <s v="CRISTIANO SILVA RIBEIRO"/>
    <s v="Universidade Federal de Uberlandia"/>
    <n v="2215971"/>
    <n v="4068707642"/>
    <s v="30/01/1978"/>
    <x v="1"/>
    <s v="MARIA APARECIDA DA SILVA RIBEIRO"/>
    <x v="1"/>
    <s v="BRASILEIRO NATO"/>
    <m/>
    <s v="MG"/>
    <m/>
    <n v="798"/>
    <s v="COORD DO CURSO DE PEDAGOGIA DO PONTAL"/>
    <s v="09-CAMPUS PONTAL"/>
    <n v="1155"/>
    <s v="INSTITUTO DE CIENCIAS HUMANAS DO PONTAL"/>
    <s v="09-CAMPUS PONTAL"/>
    <x v="2"/>
    <x v="0"/>
    <x v="10"/>
    <x v="0"/>
    <m/>
    <s v="0//0"/>
    <m/>
    <m/>
    <n v="0"/>
    <m/>
    <n v="0"/>
    <m/>
    <m/>
    <m/>
    <x v="0"/>
    <x v="1"/>
    <d v="2015-04-07T00:00:00"/>
    <n v="7803.45"/>
  </r>
  <r>
    <s v="CRISTINA DAYANA GUTIERREZ LEAL"/>
    <s v="Universidade Federal de Uberlandia"/>
    <n v="3224182"/>
    <n v="7551670157"/>
    <s v="21/06/1988"/>
    <x v="0"/>
    <s v="CRUZ EMILIA LEAL GUTIERREZ"/>
    <x v="1"/>
    <s v="ESTRANGEIRO"/>
    <s v="VENEZUELA"/>
    <m/>
    <m/>
    <n v="349"/>
    <s v="INSTITUTO DE LETRAS E LINGUISTICA"/>
    <s v="04-SANTA MONICA"/>
    <n v="349"/>
    <s v="INSTITUTO DE LETRAS E LINGUISTICA"/>
    <s v="04-SANTA MONICA"/>
    <x v="0"/>
    <x v="1"/>
    <x v="2"/>
    <x v="1"/>
    <m/>
    <s v="0//0"/>
    <m/>
    <m/>
    <n v="0"/>
    <m/>
    <n v="0"/>
    <m/>
    <m/>
    <m/>
    <x v="1"/>
    <x v="0"/>
    <d v="2021-03-01T00:00:00"/>
    <n v="2846.15"/>
  </r>
  <r>
    <s v="CRISTINA ILA DE OLIVEIRA PERES"/>
    <s v="Universidade Federal de Uberlandia"/>
    <n v="2981952"/>
    <n v="79326560520"/>
    <s v="20/01/1977"/>
    <x v="0"/>
    <s v="MARIA ILA DE OLIVEIRA"/>
    <x v="0"/>
    <s v="BRASILEIRO NATO"/>
    <m/>
    <s v="GO"/>
    <m/>
    <n v="305"/>
    <s v="FACULDADE DE MEDICINA"/>
    <s v="07-AREA ACADEMICA-UMUARAMA"/>
    <n v="305"/>
    <s v="FACULDADE DE MEDICINA"/>
    <s v="07-AREA ACADEMICA-UMUARAMA"/>
    <x v="0"/>
    <x v="0"/>
    <x v="2"/>
    <x v="1"/>
    <m/>
    <s v="0//0"/>
    <m/>
    <m/>
    <n v="0"/>
    <m/>
    <n v="0"/>
    <m/>
    <m/>
    <m/>
    <x v="1"/>
    <x v="0"/>
    <d v="2022-06-27T00:00:00"/>
    <n v="2846.15"/>
  </r>
  <r>
    <s v="CRISTINA PALMER BARROS"/>
    <s v="Universidade Federal de Uberlandia"/>
    <n v="3274895"/>
    <n v="98716670604"/>
    <s v="24/12/1972"/>
    <x v="0"/>
    <s v="ELIANI PALMER BARROS"/>
    <x v="0"/>
    <s v="BRASILEIRO NATO"/>
    <m/>
    <s v="RJ"/>
    <s v="RIO DE JANEIRO"/>
    <n v="305"/>
    <s v="FACULDADE DE MEDICINA"/>
    <s v="07-AREA ACADEMICA-UMUARAMA"/>
    <n v="305"/>
    <s v="FACULDADE DE MEDICINA"/>
    <s v="07-AREA ACADEMICA-UMUARAMA"/>
    <x v="0"/>
    <x v="1"/>
    <x v="6"/>
    <x v="0"/>
    <m/>
    <s v="0//0"/>
    <m/>
    <m/>
    <n v="0"/>
    <m/>
    <n v="0"/>
    <m/>
    <m/>
    <m/>
    <x v="0"/>
    <x v="0"/>
    <d v="2012-04-25T00:00:00"/>
    <n v="7739.43"/>
  </r>
  <r>
    <s v="CRISTINE CHAVES BARRETO"/>
    <s v="Universidade Federal de Uberlandia"/>
    <n v="3298473"/>
    <n v="32653808153"/>
    <s v="27/04/1968"/>
    <x v="0"/>
    <s v="ANALUCIA CHAVES BARRETO"/>
    <x v="0"/>
    <s v="BRASILEIRO NATO"/>
    <m/>
    <s v="AM"/>
    <m/>
    <n v="793"/>
    <s v="COORD CURSO GRAD BIOTECNOLOGIA DE PATOS"/>
    <s v="11-CAMPUS PATOS DE MINAS"/>
    <n v="298"/>
    <s v="INSTITUTO DE BIOTECNOLOGIA"/>
    <s v="07-AREA ACADEMICA-UMUARAMA"/>
    <x v="0"/>
    <x v="1"/>
    <x v="2"/>
    <x v="0"/>
    <m/>
    <s v="0//0"/>
    <m/>
    <m/>
    <n v="0"/>
    <m/>
    <n v="0"/>
    <m/>
    <m/>
    <m/>
    <x v="0"/>
    <x v="1"/>
    <d v="2022-06-27T00:00:00"/>
    <n v="9616.18"/>
  </r>
  <r>
    <s v="CYNTHIA BEATRICE COSTA"/>
    <s v="Universidade Federal de Uberlandia"/>
    <n v="3046874"/>
    <n v="27132955802"/>
    <s v="08/04/1980"/>
    <x v="0"/>
    <s v="JANICE COSTA"/>
    <x v="0"/>
    <s v="BRASILEIRO NATO"/>
    <m/>
    <s v="SP"/>
    <m/>
    <n v="349"/>
    <s v="INSTITUTO DE LETRAS E LINGUISTICA"/>
    <s v="04-SANTA MONICA"/>
    <n v="349"/>
    <s v="INSTITUTO DE LETRAS E LINGUISTICA"/>
    <s v="04-SANTA MONICA"/>
    <x v="0"/>
    <x v="1"/>
    <x v="4"/>
    <x v="0"/>
    <m/>
    <s v="0//0"/>
    <m/>
    <m/>
    <n v="0"/>
    <m/>
    <n v="0"/>
    <m/>
    <m/>
    <m/>
    <x v="0"/>
    <x v="1"/>
    <d v="2018-05-16T00:00:00"/>
    <n v="11800.12"/>
  </r>
  <r>
    <s v="DAGOBERTO DE OLIVEIRA CAMPOS"/>
    <s v="Universidade Federal de Uberlandia"/>
    <n v="411494"/>
    <n v="16012046634"/>
    <s v="24/02/1949"/>
    <x v="1"/>
    <s v="AVENY MATTAR CAMPOS"/>
    <x v="0"/>
    <s v="BRASILEIRO NATO"/>
    <m/>
    <s v="SP"/>
    <s v="IGARAPAVA"/>
    <n v="308"/>
    <s v="DEPARTAMENTO DE CIRURGIA"/>
    <s v="07-AREA ACADEMICA-UMUARAMA"/>
    <n v="305"/>
    <s v="FACULDADE DE MEDICINA"/>
    <s v="07-AREA ACADEMICA-UMUARAMA"/>
    <x v="0"/>
    <x v="1"/>
    <x v="1"/>
    <x v="0"/>
    <m/>
    <s v="0//0"/>
    <m/>
    <m/>
    <n v="0"/>
    <m/>
    <n v="0"/>
    <m/>
    <m/>
    <m/>
    <x v="0"/>
    <x v="1"/>
    <d v="1977-06-01T00:00:00"/>
    <n v="24111.19"/>
  </r>
  <r>
    <s v="DAIANE DAMASCENO BORGES"/>
    <s v="Universidade Federal de Uberlandia"/>
    <n v="3119859"/>
    <n v="6693565654"/>
    <s v="18/05/1985"/>
    <x v="0"/>
    <s v="MARIA JOSE DAMASCENO BORGES"/>
    <x v="0"/>
    <s v="BRASILEIRO NATO"/>
    <m/>
    <s v="MG"/>
    <m/>
    <n v="395"/>
    <s v="INSTITUTO DE FISICA"/>
    <s v="04-SANTA MONICA"/>
    <n v="395"/>
    <s v="INSTITUTO DE FISICA"/>
    <s v="04-SANTA MONICA"/>
    <x v="0"/>
    <x v="1"/>
    <x v="4"/>
    <x v="0"/>
    <m/>
    <s v="0//0"/>
    <m/>
    <m/>
    <n v="0"/>
    <m/>
    <n v="0"/>
    <m/>
    <m/>
    <m/>
    <x v="0"/>
    <x v="1"/>
    <d v="2019-04-15T00:00:00"/>
    <n v="12291.71"/>
  </r>
  <r>
    <s v="DAIANE SILVA RESENDE"/>
    <s v="Universidade Federal de Uberlandia"/>
    <n v="1391212"/>
    <n v="1121420109"/>
    <s v="08/08/1986"/>
    <x v="0"/>
    <s v="EURIPEDES MARIA SILVA"/>
    <x v="0"/>
    <s v="BRASILEIRO NATO"/>
    <m/>
    <s v="GO"/>
    <m/>
    <n v="298"/>
    <s v="INSTITUTO DE BIOTECNOLOGIA"/>
    <s v="07-AREA ACADEMICA-UMUARAMA"/>
    <n v="298"/>
    <s v="INSTITUTO DE BIOTECNOLOGIA"/>
    <s v="07-AREA ACADEMICA-UMUARAMA"/>
    <x v="0"/>
    <x v="1"/>
    <x v="4"/>
    <x v="2"/>
    <m/>
    <s v="0//0"/>
    <m/>
    <m/>
    <n v="0"/>
    <m/>
    <n v="0"/>
    <m/>
    <m/>
    <m/>
    <x v="1"/>
    <x v="1"/>
    <d v="2021-11-22T00:00:00"/>
    <n v="10971.74"/>
  </r>
  <r>
    <s v="DAISE APARECIDA ROSSI"/>
    <s v="Universidade Federal de Uberlandia"/>
    <n v="7412117"/>
    <n v="49818856600"/>
    <s v="27/03/1963"/>
    <x v="0"/>
    <s v="MARIA DA CONCEICAO SANTOS ROSSI"/>
    <x v="0"/>
    <s v="BRASILEIRO NATO"/>
    <m/>
    <s v="MG"/>
    <s v="BICAS"/>
    <n v="314"/>
    <s v="FACULDADE DE MEDICINA VETERINARIA"/>
    <s v="07-AREA ACADEMICA-UMUARAMA"/>
    <n v="314"/>
    <s v="FACULDADE DE MEDICINA VETERINARIA"/>
    <s v="07-AREA ACADEMICA-UMUARAMA"/>
    <x v="0"/>
    <x v="1"/>
    <x v="7"/>
    <x v="0"/>
    <m/>
    <s v="0//0"/>
    <m/>
    <m/>
    <n v="0"/>
    <m/>
    <n v="0"/>
    <m/>
    <m/>
    <m/>
    <x v="0"/>
    <x v="1"/>
    <d v="2012-08-30T00:00:00"/>
    <n v="17255.59"/>
  </r>
  <r>
    <s v="DALVA MARIA DE OLIVEIRA SILVA"/>
    <s v="Universidade Federal de Uberlandia"/>
    <n v="1551311"/>
    <n v="45111421653"/>
    <s v="20/02/1962"/>
    <x v="0"/>
    <s v="IZALTINA MENDES DE OLIVEIRA"/>
    <x v="0"/>
    <s v="BRASILEIRO NATO"/>
    <m/>
    <s v="MG"/>
    <s v="ITUIUTABA"/>
    <n v="797"/>
    <s v="COORD DO CURSO DE HISTORIA DO PONTAL"/>
    <s v="09-CAMPUS PONTAL"/>
    <n v="1155"/>
    <s v="INSTITUTO DE CIENCIAS HUMANAS DO PONTAL"/>
    <s v="09-CAMPUS PONTAL"/>
    <x v="0"/>
    <x v="1"/>
    <x v="1"/>
    <x v="0"/>
    <m/>
    <s v="0//0"/>
    <m/>
    <m/>
    <n v="0"/>
    <m/>
    <n v="0"/>
    <m/>
    <m/>
    <m/>
    <x v="0"/>
    <x v="1"/>
    <d v="2006-09-22T00:00:00"/>
    <n v="21301.13"/>
  </r>
  <r>
    <s v="DANIEL ANTONIO FURTADO"/>
    <s v="Universidade Federal de Uberlandia"/>
    <n v="2509816"/>
    <n v="5046045621"/>
    <s v="14/01/1980"/>
    <x v="1"/>
    <s v="ELZA HELENA SOARES PAIM"/>
    <x v="0"/>
    <s v="BRASILEIRO NATO"/>
    <m/>
    <s v="MG"/>
    <s v="SAO GOTARDO"/>
    <n v="414"/>
    <s v="FACULDADE DE CIENCIA DA COMPUTACAO"/>
    <s v="04-SANTA MONICA"/>
    <n v="414"/>
    <s v="FACULDADE DE CIENCIA DA COMPUTACAO"/>
    <s v="04-SANTA MONICA"/>
    <x v="0"/>
    <x v="1"/>
    <x v="6"/>
    <x v="0"/>
    <m/>
    <s v="0//0"/>
    <m/>
    <m/>
    <n v="0"/>
    <m/>
    <n v="0"/>
    <m/>
    <m/>
    <m/>
    <x v="0"/>
    <x v="1"/>
    <d v="2015-03-10T00:00:00"/>
    <n v="12763.01"/>
  </r>
  <r>
    <s v="DANIEL CAIXETA ANDRADE"/>
    <s v="Universidade Federal de Uberlandia"/>
    <n v="1675662"/>
    <n v="5160969667"/>
    <s v="07/03/1981"/>
    <x v="1"/>
    <s v="DILMA MARIA DE ANDRADE CAIXETA"/>
    <x v="0"/>
    <s v="BRASILEIRO NATO"/>
    <m/>
    <s v="MG"/>
    <s v="PATOS DE MINAS"/>
    <n v="344"/>
    <s v="INST DE ECONOMIA RELACOES INTERNACIONAIS"/>
    <s v="04-SANTA MONICA"/>
    <n v="344"/>
    <s v="INST DE ECONOMIA RELACOES INTERNACIONAIS"/>
    <s v="04-SANTA MONICA"/>
    <x v="0"/>
    <x v="1"/>
    <x v="5"/>
    <x v="0"/>
    <m/>
    <s v="0//0"/>
    <m/>
    <m/>
    <n v="0"/>
    <m/>
    <n v="0"/>
    <m/>
    <m/>
    <m/>
    <x v="0"/>
    <x v="1"/>
    <d v="2009-01-22T00:00:00"/>
    <n v="17945.810000000001"/>
  </r>
  <r>
    <s v="DANIEL CARIELLO"/>
    <s v="Universidade Federal de Uberlandia"/>
    <n v="2685423"/>
    <n v="10453127703"/>
    <s v="23/09/1984"/>
    <x v="1"/>
    <s v="ANGELA CARIELLO"/>
    <x v="3"/>
    <s v="BRASILEIRO NATO"/>
    <m/>
    <s v="RJ"/>
    <s v="RIO DE JANEIRO"/>
    <n v="391"/>
    <s v="FACULDADE DE MATEMATICA"/>
    <s v="04-SANTA MONICA"/>
    <n v="391"/>
    <s v="FACULDADE DE MATEMATICA"/>
    <s v="04-SANTA MONICA"/>
    <x v="0"/>
    <x v="1"/>
    <x v="8"/>
    <x v="0"/>
    <m/>
    <s v="0//0"/>
    <m/>
    <m/>
    <n v="0"/>
    <m/>
    <n v="0"/>
    <m/>
    <m/>
    <m/>
    <x v="0"/>
    <x v="1"/>
    <d v="2011-02-22T00:00:00"/>
    <n v="13273.52"/>
  </r>
  <r>
    <s v="DANIEL COSTA RAMOS"/>
    <s v="Universidade Federal de Uberlandia"/>
    <n v="3033876"/>
    <n v="5092679980"/>
    <s v="18/08/1984"/>
    <x v="1"/>
    <s v="MARIA LUCIA COSTA RAMOS"/>
    <x v="0"/>
    <s v="BRASILEIRO NATO"/>
    <m/>
    <s v="RS"/>
    <m/>
    <n v="791"/>
    <s v="COOR CURSO GRAD ENG ELET TELEC DE PATOS"/>
    <s v="11-CAMPUS PATOS DE MINAS"/>
    <n v="403"/>
    <s v="FACULDADE DE ENGENHARIA ELETRICA"/>
    <s v="04-SANTA MONICA"/>
    <x v="0"/>
    <x v="1"/>
    <x v="4"/>
    <x v="0"/>
    <m/>
    <s v="0//0"/>
    <m/>
    <m/>
    <n v="0"/>
    <m/>
    <n v="0"/>
    <m/>
    <m/>
    <m/>
    <x v="0"/>
    <x v="1"/>
    <d v="2018-03-22T00:00:00"/>
    <n v="11800.12"/>
  </r>
  <r>
    <s v="DANIEL DALL ONDER DOS SANTOS"/>
    <s v="Universidade Federal de Uberlandia"/>
    <n v="1926007"/>
    <n v="1406436054"/>
    <s v="25/08/1986"/>
    <x v="1"/>
    <s v="ENRIETE MARIA DALL ONDER DOS SANTOS"/>
    <x v="0"/>
    <s v="BRASILEIRO NATO"/>
    <m/>
    <s v="RS"/>
    <m/>
    <n v="399"/>
    <s v="FACULDADE DE ENGENHARIA MECANICA"/>
    <s v="12-CAMPUS GLORIA"/>
    <n v="399"/>
    <s v="FACULDADE DE ENGENHARIA MECANICA"/>
    <s v="12-CAMPUS GLORIA"/>
    <x v="0"/>
    <x v="1"/>
    <x v="8"/>
    <x v="0"/>
    <m/>
    <s v="0//0"/>
    <m/>
    <m/>
    <n v="0"/>
    <m/>
    <n v="0"/>
    <m/>
    <m/>
    <m/>
    <x v="0"/>
    <x v="1"/>
    <d v="2013-09-30T00:00:00"/>
    <n v="14311.53"/>
  </r>
  <r>
    <s v="DANIEL DUARTE ABDALA"/>
    <s v="Universidade Federal de Uberlandia"/>
    <n v="1882332"/>
    <n v="28000516802"/>
    <s v="05/10/1979"/>
    <x v="1"/>
    <s v="SONIA MARIA DUARTE ABDALA"/>
    <x v="0"/>
    <s v="BRASILEIRO NATO"/>
    <m/>
    <s v="SP"/>
    <m/>
    <n v="414"/>
    <s v="FACULDADE DE CIENCIA DA COMPUTACAO"/>
    <s v="04-SANTA MONICA"/>
    <n v="414"/>
    <s v="FACULDADE DE CIENCIA DA COMPUTACAO"/>
    <s v="04-SANTA MONICA"/>
    <x v="0"/>
    <x v="1"/>
    <x v="9"/>
    <x v="0"/>
    <m/>
    <s v="0//0"/>
    <m/>
    <m/>
    <n v="0"/>
    <m/>
    <n v="0"/>
    <m/>
    <m/>
    <m/>
    <x v="0"/>
    <x v="1"/>
    <d v="2012-03-26T00:00:00"/>
    <n v="16591.91"/>
  </r>
  <r>
    <s v="DANIEL FRANCA LAZARIN"/>
    <s v="Universidade Federal de Uberlandia"/>
    <n v="1848708"/>
    <n v="21358457875"/>
    <s v="26/12/1980"/>
    <x v="1"/>
    <s v="MARIA DE FATIMA FRANCA LAZARIN"/>
    <x v="3"/>
    <s v="BRASILEIRO NATO"/>
    <m/>
    <s v="SP"/>
    <m/>
    <n v="577"/>
    <s v="COORD CURSO ENGENHARIA PRODUCAO PONTAL"/>
    <s v="09-CAMPUS PONTAL"/>
    <n v="1158"/>
    <s v="FA ADM CIE CONT ENG PROD SERV SOCIAL"/>
    <s v="09-CAMPUS PONTAL"/>
    <x v="0"/>
    <x v="1"/>
    <x v="9"/>
    <x v="0"/>
    <m/>
    <s v="0//0"/>
    <m/>
    <m/>
    <n v="0"/>
    <m/>
    <n v="0"/>
    <m/>
    <m/>
    <m/>
    <x v="0"/>
    <x v="1"/>
    <d v="2011-02-14T00:00:00"/>
    <n v="16591.91"/>
  </r>
  <r>
    <s v="DANIEL FURTADO SIMOES DA SILVA"/>
    <s v="Universidade Federal de Uberlandia"/>
    <n v="1322197"/>
    <n v="51888599634"/>
    <s v="17/06/1962"/>
    <x v="1"/>
    <s v="LUCIA FURTADO SIMOES DA SILVA"/>
    <x v="0"/>
    <s v="BRASILEIRO NATO"/>
    <m/>
    <s v="MG"/>
    <m/>
    <n v="816"/>
    <s v="COORDENACAO DO CURSO DE TEATRO"/>
    <s v="04-SANTA MONICA"/>
    <n v="808"/>
    <s v="INSTITUTO DE ARTES"/>
    <s v="04-SANTA MONICA"/>
    <x v="0"/>
    <x v="1"/>
    <x v="9"/>
    <x v="0"/>
    <m/>
    <s v="0//0"/>
    <m/>
    <m/>
    <n v="26278"/>
    <s v="FUNDACAO UNIVERSIDADE FEDERAL DE PELOTAS"/>
    <n v="0"/>
    <m/>
    <m/>
    <m/>
    <x v="0"/>
    <x v="1"/>
    <d v="2021-10-18T00:00:00"/>
    <n v="16591.91"/>
  </r>
  <r>
    <s v="DANIEL LUIS BARREIRO"/>
    <s v="Universidade Federal de Uberlandia"/>
    <n v="1658398"/>
    <n v="26625394882"/>
    <s v="26/07/1974"/>
    <x v="1"/>
    <s v="AGUIDA CELINA DE MEO BARREIRO"/>
    <x v="0"/>
    <s v="BRASILEIRO NATO"/>
    <m/>
    <s v="SP"/>
    <s v="SAO CARLOS"/>
    <n v="808"/>
    <s v="INSTITUTO DE ARTES"/>
    <s v="04-SANTA MONICA"/>
    <n v="808"/>
    <s v="INSTITUTO DE ARTES"/>
    <s v="04-SANTA MONICA"/>
    <x v="0"/>
    <x v="1"/>
    <x v="5"/>
    <x v="0"/>
    <m/>
    <s v="0//0"/>
    <m/>
    <m/>
    <n v="0"/>
    <m/>
    <n v="0"/>
    <m/>
    <m/>
    <m/>
    <x v="0"/>
    <x v="1"/>
    <d v="2008-09-25T00:00:00"/>
    <n v="18928.990000000002"/>
  </r>
  <r>
    <s v="DANIEL LUIZ RIBEIRO"/>
    <s v="Universidade Federal de Uberlandia"/>
    <n v="3289429"/>
    <n v="5120620647"/>
    <s v="19/01/1979"/>
    <x v="1"/>
    <s v="DORA MARTA MANTANA RIBEIRO"/>
    <x v="1"/>
    <s v="BRASILEIRO NATO"/>
    <m/>
    <s v="MG"/>
    <m/>
    <n v="399"/>
    <s v="FACULDADE DE ENGENHARIA MECANICA"/>
    <s v="12-CAMPUS GLORIA"/>
    <n v="399"/>
    <s v="FACULDADE DE ENGENHARIA MECANICA"/>
    <s v="12-CAMPUS GLORIA"/>
    <x v="0"/>
    <x v="0"/>
    <x v="2"/>
    <x v="1"/>
    <m/>
    <s v="0//0"/>
    <m/>
    <m/>
    <n v="0"/>
    <m/>
    <n v="0"/>
    <m/>
    <m/>
    <m/>
    <x v="1"/>
    <x v="0"/>
    <d v="2022-05-16T00:00:00"/>
    <n v="3866.06"/>
  </r>
  <r>
    <s v="DANIEL MAZZARO VILAR DE ALMEIDA"/>
    <s v="Universidade Federal de Uberlandia"/>
    <n v="1930431"/>
    <n v="5996462680"/>
    <s v="04/07/1983"/>
    <x v="1"/>
    <s v="MARIA GRAZIA MAZZARO"/>
    <x v="0"/>
    <s v="BRASILEIRO NATO"/>
    <m/>
    <s v="MG"/>
    <m/>
    <n v="349"/>
    <s v="INSTITUTO DE LETRAS E LINGUISTICA"/>
    <s v="04-SANTA MONICA"/>
    <n v="349"/>
    <s v="INSTITUTO DE LETRAS E LINGUISTICA"/>
    <s v="04-SANTA MONICA"/>
    <x v="0"/>
    <x v="1"/>
    <x v="4"/>
    <x v="0"/>
    <m/>
    <s v="0//0"/>
    <m/>
    <m/>
    <n v="0"/>
    <m/>
    <n v="0"/>
    <m/>
    <m/>
    <m/>
    <x v="0"/>
    <x v="1"/>
    <d v="2018-06-06T00:00:00"/>
    <n v="11800.12"/>
  </r>
  <r>
    <s v="DANIEL MENEZES LOVISI"/>
    <s v="Universidade Federal de Uberlandia"/>
    <n v="2388274"/>
    <n v="1457751607"/>
    <s v="28/09/1984"/>
    <x v="1"/>
    <s v="CARMEN LUCIA MENEZES LOVISI"/>
    <x v="1"/>
    <s v="BRASILEIRO NATO"/>
    <m/>
    <s v="MG"/>
    <m/>
    <n v="815"/>
    <s v="COORDENACAO DO CURSO DE MUSICA"/>
    <s v="04-SANTA MONICA"/>
    <n v="808"/>
    <s v="INSTITUTO DE ARTES"/>
    <s v="04-SANTA MONICA"/>
    <x v="0"/>
    <x v="1"/>
    <x v="0"/>
    <x v="0"/>
    <m/>
    <s v="0//0"/>
    <m/>
    <m/>
    <n v="0"/>
    <m/>
    <n v="0"/>
    <m/>
    <m/>
    <m/>
    <x v="0"/>
    <x v="1"/>
    <d v="2017-04-17T00:00:00"/>
    <n v="12272.12"/>
  </r>
  <r>
    <s v="DANIEL PADILHA PACHECO DA COSTA"/>
    <s v="Universidade Federal de Uberlandia"/>
    <n v="2187858"/>
    <n v="22301523861"/>
    <s v="08/10/1981"/>
    <x v="1"/>
    <s v="VANIA MARIA PADILHA"/>
    <x v="0"/>
    <s v="BRASILEIRO NATO"/>
    <m/>
    <s v="SP"/>
    <m/>
    <n v="349"/>
    <s v="INSTITUTO DE LETRAS E LINGUISTICA"/>
    <s v="04-SANTA MONICA"/>
    <n v="349"/>
    <s v="INSTITUTO DE LETRAS E LINGUISTICA"/>
    <s v="04-SANTA MONICA"/>
    <x v="0"/>
    <x v="1"/>
    <x v="6"/>
    <x v="0"/>
    <m/>
    <s v="0//0"/>
    <m/>
    <m/>
    <n v="0"/>
    <m/>
    <n v="0"/>
    <m/>
    <m/>
    <m/>
    <x v="0"/>
    <x v="1"/>
    <d v="2015-01-27T00:00:00"/>
    <n v="12763.01"/>
  </r>
  <r>
    <s v="DANIEL PASQUINI"/>
    <s v="Universidade Federal de Uberlandia"/>
    <n v="1769045"/>
    <n v="89925033691"/>
    <s v="06/02/1974"/>
    <x v="1"/>
    <s v="MARIA LUIZA BINELI PASQUINI"/>
    <x v="0"/>
    <s v="BRASILEIRO NATO"/>
    <m/>
    <s v="MG"/>
    <m/>
    <n v="356"/>
    <s v="INSTITUTO DE QUIMICA"/>
    <s v="04-SANTA MONICA"/>
    <n v="356"/>
    <s v="INSTITUTO DE QUIMICA"/>
    <s v="04-SANTA MONICA"/>
    <x v="0"/>
    <x v="1"/>
    <x v="5"/>
    <x v="0"/>
    <m/>
    <s v="0//0"/>
    <m/>
    <m/>
    <n v="0"/>
    <m/>
    <n v="0"/>
    <m/>
    <m/>
    <m/>
    <x v="0"/>
    <x v="1"/>
    <d v="2010-03-12T00:00:00"/>
    <n v="20598.36"/>
  </r>
  <r>
    <s v="DANIEL PEREIRA DE CARVALHO"/>
    <s v="Universidade Federal de Uberlandia"/>
    <n v="1064259"/>
    <n v="4536176624"/>
    <s v="13/07/1981"/>
    <x v="1"/>
    <s v="SILMA PAIVA DE CARVALHO"/>
    <x v="0"/>
    <s v="BRASILEIRO NATO"/>
    <m/>
    <s v="MG"/>
    <m/>
    <n v="403"/>
    <s v="FACULDADE DE ENGENHARIA ELETRICA"/>
    <s v="04-SANTA MONICA"/>
    <n v="403"/>
    <s v="FACULDADE DE ENGENHARIA ELETRICA"/>
    <s v="04-SANTA MONICA"/>
    <x v="0"/>
    <x v="1"/>
    <x v="8"/>
    <x v="0"/>
    <m/>
    <s v="0//0"/>
    <m/>
    <m/>
    <n v="26254"/>
    <s v="UNIVERSIDADE FED.DO TRIANGULO MINEIRO"/>
    <n v="0"/>
    <m/>
    <m/>
    <m/>
    <x v="0"/>
    <x v="1"/>
    <d v="2017-09-13T00:00:00"/>
    <n v="13273.52"/>
  </r>
  <r>
    <s v="DANIELA CRISTINA DE OLIVEIRA SILVA"/>
    <s v="Universidade Federal de Uberlandia"/>
    <n v="2432665"/>
    <n v="4564244663"/>
    <s v="12/01/1978"/>
    <x v="0"/>
    <s v="DEISE APARECIDA DE OLIVEIRA SILVA"/>
    <x v="0"/>
    <s v="BRASILEIRO NATO"/>
    <m/>
    <s v="SP"/>
    <s v="BOTUCATU"/>
    <n v="288"/>
    <s v="INSTITUTO DE CIENCIAS BIOMEDICAS"/>
    <s v="07-AREA ACADEMICA-UMUARAMA"/>
    <n v="288"/>
    <s v="INSTITUTO DE CIENCIAS BIOMEDICAS"/>
    <s v="07-AREA ACADEMICA-UMUARAMA"/>
    <x v="0"/>
    <x v="1"/>
    <x v="5"/>
    <x v="0"/>
    <m/>
    <s v="0//0"/>
    <m/>
    <m/>
    <n v="0"/>
    <m/>
    <n v="0"/>
    <m/>
    <m/>
    <m/>
    <x v="0"/>
    <x v="1"/>
    <d v="2010-03-05T00:00:00"/>
    <n v="18780.490000000002"/>
  </r>
  <r>
    <s v="DANIELA DE MELO CROSARA"/>
    <s v="Universidade Federal de Uberlandia"/>
    <n v="1670738"/>
    <n v="3627558685"/>
    <s v="03/08/1975"/>
    <x v="0"/>
    <s v="LIRIS REJANE BRAID DE MELO CROSARA"/>
    <x v="0"/>
    <s v="BRASILEIRO NATO"/>
    <m/>
    <s v="MG"/>
    <s v="UBERLANDIA"/>
    <n v="376"/>
    <s v="FACULDADE DE DIREITO"/>
    <s v="04-SANTA MONICA"/>
    <n v="376"/>
    <s v="FACULDADE DE DIREITO"/>
    <s v="04-SANTA MONICA"/>
    <x v="0"/>
    <x v="1"/>
    <x v="8"/>
    <x v="0"/>
    <m/>
    <s v="0//0"/>
    <m/>
    <m/>
    <n v="0"/>
    <m/>
    <n v="0"/>
    <m/>
    <m/>
    <m/>
    <x v="0"/>
    <x v="1"/>
    <d v="2008-12-19T00:00:00"/>
    <n v="13273.52"/>
  </r>
  <r>
    <s v="DANIELA FRANCO CARVALHO"/>
    <s v="Universidade Federal de Uberlandia"/>
    <n v="2626070"/>
    <n v="18804102810"/>
    <s v="23/11/1974"/>
    <x v="0"/>
    <s v="LOURDES JAINE FRANCO CARVALHO"/>
    <x v="0"/>
    <s v="BRASILEIRO NATO"/>
    <m/>
    <s v="SP"/>
    <s v="CAMPINAS"/>
    <n v="294"/>
    <s v="INSTITUTO DE BIOLOGIA"/>
    <s v="07-AREA ACADEMICA-UMUARAMA"/>
    <n v="294"/>
    <s v="INSTITUTO DE BIOLOGIA"/>
    <s v="07-AREA ACADEMICA-UMUARAMA"/>
    <x v="0"/>
    <x v="1"/>
    <x v="1"/>
    <x v="0"/>
    <m/>
    <s v="0//0"/>
    <m/>
    <m/>
    <n v="0"/>
    <m/>
    <n v="0"/>
    <m/>
    <m/>
    <m/>
    <x v="0"/>
    <x v="1"/>
    <d v="2008-09-25T00:00:00"/>
    <n v="21218.35"/>
  </r>
  <r>
    <s v="DANIELA HENRIQUES SOARES LOPES DEBS"/>
    <s v="Universidade Federal de Uberlandia"/>
    <n v="2179140"/>
    <n v="44415958168"/>
    <s v="02/12/1968"/>
    <x v="0"/>
    <s v="MARIA ANTONIETA HENRIQUES SOARES DE PAIVA LOPES"/>
    <x v="0"/>
    <s v="BRASILEIRO NATO"/>
    <m/>
    <s v="DF"/>
    <m/>
    <n v="305"/>
    <s v="FACULDADE DE MEDICINA"/>
    <s v="07-AREA ACADEMICA-UMUARAMA"/>
    <n v="305"/>
    <s v="FACULDADE DE MEDICINA"/>
    <s v="07-AREA ACADEMICA-UMUARAMA"/>
    <x v="0"/>
    <x v="1"/>
    <x v="2"/>
    <x v="0"/>
    <m/>
    <s v="0//0"/>
    <m/>
    <m/>
    <n v="0"/>
    <m/>
    <n v="0"/>
    <m/>
    <m/>
    <m/>
    <x v="0"/>
    <x v="0"/>
    <d v="2021-12-13T00:00:00"/>
    <n v="5831.21"/>
  </r>
  <r>
    <s v="DANIELA MAGALHAES DA SILVEIRA"/>
    <s v="Universidade Federal de Uberlandia"/>
    <n v="1780063"/>
    <n v="4966608619"/>
    <s v="30/01/1980"/>
    <x v="0"/>
    <s v="MARIA SONIA MAGALHAES DA SILVEIRA"/>
    <x v="0"/>
    <s v="BRASILEIRO NATO"/>
    <m/>
    <s v="MG"/>
    <m/>
    <n v="1300"/>
    <s v="Coordenação do Curso de Graduação em História"/>
    <s v="04-SANTA MONICA"/>
    <n v="335"/>
    <s v="INSTITUTO DE HISTORIA"/>
    <s v="04-SANTA MONICA"/>
    <x v="0"/>
    <x v="1"/>
    <x v="5"/>
    <x v="0"/>
    <m/>
    <s v="0//0"/>
    <m/>
    <m/>
    <n v="0"/>
    <m/>
    <n v="0"/>
    <m/>
    <m/>
    <m/>
    <x v="0"/>
    <x v="1"/>
    <d v="2010-04-09T00:00:00"/>
    <n v="18928.990000000002"/>
  </r>
  <r>
    <s v="DANIELA MARQUES DE LIMA MOTA FERREIRA"/>
    <s v="Universidade Federal de Uberlandia"/>
    <n v="3274949"/>
    <n v="95195823634"/>
    <s v="12/08/1974"/>
    <x v="0"/>
    <s v="VICENTINA MARQUES DE LIMA MOTA"/>
    <x v="0"/>
    <s v="BRASILEIRO NATO"/>
    <m/>
    <s v="MG"/>
    <s v="ARAGUARI"/>
    <n v="305"/>
    <s v="FACULDADE DE MEDICINA"/>
    <s v="07-AREA ACADEMICA-UMUARAMA"/>
    <n v="305"/>
    <s v="FACULDADE DE MEDICINA"/>
    <s v="07-AREA ACADEMICA-UMUARAMA"/>
    <x v="0"/>
    <x v="1"/>
    <x v="8"/>
    <x v="3"/>
    <m/>
    <s v="0//0"/>
    <m/>
    <s v="CESSAO (COM ONUS) PARA OUTROS ORGAOS - EST"/>
    <n v="0"/>
    <m/>
    <n v="26443"/>
    <s v="EMPRESA BRAS. SERVIÇOS HOSPITALARES"/>
    <s v="27/10/2021"/>
    <s v="0//0"/>
    <x v="0"/>
    <x v="0"/>
    <d v="2012-07-02T00:00:00"/>
    <n v="8049"/>
  </r>
  <r>
    <s v="DANIELE ALVES DIAS"/>
    <s v="Universidade Federal de Uberlandia"/>
    <n v="2144226"/>
    <n v="7362632681"/>
    <s v="29/04/1985"/>
    <x v="0"/>
    <s v="MARIA CRISTINA ALVES DIAS"/>
    <x v="3"/>
    <s v="BRASILEIRO NATO"/>
    <m/>
    <s v="MG"/>
    <m/>
    <n v="395"/>
    <s v="INSTITUTO DE FISICA"/>
    <s v="04-SANTA MONICA"/>
    <n v="395"/>
    <s v="INSTITUTO DE FISICA"/>
    <s v="04-SANTA MONICA"/>
    <x v="0"/>
    <x v="1"/>
    <x v="6"/>
    <x v="0"/>
    <m/>
    <s v="0//0"/>
    <m/>
    <m/>
    <n v="0"/>
    <m/>
    <n v="0"/>
    <m/>
    <m/>
    <m/>
    <x v="0"/>
    <x v="1"/>
    <d v="2014-08-05T00:00:00"/>
    <n v="12763.01"/>
  </r>
  <r>
    <s v="DANIELE APARECIDA ALVARENGA ARRIEL"/>
    <s v="Universidade Federal de Uberlandia"/>
    <n v="1319570"/>
    <n v="7248061646"/>
    <s v="16/09/1986"/>
    <x v="0"/>
    <s v="CLEONICE ALVARENGA"/>
    <x v="0"/>
    <s v="BRASILEIRO NATO"/>
    <m/>
    <s v="MG"/>
    <m/>
    <n v="908"/>
    <s v="COOR CUR GRAD ENG FLORESTAL MTE CARMELO"/>
    <s v="10-CAMPUS MONTE CARMELO"/>
    <n v="301"/>
    <s v="INSTITUTO DE CIENCIAS AGRARIAS"/>
    <s v="12-CAMPUS GLORIA"/>
    <x v="0"/>
    <x v="1"/>
    <x v="0"/>
    <x v="0"/>
    <m/>
    <s v="0//0"/>
    <m/>
    <s v="Lic. Gestante Prorrogação - EST"/>
    <n v="26276"/>
    <s v="UNIVERSIDADE FEDERAL DE MATO GROSSO"/>
    <n v="0"/>
    <m/>
    <s v="11/12/2022"/>
    <s v="8/02/2023"/>
    <x v="0"/>
    <x v="1"/>
    <d v="2019-03-25T00:00:00"/>
    <n v="12272.12"/>
  </r>
  <r>
    <s v="DANIELE CARVALHO OLIVEIRA"/>
    <s v="Universidade Federal de Uberlandia"/>
    <n v="1024389"/>
    <n v="7012232609"/>
    <s v="02/07/1984"/>
    <x v="0"/>
    <s v="MARIA DA PENHA C OLIVEIRA"/>
    <x v="0"/>
    <s v="BRASILEIRO NATO"/>
    <m/>
    <s v="DF"/>
    <m/>
    <n v="783"/>
    <s v="COOR CURSO GRAD SIST INFOR MONTE CARMELO"/>
    <s v="10-CAMPUS MONTE CARMELO"/>
    <n v="414"/>
    <s v="FACULDADE DE CIENCIA DA COMPUTACAO"/>
    <s v="04-SANTA MONICA"/>
    <x v="0"/>
    <x v="0"/>
    <x v="4"/>
    <x v="0"/>
    <m/>
    <s v="0//0"/>
    <m/>
    <m/>
    <n v="0"/>
    <m/>
    <n v="0"/>
    <m/>
    <m/>
    <m/>
    <x v="0"/>
    <x v="1"/>
    <d v="2014-01-14T00:00:00"/>
    <n v="8232.64"/>
  </r>
  <r>
    <s v="DANIELE DO ESPIRITO SANTO LOREDO DA SILVA"/>
    <s v="Universidade Federal de Uberlandia"/>
    <n v="1610888"/>
    <n v="5326708760"/>
    <s v="23/04/1977"/>
    <x v="0"/>
    <s v="DILEA DO ESPIRITO SANTO LOREDO DA SILVA"/>
    <x v="0"/>
    <s v="BRASILEIRO NATO"/>
    <m/>
    <s v="RJ"/>
    <m/>
    <n v="789"/>
    <s v="COOR CURSO GRAD ENG ALIMENTOS DE PATOS"/>
    <s v="11-CAMPUS PATOS DE MINAS"/>
    <n v="410"/>
    <s v="FACULDADE DE ENGENHARIA QUIMICA"/>
    <s v="04-SANTA MONICA"/>
    <x v="0"/>
    <x v="1"/>
    <x v="6"/>
    <x v="0"/>
    <m/>
    <s v="0//0"/>
    <m/>
    <m/>
    <n v="0"/>
    <m/>
    <n v="0"/>
    <m/>
    <m/>
    <m/>
    <x v="0"/>
    <x v="1"/>
    <d v="2014-05-15T00:00:00"/>
    <n v="12763.01"/>
  </r>
  <r>
    <s v="DANIELE LISBOA RIBEIRO"/>
    <s v="Universidade Federal de Uberlandia"/>
    <n v="1721694"/>
    <n v="22067431838"/>
    <s v="05/07/1981"/>
    <x v="0"/>
    <s v="MARIA LUCIA LISBOA RIBEIRO"/>
    <x v="0"/>
    <s v="BRASILEIRO NATO"/>
    <m/>
    <s v="SP"/>
    <m/>
    <n v="288"/>
    <s v="INSTITUTO DE CIENCIAS BIOMEDICAS"/>
    <s v="07-AREA ACADEMICA-UMUARAMA"/>
    <n v="288"/>
    <s v="INSTITUTO DE CIENCIAS BIOMEDICAS"/>
    <s v="07-AREA ACADEMICA-UMUARAMA"/>
    <x v="0"/>
    <x v="1"/>
    <x v="5"/>
    <x v="0"/>
    <m/>
    <s v="0//0"/>
    <m/>
    <m/>
    <n v="0"/>
    <m/>
    <n v="0"/>
    <m/>
    <m/>
    <m/>
    <x v="0"/>
    <x v="1"/>
    <d v="2010-03-26T00:00:00"/>
    <n v="17945.810000000001"/>
  </r>
  <r>
    <s v="DANIELE PIMENTA"/>
    <s v="Universidade Federal de Uberlandia"/>
    <n v="2279066"/>
    <n v="15080985810"/>
    <s v="10/08/1969"/>
    <x v="0"/>
    <s v="JERONIMA JUSTINO PIMENTA"/>
    <x v="0"/>
    <s v="BRASILEIRO NATO"/>
    <m/>
    <s v="SP"/>
    <m/>
    <n v="808"/>
    <s v="INSTITUTO DE ARTES"/>
    <s v="04-SANTA MONICA"/>
    <n v="808"/>
    <s v="INSTITUTO DE ARTES"/>
    <s v="04-SANTA MONICA"/>
    <x v="0"/>
    <x v="1"/>
    <x v="0"/>
    <x v="0"/>
    <m/>
    <s v="0//0"/>
    <m/>
    <s v="Afas. Part.Pro.Pos.Grad. Stricto Sensu no País C/Ônus - EST"/>
    <n v="0"/>
    <m/>
    <n v="0"/>
    <m/>
    <s v="1/05/2022"/>
    <s v="30/04/2023"/>
    <x v="0"/>
    <x v="1"/>
    <d v="2016-01-26T00:00:00"/>
    <n v="12272.12"/>
  </r>
  <r>
    <s v="DANIELLA DE AGUIAR"/>
    <s v="Universidade Federal de Uberlandia"/>
    <n v="1495958"/>
    <n v="22215470801"/>
    <s v="03/05/1980"/>
    <x v="0"/>
    <s v="MIRIAM DE AGUIAR"/>
    <x v="0"/>
    <s v="BRASILEIRO NATO"/>
    <m/>
    <s v="SP"/>
    <m/>
    <n v="808"/>
    <s v="INSTITUTO DE ARTES"/>
    <s v="04-SANTA MONICA"/>
    <n v="808"/>
    <s v="INSTITUTO DE ARTES"/>
    <s v="04-SANTA MONICA"/>
    <x v="0"/>
    <x v="1"/>
    <x v="0"/>
    <x v="0"/>
    <m/>
    <s v="0//0"/>
    <m/>
    <s v="Afas. Part.Pro.Pos.Grad. Stricto Sensu no País C/Ônus - EST"/>
    <n v="0"/>
    <m/>
    <n v="0"/>
    <m/>
    <s v="22/02/2022"/>
    <s v="21/02/2023"/>
    <x v="0"/>
    <x v="1"/>
    <d v="2016-01-26T00:00:00"/>
    <n v="12272.12"/>
  </r>
  <r>
    <s v="DANIELLE ALVES DE OLIVEIRA"/>
    <s v="Universidade Federal de Uberlandia"/>
    <n v="4532626"/>
    <n v="5483653696"/>
    <s v="26/04/1978"/>
    <x v="0"/>
    <s v="ELIZABETH DE FATIMA ALVES"/>
    <x v="4"/>
    <s v="BRASILEIRO NATO"/>
    <m/>
    <s v="MG"/>
    <s v="MONTE CARMELO"/>
    <n v="301"/>
    <s v="INSTITUTO DE CIENCIAS AGRARIAS"/>
    <s v="12-CAMPUS GLORIA"/>
    <n v="301"/>
    <s v="INSTITUTO DE CIENCIAS AGRARIAS"/>
    <s v="12-CAMPUS GLORIA"/>
    <x v="0"/>
    <x v="1"/>
    <x v="2"/>
    <x v="1"/>
    <m/>
    <s v="0//0"/>
    <m/>
    <m/>
    <n v="0"/>
    <m/>
    <n v="0"/>
    <m/>
    <m/>
    <m/>
    <x v="1"/>
    <x v="0"/>
    <d v="2022-09-27T00:00:00"/>
    <n v="3866.06"/>
  </r>
  <r>
    <s v="DANIELLY CUNHA ARAUJO FERREIRA DE OLIVEIRA"/>
    <s v="Universidade Federal de Uberlandia"/>
    <n v="1197732"/>
    <n v="7802613647"/>
    <s v="05/10/1986"/>
    <x v="0"/>
    <s v="MARTA DA CUNHA"/>
    <x v="0"/>
    <s v="BRASILEIRO NATO"/>
    <m/>
    <s v="MG"/>
    <m/>
    <n v="319"/>
    <s v="FACULDADE DE ODONTOLOGIA"/>
    <s v="07-AREA ACADEMICA-UMUARAMA"/>
    <n v="319"/>
    <s v="FACULDADE DE ODONTOLOGIA"/>
    <s v="07-AREA ACADEMICA-UMUARAMA"/>
    <x v="0"/>
    <x v="1"/>
    <x v="6"/>
    <x v="0"/>
    <m/>
    <s v="0//0"/>
    <m/>
    <m/>
    <n v="0"/>
    <m/>
    <n v="0"/>
    <m/>
    <m/>
    <m/>
    <x v="0"/>
    <x v="1"/>
    <d v="2015-11-30T00:00:00"/>
    <n v="13373.75"/>
  </r>
  <r>
    <s v="DANIELO GARCIA DE FREITAS"/>
    <s v="Universidade Federal de Uberlandia"/>
    <n v="3178847"/>
    <n v="93140010672"/>
    <s v="26/03/1972"/>
    <x v="1"/>
    <s v="CONSUELO MARIA GARCIA DE FREITAS"/>
    <x v="0"/>
    <s v="BRASILEIRO NATO"/>
    <m/>
    <s v="MG"/>
    <s v="UBERLANDIA"/>
    <n v="305"/>
    <s v="FACULDADE DE MEDICINA"/>
    <s v="07-AREA ACADEMICA-UMUARAMA"/>
    <n v="305"/>
    <s v="FACULDADE DE MEDICINA"/>
    <s v="07-AREA ACADEMICA-UMUARAMA"/>
    <x v="0"/>
    <x v="1"/>
    <x v="7"/>
    <x v="0"/>
    <m/>
    <s v="0//0"/>
    <m/>
    <m/>
    <n v="0"/>
    <m/>
    <n v="0"/>
    <m/>
    <m/>
    <m/>
    <x v="0"/>
    <x v="0"/>
    <d v="2012-03-30T00:00:00"/>
    <n v="10463.709999999999"/>
  </r>
  <r>
    <s v="DANILO BORGES PAULINO"/>
    <s v="Universidade Federal de Uberlandia"/>
    <n v="1003189"/>
    <n v="9773362639"/>
    <s v="02/02/1989"/>
    <x v="1"/>
    <s v="NISIA DE CASSIA BORGES PAULINO"/>
    <x v="0"/>
    <s v="BRASILEIRO NATO"/>
    <m/>
    <s v="MG"/>
    <m/>
    <n v="305"/>
    <s v="FACULDADE DE MEDICINA"/>
    <s v="07-AREA ACADEMICA-UMUARAMA"/>
    <n v="305"/>
    <s v="FACULDADE DE MEDICINA"/>
    <s v="07-AREA ACADEMICA-UMUARAMA"/>
    <x v="0"/>
    <x v="1"/>
    <x v="0"/>
    <x v="0"/>
    <m/>
    <s v="0//0"/>
    <m/>
    <m/>
    <n v="0"/>
    <m/>
    <n v="0"/>
    <m/>
    <m/>
    <m/>
    <x v="0"/>
    <x v="1"/>
    <d v="2015-03-17T00:00:00"/>
    <n v="12272.12"/>
  </r>
  <r>
    <s v="DANILO ELIAS DE OLIVEIRA"/>
    <s v="Universidade Federal de Uberlandia"/>
    <n v="1918038"/>
    <n v="21857142870"/>
    <s v="14/05/1981"/>
    <x v="1"/>
    <s v="JULIA AGOSTINHO DE OLIVEIRA"/>
    <x v="0"/>
    <s v="BRASILEIRO NATO"/>
    <m/>
    <s v="SP"/>
    <m/>
    <n v="391"/>
    <s v="FACULDADE DE MATEMATICA"/>
    <s v="04-SANTA MONICA"/>
    <n v="391"/>
    <s v="FACULDADE DE MATEMATICA"/>
    <s v="04-SANTA MONICA"/>
    <x v="0"/>
    <x v="1"/>
    <x v="7"/>
    <x v="0"/>
    <m/>
    <s v="0//0"/>
    <m/>
    <m/>
    <n v="0"/>
    <m/>
    <n v="0"/>
    <m/>
    <m/>
    <m/>
    <x v="0"/>
    <x v="1"/>
    <d v="2012-02-08T00:00:00"/>
    <n v="17255.59"/>
  </r>
  <r>
    <s v="DANILO ENRICO MARTUSCELLI"/>
    <s v="Universidade Federal de Uberlandia"/>
    <n v="1289805"/>
    <n v="21603832874"/>
    <s v="27/11/1978"/>
    <x v="1"/>
    <s v="SONIA MARIZA MARTUSCELLI"/>
    <x v="0"/>
    <s v="BRASILEIRO NATO"/>
    <m/>
    <s v="SP"/>
    <m/>
    <n v="806"/>
    <s v="INSTITUTO DE CIENCIAS SOCIAIS"/>
    <s v="04-SANTA MONICA"/>
    <n v="806"/>
    <s v="INSTITUTO DE CIENCIAS SOCIAIS"/>
    <s v="04-SANTA MONICA"/>
    <x v="0"/>
    <x v="1"/>
    <x v="9"/>
    <x v="0"/>
    <m/>
    <s v="0//0"/>
    <m/>
    <m/>
    <n v="26440"/>
    <s v="UNIVERSIDADE FEDERAL DA FRONTEIRA SUL"/>
    <n v="0"/>
    <m/>
    <m/>
    <m/>
    <x v="0"/>
    <x v="1"/>
    <d v="2022-01-19T00:00:00"/>
    <n v="16591.91"/>
  </r>
  <r>
    <s v="DANUBIA MAGALHAES SOARES"/>
    <s v="Universidade Federal de Uberlandia"/>
    <n v="3223230"/>
    <n v="725903198"/>
    <s v="20/11/1986"/>
    <x v="0"/>
    <s v="MARIA APARECIDA DE MAGALHAES SOARES"/>
    <x v="1"/>
    <s v="BRASILEIRO NATO"/>
    <m/>
    <s v="MG"/>
    <m/>
    <n v="294"/>
    <s v="INSTITUTO DE BIOLOGIA"/>
    <s v="07-AREA ACADEMICA-UMUARAMA"/>
    <n v="294"/>
    <s v="INSTITUTO DE BIOLOGIA"/>
    <s v="07-AREA ACADEMICA-UMUARAMA"/>
    <x v="0"/>
    <x v="1"/>
    <x v="2"/>
    <x v="1"/>
    <m/>
    <s v="0//0"/>
    <m/>
    <m/>
    <n v="0"/>
    <m/>
    <n v="0"/>
    <m/>
    <m/>
    <m/>
    <x v="1"/>
    <x v="0"/>
    <d v="2021-02-22T00:00:00"/>
    <n v="5178.67"/>
  </r>
  <r>
    <s v="DANY ROGERS SILVA"/>
    <s v="Universidade Federal de Uberlandia"/>
    <n v="1739896"/>
    <n v="4366954648"/>
    <s v="16/07/1981"/>
    <x v="1"/>
    <s v="SANDRA MARA ASSUNCAO"/>
    <x v="0"/>
    <s v="BRASILEIRO NATO"/>
    <m/>
    <s v="MG"/>
    <m/>
    <n v="794"/>
    <s v="COORD DO CURSO ADMINISTRACAO DO PONTAL"/>
    <s v="09-CAMPUS PONTAL"/>
    <n v="1158"/>
    <s v="FA ADM CIE CONT ENG PROD SERV SOCIAL"/>
    <s v="09-CAMPUS PONTAL"/>
    <x v="0"/>
    <x v="1"/>
    <x v="9"/>
    <x v="0"/>
    <m/>
    <s v="0//0"/>
    <m/>
    <m/>
    <n v="0"/>
    <m/>
    <n v="0"/>
    <m/>
    <m/>
    <m/>
    <x v="0"/>
    <x v="1"/>
    <d v="2009-11-24T00:00:00"/>
    <n v="16591.91"/>
  </r>
  <r>
    <s v="DANYLO DE OLIVEIRA SILVA"/>
    <s v="Universidade Federal de Uberlandia"/>
    <n v="1984711"/>
    <n v="5216512632"/>
    <s v="24/01/1981"/>
    <x v="1"/>
    <s v="BELOZY OLIVEIRA DA SILVA"/>
    <x v="4"/>
    <s v="BRASILEIRO NATO"/>
    <m/>
    <s v="GO"/>
    <m/>
    <n v="410"/>
    <s v="FACULDADE DE ENGENHARIA QUIMICA"/>
    <s v="04-SANTA MONICA"/>
    <n v="410"/>
    <s v="FACULDADE DE ENGENHARIA QUIMICA"/>
    <s v="04-SANTA MONICA"/>
    <x v="0"/>
    <x v="1"/>
    <x v="9"/>
    <x v="0"/>
    <m/>
    <s v="0//0"/>
    <m/>
    <m/>
    <n v="0"/>
    <m/>
    <n v="0"/>
    <m/>
    <m/>
    <m/>
    <x v="0"/>
    <x v="1"/>
    <d v="2012-12-19T00:00:00"/>
    <n v="16591.91"/>
  </r>
  <r>
    <s v="DARCENY ZANETTA BARBOSA"/>
    <s v="Universidade Federal de Uberlandia"/>
    <n v="413317"/>
    <n v="5851463813"/>
    <s v="04/04/1962"/>
    <x v="1"/>
    <s v="NARDY ZANETTA BARBOSA"/>
    <x v="3"/>
    <s v="BRASILEIRO NATO"/>
    <m/>
    <s v="SP"/>
    <s v="DOIS CORREGOS"/>
    <n v="437"/>
    <s v="AREA DE CTBMF E IMPLANTODONTIA FOUFU"/>
    <s v="07-AREA ACADEMICA-UMUARAMA"/>
    <n v="319"/>
    <s v="FACULDADE DE ODONTOLOGIA"/>
    <s v="07-AREA ACADEMICA-UMUARAMA"/>
    <x v="0"/>
    <x v="1"/>
    <x v="3"/>
    <x v="0"/>
    <m/>
    <s v="0//0"/>
    <m/>
    <m/>
    <n v="0"/>
    <m/>
    <n v="0"/>
    <m/>
    <m/>
    <m/>
    <x v="0"/>
    <x v="1"/>
    <d v="1989-03-08T00:00:00"/>
    <n v="24477.919999999998"/>
  </r>
  <r>
    <s v="DARIZON ALVES DE ANDRADE"/>
    <s v="Universidade Federal de Uberlandia"/>
    <n v="412606"/>
    <n v="36563072615"/>
    <s v="23/06/1956"/>
    <x v="1"/>
    <s v="MARIA ALVES ANDRADE"/>
    <x v="1"/>
    <s v="BRASILEIRO NATO"/>
    <m/>
    <s v="MG"/>
    <s v="MONTE ALEGRE DE MINAS"/>
    <n v="131"/>
    <s v="PRO REITORIA DE PLANEJAMEN ADMINISTRACAO"/>
    <s v="04-SANTA MONICA"/>
    <n v="403"/>
    <s v="FACULDADE DE ENGENHARIA ELETRICA"/>
    <s v="04-SANTA MONICA"/>
    <x v="0"/>
    <x v="1"/>
    <x v="3"/>
    <x v="0"/>
    <m/>
    <s v="0//0"/>
    <m/>
    <m/>
    <n v="0"/>
    <m/>
    <n v="0"/>
    <m/>
    <m/>
    <m/>
    <x v="0"/>
    <x v="1"/>
    <d v="1985-10-01T00:00:00"/>
    <n v="32758.91"/>
  </r>
  <r>
    <s v="DARLY FERNANDO ANDRADE"/>
    <s v="Universidade Federal de Uberlandia"/>
    <n v="1280600"/>
    <n v="96824654604"/>
    <s v="04/03/1972"/>
    <x v="1"/>
    <s v="BENEDITA CLEUSA JACINTO AMDRADE"/>
    <x v="4"/>
    <s v="BRASILEIRO NATO"/>
    <m/>
    <s v="MG"/>
    <m/>
    <n v="369"/>
    <s v="FACULDADE DE GESTAO E NEGOCIOS"/>
    <s v="04-SANTA MONICA"/>
    <n v="369"/>
    <s v="FACULDADE DE GESTAO E NEGOCIOS"/>
    <s v="04-SANTA MONICA"/>
    <x v="0"/>
    <x v="1"/>
    <x v="0"/>
    <x v="0"/>
    <m/>
    <s v="0//0"/>
    <m/>
    <m/>
    <n v="0"/>
    <m/>
    <n v="0"/>
    <m/>
    <m/>
    <m/>
    <x v="0"/>
    <x v="1"/>
    <d v="2014-06-16T00:00:00"/>
    <n v="12272.12"/>
  </r>
  <r>
    <s v="DAVI SABBAG ROVERI"/>
    <s v="Universidade Federal de Uberlandia"/>
    <n v="1359556"/>
    <n v="3766676997"/>
    <s v="14/07/1982"/>
    <x v="1"/>
    <s v="SYDNEIA CARMEN SABBAG ROVERI"/>
    <x v="0"/>
    <s v="BRASILEIRO NATO"/>
    <m/>
    <s v="SP"/>
    <m/>
    <n v="791"/>
    <s v="COOR CURSO GRAD ENG ELET TELEC DE PATOS"/>
    <s v="11-CAMPUS PATOS DE MINAS"/>
    <n v="403"/>
    <s v="FACULDADE DE ENGENHARIA ELETRICA"/>
    <s v="04-SANTA MONICA"/>
    <x v="0"/>
    <x v="1"/>
    <x v="4"/>
    <x v="0"/>
    <m/>
    <s v="0//0"/>
    <m/>
    <m/>
    <n v="0"/>
    <m/>
    <n v="0"/>
    <m/>
    <m/>
    <m/>
    <x v="0"/>
    <x v="1"/>
    <d v="2018-03-23T00:00:00"/>
    <n v="11800.12"/>
  </r>
  <r>
    <s v="DAVID ARAUJO JUNIOR"/>
    <s v="Universidade Federal de Uberlandia"/>
    <n v="1151408"/>
    <n v="72432861604"/>
    <s v="17/02/1968"/>
    <x v="1"/>
    <s v="VITORIA EUSTAQUIA ALVES ARAUJO"/>
    <x v="0"/>
    <s v="BRASILEIRO NATO"/>
    <m/>
    <s v="MG"/>
    <m/>
    <n v="305"/>
    <s v="FACULDADE DE MEDICINA"/>
    <s v="07-AREA ACADEMICA-UMUARAMA"/>
    <n v="305"/>
    <s v="FACULDADE DE MEDICINA"/>
    <s v="07-AREA ACADEMICA-UMUARAMA"/>
    <x v="0"/>
    <x v="1"/>
    <x v="12"/>
    <x v="0"/>
    <m/>
    <s v="0//0"/>
    <m/>
    <m/>
    <n v="0"/>
    <m/>
    <n v="0"/>
    <m/>
    <m/>
    <m/>
    <x v="0"/>
    <x v="2"/>
    <d v="2020-09-08T00:00:00"/>
    <n v="3698.32"/>
  </r>
  <r>
    <s v="DAVY ANTONIO DA SILVA"/>
    <s v="Universidade Federal de Uberlandia"/>
    <n v="2044002"/>
    <n v="5303335623"/>
    <s v="19/07/1983"/>
    <x v="1"/>
    <s v="ROSA MIRANDA DA SILVA"/>
    <x v="1"/>
    <s v="BRASILEIRO NATO"/>
    <m/>
    <s v="MG"/>
    <m/>
    <n v="795"/>
    <s v="COORD CURSO CIENCIAS CONTABEIS DO PONTAL"/>
    <s v="09-CAMPUS PONTAL"/>
    <n v="1158"/>
    <s v="FA ADM CIE CONT ENG PROD SERV SOCIAL"/>
    <s v="09-CAMPUS PONTAL"/>
    <x v="0"/>
    <x v="0"/>
    <x v="0"/>
    <x v="0"/>
    <m/>
    <s v="0//0"/>
    <m/>
    <m/>
    <n v="0"/>
    <m/>
    <n v="0"/>
    <m/>
    <m/>
    <m/>
    <x v="0"/>
    <x v="1"/>
    <d v="2013-07-22T00:00:00"/>
    <n v="8561.94"/>
  </r>
  <r>
    <s v="DEBORA COIMBRA"/>
    <s v="Universidade Federal de Uberlandia"/>
    <n v="1349209"/>
    <n v="16209441890"/>
    <s v="13/08/1972"/>
    <x v="0"/>
    <s v="IDALINA GIGANTE COIMBRA"/>
    <x v="0"/>
    <s v="BRASILEIRO NATO"/>
    <m/>
    <s v="SP"/>
    <s v="ARARAQUARA"/>
    <n v="796"/>
    <s v="COORD CURSO DE FISICA DO PONTAL"/>
    <s v="09-CAMPUS PONTAL"/>
    <n v="1152"/>
    <s v="INSTITUTO CIENCIAS EXATA NATURAIS PONTAL"/>
    <s v="09-CAMPUS PONTAL"/>
    <x v="0"/>
    <x v="1"/>
    <x v="5"/>
    <x v="0"/>
    <m/>
    <s v="0//0"/>
    <m/>
    <m/>
    <n v="0"/>
    <m/>
    <n v="0"/>
    <m/>
    <m/>
    <m/>
    <x v="0"/>
    <x v="1"/>
    <d v="2007-09-21T00:00:00"/>
    <n v="17945.810000000001"/>
  </r>
  <r>
    <s v="DEBORA FIGUEIREDO MENDONCA DO PRADO"/>
    <s v="Universidade Federal de Uberlandia"/>
    <n v="1913766"/>
    <n v="6187089600"/>
    <s v="04/06/1983"/>
    <x v="0"/>
    <s v="VALDENE FIGUEIREDO SIMOES DO PRADO"/>
    <x v="0"/>
    <s v="BRASILEIRO NATO"/>
    <m/>
    <s v="MG"/>
    <m/>
    <n v="344"/>
    <s v="INST DE ECONOMIA RELACOES INTERNACIONAIS"/>
    <s v="04-SANTA MONICA"/>
    <n v="344"/>
    <s v="INST DE ECONOMIA RELACOES INTERNACIONAIS"/>
    <s v="04-SANTA MONICA"/>
    <x v="0"/>
    <x v="1"/>
    <x v="9"/>
    <x v="0"/>
    <m/>
    <s v="0//0"/>
    <m/>
    <m/>
    <n v="0"/>
    <m/>
    <n v="0"/>
    <m/>
    <m/>
    <m/>
    <x v="0"/>
    <x v="1"/>
    <d v="2012-02-01T00:00:00"/>
    <n v="16591.91"/>
  </r>
  <r>
    <s v="DEBORA REGINA PASTANA"/>
    <s v="Universidade Federal de Uberlandia"/>
    <n v="1714696"/>
    <n v="18558203822"/>
    <s v="02/11/1974"/>
    <x v="0"/>
    <s v="MARIA INES SIMOES PASTANA"/>
    <x v="0"/>
    <s v="BRASILEIRO NATO"/>
    <m/>
    <s v="SP"/>
    <m/>
    <n v="806"/>
    <s v="INSTITUTO DE CIENCIAS SOCIAIS"/>
    <s v="04-SANTA MONICA"/>
    <n v="806"/>
    <s v="INSTITUTO DE CIENCIAS SOCIAIS"/>
    <s v="04-SANTA MONICA"/>
    <x v="0"/>
    <x v="1"/>
    <x v="5"/>
    <x v="0"/>
    <m/>
    <s v="0//0"/>
    <m/>
    <m/>
    <n v="0"/>
    <m/>
    <n v="0"/>
    <m/>
    <m/>
    <m/>
    <x v="0"/>
    <x v="1"/>
    <d v="2009-12-14T00:00:00"/>
    <n v="21798.57"/>
  </r>
  <r>
    <s v="DEBORA SOUTO DE SOUZA"/>
    <s v="Universidade Federal de Uberlandia"/>
    <n v="3254235"/>
    <n v="8497832671"/>
    <s v="03/10/1990"/>
    <x v="0"/>
    <s v="GILDETE SOUTO DE SOUZA"/>
    <x v="0"/>
    <s v="BRASILEIRO NATO"/>
    <m/>
    <s v="MG"/>
    <m/>
    <n v="319"/>
    <s v="FACULDADE DE ODONTOLOGIA"/>
    <s v="07-AREA ACADEMICA-UMUARAMA"/>
    <n v="319"/>
    <s v="FACULDADE DE ODONTOLOGIA"/>
    <s v="07-AREA ACADEMICA-UMUARAMA"/>
    <x v="0"/>
    <x v="1"/>
    <x v="2"/>
    <x v="1"/>
    <m/>
    <s v="0//0"/>
    <m/>
    <m/>
    <n v="0"/>
    <m/>
    <n v="0"/>
    <m/>
    <m/>
    <m/>
    <x v="1"/>
    <x v="0"/>
    <d v="2021-09-29T00:00:00"/>
    <n v="3259.43"/>
  </r>
  <r>
    <s v="DEBORAH OLIVEIRA ALMEIDA CARVALHO"/>
    <s v="Universidade Federal de Uberlandia"/>
    <n v="1813905"/>
    <n v="1496293622"/>
    <s v="03/12/1982"/>
    <x v="0"/>
    <s v="DEA DILMA OLIVEIRA ALMEIDA"/>
    <x v="3"/>
    <s v="BRASILEIRO NATO"/>
    <m/>
    <s v="MG"/>
    <m/>
    <n v="577"/>
    <s v="COORD CURSO ENGENHARIA PRODUCAO PONTAL"/>
    <s v="09-CAMPUS PONTAL"/>
    <n v="1158"/>
    <s v="FA ADM CIE CONT ENG PROD SERV SOCIAL"/>
    <s v="09-CAMPUS PONTAL"/>
    <x v="0"/>
    <x v="1"/>
    <x v="6"/>
    <x v="0"/>
    <m/>
    <s v="0//0"/>
    <m/>
    <m/>
    <n v="0"/>
    <m/>
    <n v="0"/>
    <m/>
    <m/>
    <m/>
    <x v="0"/>
    <x v="1"/>
    <d v="2010-08-25T00:00:00"/>
    <n v="12763.01"/>
  </r>
  <r>
    <s v="DEBORAH RAQUEL CARVALHO DE OLIVEIRA"/>
    <s v="Universidade Federal de Uberlandia"/>
    <n v="3263538"/>
    <n v="7227022480"/>
    <s v="05/07/1991"/>
    <x v="0"/>
    <s v="MIRIAN CARVALHO DE OLIVEIRA"/>
    <x v="0"/>
    <s v="BRASILEIRO NATO"/>
    <m/>
    <s v="RN"/>
    <m/>
    <n v="305"/>
    <s v="FACULDADE DE MEDICINA"/>
    <s v="07-AREA ACADEMICA-UMUARAMA"/>
    <n v="305"/>
    <s v="FACULDADE DE MEDICINA"/>
    <s v="07-AREA ACADEMICA-UMUARAMA"/>
    <x v="0"/>
    <x v="1"/>
    <x v="2"/>
    <x v="1"/>
    <m/>
    <s v="0//0"/>
    <m/>
    <m/>
    <n v="0"/>
    <m/>
    <n v="0"/>
    <m/>
    <m/>
    <m/>
    <x v="1"/>
    <x v="0"/>
    <d v="2021-12-20T00:00:00"/>
    <n v="3866.06"/>
  </r>
  <r>
    <s v="DECIO GATTI JUNIOR"/>
    <s v="Universidade Federal de Uberlandia"/>
    <n v="1123261"/>
    <n v="68306237668"/>
    <s v="08/09/1968"/>
    <x v="1"/>
    <s v="ANA MARIA COUTO GATTI"/>
    <x v="0"/>
    <s v="BRASILEIRO NATO"/>
    <m/>
    <s v="SP"/>
    <s v="SAO PAULO"/>
    <n v="363"/>
    <s v="FACULDADE DE EDUCACAO"/>
    <s v="04-SANTA MONICA"/>
    <n v="363"/>
    <s v="FACULDADE DE EDUCACAO"/>
    <s v="04-SANTA MONICA"/>
    <x v="0"/>
    <x v="1"/>
    <x v="3"/>
    <x v="0"/>
    <m/>
    <s v="0//0"/>
    <m/>
    <m/>
    <n v="0"/>
    <m/>
    <n v="0"/>
    <m/>
    <m/>
    <m/>
    <x v="0"/>
    <x v="1"/>
    <d v="1994-03-28T00:00:00"/>
    <n v="20911.96"/>
  </r>
  <r>
    <s v="DEIVID WILLIAM DA FONSECA BATISTAO"/>
    <s v="Universidade Federal de Uberlandia"/>
    <n v="2252639"/>
    <n v="7065098621"/>
    <s v="10/09/1986"/>
    <x v="1"/>
    <s v="MARIA INES DA FONSECA BATISTAO"/>
    <x v="0"/>
    <s v="BRASILEIRO NATO"/>
    <m/>
    <s v="MG"/>
    <m/>
    <n v="305"/>
    <s v="FACULDADE DE MEDICINA"/>
    <s v="07-AREA ACADEMICA-UMUARAMA"/>
    <n v="305"/>
    <s v="FACULDADE DE MEDICINA"/>
    <s v="07-AREA ACADEMICA-UMUARAMA"/>
    <x v="0"/>
    <x v="1"/>
    <x v="0"/>
    <x v="0"/>
    <m/>
    <s v="0//0"/>
    <m/>
    <m/>
    <n v="0"/>
    <m/>
    <n v="0"/>
    <m/>
    <m/>
    <m/>
    <x v="0"/>
    <x v="1"/>
    <d v="2015-09-22T00:00:00"/>
    <n v="12842.91"/>
  </r>
  <r>
    <s v="DEIVIDI MARCIO MARQUES"/>
    <s v="Universidade Federal de Uberlandia"/>
    <n v="1748693"/>
    <n v="28609510832"/>
    <s v="29/12/1979"/>
    <x v="1"/>
    <s v="TEREZA DE JESUS LOPES MARQUES"/>
    <x v="0"/>
    <s v="BRASILEIRO NATO"/>
    <m/>
    <s v="SP"/>
    <m/>
    <n v="356"/>
    <s v="INSTITUTO DE QUIMICA"/>
    <s v="04-SANTA MONICA"/>
    <n v="356"/>
    <s v="INSTITUTO DE QUIMICA"/>
    <s v="04-SANTA MONICA"/>
    <x v="0"/>
    <x v="1"/>
    <x v="5"/>
    <x v="0"/>
    <m/>
    <s v="0//0"/>
    <m/>
    <m/>
    <n v="0"/>
    <m/>
    <n v="0"/>
    <m/>
    <m/>
    <m/>
    <x v="0"/>
    <x v="1"/>
    <d v="2009-12-22T00:00:00"/>
    <n v="18928.990000000002"/>
  </r>
  <r>
    <s v="DEIVY FERREIRA CARNEIRO"/>
    <s v="Universidade Federal de Uberlandia"/>
    <n v="1664222"/>
    <n v="4061671685"/>
    <s v="11/06/1979"/>
    <x v="1"/>
    <s v="ELIANE FERREIRA CARNEIRO"/>
    <x v="0"/>
    <s v="BRASILEIRO NATO"/>
    <m/>
    <s v="MG"/>
    <s v="JUIZ DE FORA"/>
    <n v="335"/>
    <s v="INSTITUTO DE HISTORIA"/>
    <s v="04-SANTA MONICA"/>
    <n v="335"/>
    <s v="INSTITUTO DE HISTORIA"/>
    <s v="04-SANTA MONICA"/>
    <x v="0"/>
    <x v="1"/>
    <x v="1"/>
    <x v="0"/>
    <m/>
    <s v="0//0"/>
    <m/>
    <m/>
    <n v="0"/>
    <m/>
    <n v="0"/>
    <m/>
    <m/>
    <m/>
    <x v="0"/>
    <x v="1"/>
    <d v="2008-11-10T00:00:00"/>
    <n v="18831.13"/>
  </r>
  <r>
    <s v="DENILSON APARECIDA LEITE FREIRE"/>
    <s v="Universidade Federal de Uberlandia"/>
    <n v="2028976"/>
    <n v="86209329691"/>
    <s v="23/02/1971"/>
    <x v="1"/>
    <s v="MARLY LEITE"/>
    <x v="1"/>
    <s v="BRASILEIRO NATO"/>
    <m/>
    <s v="MG"/>
    <m/>
    <n v="794"/>
    <s v="COORD DO CURSO ADMINISTRACAO DO PONTAL"/>
    <s v="09-CAMPUS PONTAL"/>
    <n v="1158"/>
    <s v="FA ADM CIE CONT ENG PROD SERV SOCIAL"/>
    <s v="09-CAMPUS PONTAL"/>
    <x v="0"/>
    <x v="1"/>
    <x v="8"/>
    <x v="0"/>
    <m/>
    <s v="0//0"/>
    <m/>
    <m/>
    <n v="0"/>
    <m/>
    <n v="0"/>
    <m/>
    <m/>
    <m/>
    <x v="0"/>
    <x v="1"/>
    <d v="2013-05-20T00:00:00"/>
    <n v="13273.52"/>
  </r>
  <r>
    <s v="DENIS COELHO DE OLIVEIRA"/>
    <s v="Universidade Federal de Uberlandia"/>
    <n v="2848698"/>
    <n v="4870078678"/>
    <s v="23/09/1981"/>
    <x v="1"/>
    <s v="GILDA REZENDE LARA COELHO DE OLIVEIRA"/>
    <x v="0"/>
    <s v="BRASILEIRO NATO"/>
    <m/>
    <s v="MG"/>
    <m/>
    <n v="294"/>
    <s v="INSTITUTO DE BIOLOGIA"/>
    <s v="07-AREA ACADEMICA-UMUARAMA"/>
    <n v="294"/>
    <s v="INSTITUTO DE BIOLOGIA"/>
    <s v="07-AREA ACADEMICA-UMUARAMA"/>
    <x v="0"/>
    <x v="1"/>
    <x v="7"/>
    <x v="0"/>
    <m/>
    <s v="0//0"/>
    <m/>
    <m/>
    <n v="0"/>
    <m/>
    <n v="0"/>
    <m/>
    <m/>
    <m/>
    <x v="0"/>
    <x v="1"/>
    <d v="2012-03-05T00:00:00"/>
    <n v="17255.59"/>
  </r>
  <r>
    <s v="DENISE FERNANDES GERIBELLO"/>
    <s v="Universidade Federal de Uberlandia"/>
    <n v="3151938"/>
    <n v="31193955874"/>
    <s v="21/09/1982"/>
    <x v="0"/>
    <s v="MARIA LUCIA FERNANDES GERIBELLO"/>
    <x v="0"/>
    <s v="BRASILEIRO NATO"/>
    <m/>
    <s v="SP"/>
    <m/>
    <n v="372"/>
    <s v="FACULDADE ARQUITETURA URBANISMO E DESIGN"/>
    <s v="04-SANTA MONICA"/>
    <n v="372"/>
    <s v="FACULDADE ARQUITETURA URBANISMO E DESIGN"/>
    <s v="04-SANTA MONICA"/>
    <x v="0"/>
    <x v="1"/>
    <x v="4"/>
    <x v="0"/>
    <m/>
    <s v="0//0"/>
    <m/>
    <m/>
    <n v="0"/>
    <m/>
    <n v="0"/>
    <m/>
    <m/>
    <m/>
    <x v="0"/>
    <x v="1"/>
    <d v="2019-10-10T00:00:00"/>
    <n v="11800.12"/>
  </r>
  <r>
    <s v="DENISE GARCIA DE SANTANA"/>
    <s v="Universidade Federal de Uberlandia"/>
    <n v="1056252"/>
    <n v="13051931802"/>
    <s v="11/07/1967"/>
    <x v="0"/>
    <s v="MARTHA MORAES SANTANA"/>
    <x v="1"/>
    <s v="BRASILEIRO NATO"/>
    <m/>
    <s v="SP"/>
    <s v="SANTOS"/>
    <n v="301"/>
    <s v="INSTITUTO DE CIENCIAS AGRARIAS"/>
    <s v="12-CAMPUS GLORIA"/>
    <n v="301"/>
    <s v="INSTITUTO DE CIENCIAS AGRARIAS"/>
    <s v="12-CAMPUS GLORIA"/>
    <x v="0"/>
    <x v="1"/>
    <x v="3"/>
    <x v="0"/>
    <m/>
    <s v="0//0"/>
    <m/>
    <m/>
    <n v="0"/>
    <m/>
    <n v="0"/>
    <m/>
    <m/>
    <m/>
    <x v="0"/>
    <x v="1"/>
    <d v="1995-02-01T00:00:00"/>
    <n v="20911.96"/>
  </r>
  <r>
    <s v="DENISE LABREA FERREIRA"/>
    <s v="Universidade Federal de Uberlandia"/>
    <n v="6413628"/>
    <n v="32303653053"/>
    <s v="20/08/1960"/>
    <x v="0"/>
    <s v="IRIEMA LABREA FERREIRA"/>
    <x v="0"/>
    <s v="BRASILEIRO NATO"/>
    <m/>
    <s v="RS"/>
    <s v="SAO LUIZ GONZAGA"/>
    <n v="1155"/>
    <s v="INSTITUTO DE CIENCIAS HUMANAS DO PONTAL"/>
    <s v="09-CAMPUS PONTAL"/>
    <n v="1155"/>
    <s v="INSTITUTO DE CIENCIAS HUMANAS DO PONTAL"/>
    <s v="09-CAMPUS PONTAL"/>
    <x v="0"/>
    <x v="3"/>
    <x v="9"/>
    <x v="2"/>
    <m/>
    <s v="0//0"/>
    <m/>
    <m/>
    <n v="0"/>
    <m/>
    <n v="0"/>
    <m/>
    <m/>
    <m/>
    <x v="1"/>
    <x v="1"/>
    <d v="2022-01-28T00:00:00"/>
    <n v="15763.53"/>
  </r>
  <r>
    <s v="DENISE MENDES DA SILVA"/>
    <s v="Universidade Federal de Uberlandia"/>
    <n v="2773874"/>
    <n v="28074694852"/>
    <s v="14/09/1978"/>
    <x v="0"/>
    <s v="DELELICE MARIA MENDES DA SILVA"/>
    <x v="0"/>
    <s v="BRASILEIRO NATO"/>
    <m/>
    <s v="SP"/>
    <m/>
    <n v="360"/>
    <s v="FACULDADE DE CIENCIAS CONTABEIS"/>
    <s v="04-SANTA MONICA"/>
    <n v="360"/>
    <s v="FACULDADE DE CIENCIAS CONTABEIS"/>
    <s v="04-SANTA MONICA"/>
    <x v="0"/>
    <x v="1"/>
    <x v="8"/>
    <x v="0"/>
    <m/>
    <s v="0//0"/>
    <m/>
    <m/>
    <n v="0"/>
    <m/>
    <n v="0"/>
    <m/>
    <m/>
    <m/>
    <x v="0"/>
    <x v="1"/>
    <d v="2010-03-12T00:00:00"/>
    <n v="13273.52"/>
  </r>
  <r>
    <s v="DENISE ROCHA"/>
    <s v="Universidade Federal de Uberlandia"/>
    <n v="1043655"/>
    <n v="1520886870"/>
    <s v="11/11/1958"/>
    <x v="0"/>
    <s v="CLARINDA AARÃO DA ROCHA"/>
    <x v="0"/>
    <s v="BRASILEIRO NATO"/>
    <m/>
    <s v="SP"/>
    <m/>
    <n v="349"/>
    <s v="INSTITUTO DE LETRAS E LINGUISTICA"/>
    <s v="04-SANTA MONICA"/>
    <n v="349"/>
    <s v="INSTITUTO DE LETRAS E LINGUISTICA"/>
    <s v="04-SANTA MONICA"/>
    <x v="0"/>
    <x v="1"/>
    <x v="3"/>
    <x v="2"/>
    <m/>
    <s v="0//0"/>
    <m/>
    <m/>
    <n v="0"/>
    <m/>
    <n v="0"/>
    <m/>
    <m/>
    <m/>
    <x v="1"/>
    <x v="1"/>
    <d v="2022-08-16T00:00:00"/>
    <n v="19701.63"/>
  </r>
  <r>
    <s v="DENISE STEFANONI COMBINATO"/>
    <s v="Universidade Federal de Uberlandia"/>
    <n v="1506651"/>
    <n v="26382575836"/>
    <s v="30/05/1979"/>
    <x v="0"/>
    <s v="DIRCE STEFANONI COMBINATO"/>
    <x v="0"/>
    <s v="BRASILEIRO NATO"/>
    <m/>
    <s v="SP"/>
    <m/>
    <n v="326"/>
    <s v="INSTITUTO DE PSICOLOGIA"/>
    <s v="07-AREA ACADEMICA-UMUARAMA"/>
    <n v="326"/>
    <s v="INSTITUTO DE PSICOLOGIA"/>
    <s v="07-AREA ACADEMICA-UMUARAMA"/>
    <x v="0"/>
    <x v="1"/>
    <x v="2"/>
    <x v="0"/>
    <m/>
    <s v="0//0"/>
    <m/>
    <m/>
    <n v="0"/>
    <m/>
    <n v="0"/>
    <m/>
    <m/>
    <m/>
    <x v="0"/>
    <x v="1"/>
    <d v="2022-06-24T00:00:00"/>
    <n v="9616.18"/>
  </r>
  <r>
    <s v="DENISE VON DOLINGER DE BRITO RODER"/>
    <s v="Universidade Federal de Uberlandia"/>
    <n v="3332005"/>
    <n v="3953126636"/>
    <s v="09/03/1976"/>
    <x v="0"/>
    <s v="ALBERTINA NORBERTA VON DOLINGER DE BRITO"/>
    <x v="0"/>
    <s v="BRASILEIRO NATO"/>
    <m/>
    <s v="MG"/>
    <s v="UBERLANDIA"/>
    <n v="288"/>
    <s v="INSTITUTO DE CIENCIAS BIOMEDICAS"/>
    <s v="07-AREA ACADEMICA-UMUARAMA"/>
    <n v="288"/>
    <s v="INSTITUTO DE CIENCIAS BIOMEDICAS"/>
    <s v="07-AREA ACADEMICA-UMUARAMA"/>
    <x v="0"/>
    <x v="1"/>
    <x v="1"/>
    <x v="0"/>
    <m/>
    <s v="0//0"/>
    <m/>
    <m/>
    <n v="0"/>
    <m/>
    <n v="0"/>
    <m/>
    <m/>
    <m/>
    <x v="0"/>
    <x v="1"/>
    <d v="2008-09-25T00:00:00"/>
    <n v="19531.71"/>
  </r>
  <r>
    <s v="DENNYS GARCIA XAVIER"/>
    <s v="Universidade Federal de Uberlandia"/>
    <n v="1658399"/>
    <n v="3450656627"/>
    <s v="15/04/1978"/>
    <x v="1"/>
    <s v="SIRLEI MADALENA GARCIA XAVIER"/>
    <x v="0"/>
    <s v="BRASILEIRO NATO"/>
    <m/>
    <s v="MG"/>
    <s v="ARAGUARI"/>
    <n v="807"/>
    <s v="INSTITUTO DE FILOSOFIA"/>
    <s v="04-SANTA MONICA"/>
    <n v="807"/>
    <s v="INSTITUTO DE FILOSOFIA"/>
    <s v="04-SANTA MONICA"/>
    <x v="0"/>
    <x v="1"/>
    <x v="7"/>
    <x v="0"/>
    <m/>
    <s v="0//0"/>
    <m/>
    <m/>
    <n v="0"/>
    <m/>
    <n v="0"/>
    <m/>
    <m/>
    <m/>
    <x v="0"/>
    <x v="1"/>
    <d v="2008-09-25T00:00:00"/>
    <n v="17255.59"/>
  </r>
  <r>
    <s v="DIANA SALLES SAMPAIO"/>
    <s v="Universidade Federal de Uberlandia"/>
    <n v="2581327"/>
    <n v="3720834638"/>
    <s v="19/12/1979"/>
    <x v="0"/>
    <s v="MARILIA DE DIRCEU SALLES DIAS"/>
    <x v="0"/>
    <s v="BRASILEIRO NATO"/>
    <m/>
    <s v="MG"/>
    <s v="BELO HORIZONTE"/>
    <n v="294"/>
    <s v="INSTITUTO DE BIOLOGIA"/>
    <s v="07-AREA ACADEMICA-UMUARAMA"/>
    <n v="294"/>
    <s v="INSTITUTO DE BIOLOGIA"/>
    <s v="07-AREA ACADEMICA-UMUARAMA"/>
    <x v="0"/>
    <x v="1"/>
    <x v="0"/>
    <x v="0"/>
    <m/>
    <s v="0//0"/>
    <m/>
    <m/>
    <n v="0"/>
    <m/>
    <n v="0"/>
    <m/>
    <m/>
    <m/>
    <x v="0"/>
    <x v="1"/>
    <d v="2013-10-01T00:00:00"/>
    <n v="12842.91"/>
  </r>
  <r>
    <s v="DIEGO DE BRITO PIAU"/>
    <s v="Universidade Federal de Uberlandia"/>
    <n v="2139857"/>
    <n v="7134334694"/>
    <s v="03/12/1987"/>
    <x v="1"/>
    <s v="MARLENE MARIA DE BRITO PIAU"/>
    <x v="0"/>
    <s v="BRASILEIRO NATO"/>
    <m/>
    <s v="MG"/>
    <m/>
    <n v="791"/>
    <s v="COOR CURSO GRAD ENG ELET TELEC DE PATOS"/>
    <s v="11-CAMPUS PATOS DE MINAS"/>
    <n v="403"/>
    <s v="FACULDADE DE ENGENHARIA ELETRICA"/>
    <s v="04-SANTA MONICA"/>
    <x v="0"/>
    <x v="1"/>
    <x v="6"/>
    <x v="0"/>
    <m/>
    <s v="0//0"/>
    <m/>
    <m/>
    <n v="0"/>
    <m/>
    <n v="0"/>
    <m/>
    <m/>
    <m/>
    <x v="0"/>
    <x v="1"/>
    <d v="2014-07-09T00:00:00"/>
    <n v="12763.01"/>
  </r>
  <r>
    <s v="DIEGO DE OLIVEIRA MARTINS"/>
    <s v="Universidade Federal de Uberlandia"/>
    <n v="1149514"/>
    <n v="32645591884"/>
    <s v="13/03/1984"/>
    <x v="1"/>
    <s v="ARLETE DE OLIVEIRA MARTINS"/>
    <x v="0"/>
    <s v="BRASILEIRO NATO"/>
    <m/>
    <s v="SP"/>
    <m/>
    <n v="960"/>
    <s v="FECIV - CAMPOS MONTE CARMELO"/>
    <s v="10-CAMPUS MONTE CARMELO"/>
    <n v="407"/>
    <s v="FACULDADE DE ENGENHARIA CIVIL"/>
    <s v="04-SANTA MONICA"/>
    <x v="0"/>
    <x v="1"/>
    <x v="2"/>
    <x v="0"/>
    <m/>
    <s v="0//0"/>
    <m/>
    <m/>
    <n v="0"/>
    <m/>
    <n v="0"/>
    <m/>
    <m/>
    <m/>
    <x v="0"/>
    <x v="1"/>
    <d v="2022-07-12T00:00:00"/>
    <n v="9616.18"/>
  </r>
  <r>
    <s v="DIEGO DE SOUZA AVENDANO"/>
    <s v="Universidade Federal de Uberlandia"/>
    <n v="1188459"/>
    <n v="8655358681"/>
    <s v="10/11/1988"/>
    <x v="1"/>
    <s v="WALQUIRIA GONCALVES DE SOUZA AVENDANO MUNOZ"/>
    <x v="0"/>
    <s v="BRASILEIRO NATO"/>
    <m/>
    <s v="GO"/>
    <m/>
    <n v="1158"/>
    <s v="FA ADM CIE CONT ENG PROD SERV SOCIAL"/>
    <s v="09-CAMPUS PONTAL"/>
    <n v="1158"/>
    <s v="FA ADM CIE CONT ENG PROD SERV SOCIAL"/>
    <s v="09-CAMPUS PONTAL"/>
    <x v="0"/>
    <x v="0"/>
    <x v="2"/>
    <x v="1"/>
    <m/>
    <s v="0//0"/>
    <m/>
    <m/>
    <n v="0"/>
    <m/>
    <n v="0"/>
    <m/>
    <m/>
    <m/>
    <x v="1"/>
    <x v="0"/>
    <d v="2022-10-18T00:00:00"/>
    <n v="3866.06"/>
  </r>
  <r>
    <s v="DIEGO JOSE ZANZARINI DELFIOL"/>
    <s v="Universidade Federal de Uberlandia"/>
    <n v="2163255"/>
    <n v="996937129"/>
    <s v="09/10/1984"/>
    <x v="1"/>
    <s v="MARILZA FERNANDES ZANZARINI DELFIOL"/>
    <x v="0"/>
    <s v="BRASILEIRO NATO"/>
    <m/>
    <s v="PR"/>
    <m/>
    <n v="109"/>
    <s v="HOSPITAL VETERINARIO - DIRETORIA GERAL"/>
    <s v="08-AREA ADMINISTR-UMUARAMA"/>
    <n v="314"/>
    <s v="FACULDADE DE MEDICINA VETERINARIA"/>
    <s v="07-AREA ACADEMICA-UMUARAMA"/>
    <x v="0"/>
    <x v="1"/>
    <x v="6"/>
    <x v="0"/>
    <m/>
    <s v="0//0"/>
    <m/>
    <m/>
    <n v="0"/>
    <m/>
    <n v="0"/>
    <m/>
    <m/>
    <m/>
    <x v="0"/>
    <x v="1"/>
    <d v="2014-09-10T00:00:00"/>
    <n v="18068.439999999999"/>
  </r>
  <r>
    <s v="DIEGO LEONI FRANCO"/>
    <s v="Universidade Federal de Uberlandia"/>
    <n v="1880898"/>
    <n v="6606092663"/>
    <s v="07/01/1983"/>
    <x v="1"/>
    <s v="ANA MARIA DE FATIMA LEONI FRANCO"/>
    <x v="0"/>
    <s v="BRASILEIRO NATO"/>
    <m/>
    <s v="MG"/>
    <m/>
    <n v="356"/>
    <s v="INSTITUTO DE QUIMICA"/>
    <s v="04-SANTA MONICA"/>
    <n v="356"/>
    <s v="INSTITUTO DE QUIMICA"/>
    <s v="04-SANTA MONICA"/>
    <x v="0"/>
    <x v="1"/>
    <x v="7"/>
    <x v="0"/>
    <m/>
    <s v="0//0"/>
    <m/>
    <m/>
    <n v="0"/>
    <m/>
    <n v="0"/>
    <m/>
    <m/>
    <m/>
    <x v="0"/>
    <x v="1"/>
    <d v="2011-12-20T00:00:00"/>
    <n v="17255.59"/>
  </r>
  <r>
    <s v="DIEGO MERIGUE DA CUNHA"/>
    <s v="Universidade Federal de Uberlandia"/>
    <n v="1806430"/>
    <n v="9541279783"/>
    <s v="31/03/1982"/>
    <x v="1"/>
    <s v="ZILMA HELENA MERIGUE DA CUNHA"/>
    <x v="0"/>
    <s v="BRASILEIRO NATO"/>
    <m/>
    <s v="RJ"/>
    <m/>
    <n v="395"/>
    <s v="INSTITUTO DE FISICA"/>
    <s v="04-SANTA MONICA"/>
    <n v="395"/>
    <s v="INSTITUTO DE FISICA"/>
    <s v="04-SANTA MONICA"/>
    <x v="0"/>
    <x v="1"/>
    <x v="5"/>
    <x v="0"/>
    <m/>
    <s v="0//0"/>
    <m/>
    <m/>
    <n v="0"/>
    <m/>
    <n v="0"/>
    <m/>
    <m/>
    <m/>
    <x v="0"/>
    <x v="1"/>
    <d v="2010-08-11T00:00:00"/>
    <n v="17945.810000000001"/>
  </r>
  <r>
    <s v="DIEGO SOARES DA SILVEIRA"/>
    <s v="Universidade Federal de Uberlandia"/>
    <n v="1913802"/>
    <n v="80750079053"/>
    <s v="31/05/1978"/>
    <x v="1"/>
    <s v="VERONICA BARCELOS SOARES"/>
    <x v="0"/>
    <s v="BRASILEIRO NATO"/>
    <m/>
    <s v="RS"/>
    <m/>
    <n v="806"/>
    <s v="INSTITUTO DE CIENCIAS SOCIAIS"/>
    <s v="04-SANTA MONICA"/>
    <n v="806"/>
    <s v="INSTITUTO DE CIENCIAS SOCIAIS"/>
    <s v="04-SANTA MONICA"/>
    <x v="0"/>
    <x v="1"/>
    <x v="9"/>
    <x v="0"/>
    <m/>
    <s v="0//0"/>
    <m/>
    <m/>
    <n v="0"/>
    <m/>
    <n v="0"/>
    <m/>
    <m/>
    <m/>
    <x v="0"/>
    <x v="1"/>
    <d v="2012-01-26T00:00:00"/>
    <n v="16591.91"/>
  </r>
  <r>
    <s v="DILMA MARIA DE MELLO"/>
    <s v="Universidade Federal de Uberlandia"/>
    <n v="1505629"/>
    <n v="83703080744"/>
    <s v="12/07/1963"/>
    <x v="0"/>
    <s v="SONIA MARIA DE MELLO"/>
    <x v="3"/>
    <s v="BRASILEIRO NATO"/>
    <m/>
    <s v="RJ"/>
    <s v="RIO DE JANEIRO"/>
    <n v="349"/>
    <s v="INSTITUTO DE LETRAS E LINGUISTICA"/>
    <s v="04-SANTA MONICA"/>
    <n v="349"/>
    <s v="INSTITUTO DE LETRAS E LINGUISTICA"/>
    <s v="04-SANTA MONICA"/>
    <x v="3"/>
    <x v="1"/>
    <x v="1"/>
    <x v="0"/>
    <m/>
    <s v="0//0"/>
    <m/>
    <s v="Afas. Viagem/Serv Fora do País Com Ônus - EST"/>
    <n v="0"/>
    <m/>
    <n v="0"/>
    <m/>
    <s v="1/10/2022"/>
    <s v="31/01/2023"/>
    <x v="0"/>
    <x v="1"/>
    <d v="2005-08-12T00:00:00"/>
    <n v="18663.64"/>
  </r>
  <r>
    <s v="DINO ROGERIO COINETE FRANKLIN"/>
    <s v="Universidade Federal de Uberlandia"/>
    <n v="2297590"/>
    <n v="7153594876"/>
    <s v="10/02/1967"/>
    <x v="1"/>
    <s v="MARIA EVA COINETE"/>
    <x v="0"/>
    <s v="BRASILEIRO NATO"/>
    <m/>
    <s v="MS"/>
    <m/>
    <n v="414"/>
    <s v="FACULDADE DE CIENCIA DA COMPUTACAO"/>
    <s v="04-SANTA MONICA"/>
    <n v="414"/>
    <s v="FACULDADE DE CIENCIA DA COMPUTACAO"/>
    <s v="04-SANTA MONICA"/>
    <x v="0"/>
    <x v="1"/>
    <x v="1"/>
    <x v="0"/>
    <m/>
    <s v="0//0"/>
    <m/>
    <m/>
    <n v="0"/>
    <m/>
    <n v="0"/>
    <m/>
    <m/>
    <m/>
    <x v="0"/>
    <x v="1"/>
    <d v="2009-11-24T00:00:00"/>
    <n v="18663.64"/>
  </r>
  <r>
    <s v="DIOGO FERNANDES DOS SANTOS"/>
    <s v="Universidade Federal de Uberlandia"/>
    <n v="1918349"/>
    <n v="7308925650"/>
    <s v="17/09/1985"/>
    <x v="1"/>
    <s v="AUGUSTA DOS SANTOS SILVA"/>
    <x v="0"/>
    <s v="BRASILEIRO NATO"/>
    <m/>
    <s v="MG"/>
    <m/>
    <n v="305"/>
    <s v="FACULDADE DE MEDICINA"/>
    <s v="07-AREA ACADEMICA-UMUARAMA"/>
    <n v="305"/>
    <s v="FACULDADE DE MEDICINA"/>
    <s v="07-AREA ACADEMICA-UMUARAMA"/>
    <x v="0"/>
    <x v="1"/>
    <x v="4"/>
    <x v="0"/>
    <m/>
    <s v="0//0"/>
    <m/>
    <m/>
    <n v="0"/>
    <m/>
    <n v="0"/>
    <m/>
    <m/>
    <m/>
    <x v="0"/>
    <x v="0"/>
    <d v="2017-11-01T00:00:00"/>
    <n v="7155.54"/>
  </r>
  <r>
    <s v="DIRCE HELENA BENEVIDES DE CARVALHO"/>
    <s v="Universidade Federal de Uberlandia"/>
    <n v="1806424"/>
    <n v="2503307841"/>
    <s v="12/07/1959"/>
    <x v="0"/>
    <s v="DIRCE DOTO BENEVIDES DE CARVALHO"/>
    <x v="0"/>
    <s v="BRASILEIRO NATO"/>
    <m/>
    <s v="SP"/>
    <m/>
    <n v="808"/>
    <s v="INSTITUTO DE ARTES"/>
    <s v="04-SANTA MONICA"/>
    <n v="808"/>
    <s v="INSTITUTO DE ARTES"/>
    <s v="04-SANTA MONICA"/>
    <x v="0"/>
    <x v="1"/>
    <x v="6"/>
    <x v="0"/>
    <m/>
    <s v="0//0"/>
    <m/>
    <m/>
    <n v="0"/>
    <m/>
    <n v="0"/>
    <m/>
    <m/>
    <m/>
    <x v="0"/>
    <x v="1"/>
    <d v="2010-08-11T00:00:00"/>
    <n v="14426.89"/>
  </r>
  <r>
    <s v="DISNEY OLIVER SIVIERI JUNIOR"/>
    <s v="Universidade Federal de Uberlandia"/>
    <n v="1760636"/>
    <n v="52239705191"/>
    <s v="11/06/1974"/>
    <x v="1"/>
    <s v="MARIA INES FERRACINI SIVIERI"/>
    <x v="0"/>
    <s v="BRASILEIRO NATO"/>
    <m/>
    <s v="PR"/>
    <m/>
    <n v="288"/>
    <s v="INSTITUTO DE CIENCIAS BIOMEDICAS"/>
    <s v="07-AREA ACADEMICA-UMUARAMA"/>
    <n v="288"/>
    <s v="INSTITUTO DE CIENCIAS BIOMEDICAS"/>
    <s v="07-AREA ACADEMICA-UMUARAMA"/>
    <x v="0"/>
    <x v="1"/>
    <x v="7"/>
    <x v="0"/>
    <m/>
    <s v="0//0"/>
    <m/>
    <m/>
    <n v="26255"/>
    <s v="UNI.FED.VALES DO JEQUITINHONHA E MUCURI"/>
    <n v="0"/>
    <m/>
    <m/>
    <m/>
    <x v="0"/>
    <x v="1"/>
    <d v="2019-01-25T00:00:00"/>
    <n v="17255.59"/>
  </r>
  <r>
    <s v="DIVA SOUZA SILVA"/>
    <s v="Universidade Federal de Uberlandia"/>
    <n v="1569459"/>
    <n v="99129051649"/>
    <s v="09/06/1973"/>
    <x v="0"/>
    <s v="NAIR DE SOUZA SILVA"/>
    <x v="1"/>
    <s v="BRASILEIRO NATO"/>
    <m/>
    <s v="MG"/>
    <m/>
    <n v="363"/>
    <s v="FACULDADE DE EDUCACAO"/>
    <s v="04-SANTA MONICA"/>
    <n v="363"/>
    <s v="FACULDADE DE EDUCACAO"/>
    <s v="04-SANTA MONICA"/>
    <x v="0"/>
    <x v="1"/>
    <x v="7"/>
    <x v="0"/>
    <m/>
    <s v="0//0"/>
    <m/>
    <m/>
    <n v="0"/>
    <m/>
    <n v="0"/>
    <m/>
    <m/>
    <m/>
    <x v="0"/>
    <x v="1"/>
    <d v="2011-06-21T00:00:00"/>
    <n v="17255.59"/>
  </r>
  <r>
    <s v="DJALMIR NESTOR MESSIAS"/>
    <s v="Universidade Federal de Uberlandia"/>
    <n v="1544470"/>
    <n v="3056606403"/>
    <s v="02/04/1977"/>
    <x v="1"/>
    <s v="MARIA ANUNCIADA DA CONCEICAO MESSIAS"/>
    <x v="1"/>
    <s v="BRASILEIRO NATO"/>
    <m/>
    <s v="AL"/>
    <s v="MACEIO"/>
    <n v="395"/>
    <s v="INSTITUTO DE FISICA"/>
    <s v="04-SANTA MONICA"/>
    <n v="395"/>
    <s v="INSTITUTO DE FISICA"/>
    <s v="04-SANTA MONICA"/>
    <x v="0"/>
    <x v="1"/>
    <x v="1"/>
    <x v="0"/>
    <m/>
    <s v="0//0"/>
    <m/>
    <m/>
    <n v="0"/>
    <m/>
    <n v="0"/>
    <m/>
    <m/>
    <m/>
    <x v="0"/>
    <x v="1"/>
    <d v="2006-07-28T00:00:00"/>
    <n v="19531.71"/>
  </r>
  <r>
    <s v="DJENAINE DE SOUZA"/>
    <s v="Universidade Federal de Uberlandia"/>
    <n v="1851131"/>
    <n v="78528623149"/>
    <s v="28/03/1973"/>
    <x v="0"/>
    <s v="RUTE AMARAL DE SOUZA"/>
    <x v="2"/>
    <s v="BRASILEIRO NATO"/>
    <m/>
    <s v="GO"/>
    <m/>
    <n v="356"/>
    <s v="INSTITUTO DE QUIMICA"/>
    <s v="04-SANTA MONICA"/>
    <n v="356"/>
    <s v="INSTITUTO DE QUIMICA"/>
    <s v="04-SANTA MONICA"/>
    <x v="0"/>
    <x v="1"/>
    <x v="7"/>
    <x v="0"/>
    <m/>
    <s v="0//0"/>
    <m/>
    <m/>
    <n v="0"/>
    <m/>
    <n v="0"/>
    <m/>
    <m/>
    <m/>
    <x v="0"/>
    <x v="1"/>
    <d v="2011-02-17T00:00:00"/>
    <n v="17255.59"/>
  </r>
  <r>
    <s v="DOGMAR ANTONIO DE SOUZA JUNIOR"/>
    <s v="Universidade Federal de Uberlandia"/>
    <n v="2581330"/>
    <n v="1032413611"/>
    <s v="22/04/1977"/>
    <x v="1"/>
    <s v="ROSA MARIA MIRANDA SOUZA"/>
    <x v="1"/>
    <s v="BRASILEIRO NATO"/>
    <m/>
    <s v="MG"/>
    <s v="UBERLANDIA"/>
    <n v="673"/>
    <s v="DIRETORIA DE OBRAS"/>
    <s v="04-SANTA MONICA"/>
    <n v="407"/>
    <s v="FACULDADE DE ENGENHARIA CIVIL"/>
    <s v="04-SANTA MONICA"/>
    <x v="0"/>
    <x v="1"/>
    <x v="5"/>
    <x v="0"/>
    <m/>
    <s v="0//0"/>
    <m/>
    <m/>
    <n v="0"/>
    <m/>
    <n v="0"/>
    <m/>
    <m/>
    <m/>
    <x v="0"/>
    <x v="1"/>
    <d v="2009-12-18T00:00:00"/>
    <n v="21798.57"/>
  </r>
  <r>
    <s v="DOUGLAS BEZERRA DE ARAUJO"/>
    <s v="Universidade Federal de Uberlandia"/>
    <n v="1922268"/>
    <n v="29401223858"/>
    <s v="07/02/1980"/>
    <x v="1"/>
    <s v="AQUEMI INAMURA"/>
    <x v="2"/>
    <s v="BRASILEIRO NATO"/>
    <m/>
    <s v="MG"/>
    <m/>
    <n v="399"/>
    <s v="FACULDADE DE ENGENHARIA MECANICA"/>
    <s v="12-CAMPUS GLORIA"/>
    <n v="399"/>
    <s v="FACULDADE DE ENGENHARIA MECANICA"/>
    <s v="12-CAMPUS GLORIA"/>
    <x v="0"/>
    <x v="1"/>
    <x v="9"/>
    <x v="0"/>
    <m/>
    <s v="0//0"/>
    <m/>
    <m/>
    <n v="26273"/>
    <s v="FUNDACAO UNIVERSIDADE DE RIO GRANDE"/>
    <n v="0"/>
    <m/>
    <m/>
    <m/>
    <x v="0"/>
    <x v="1"/>
    <d v="2016-02-15T00:00:00"/>
    <n v="16591.91"/>
  </r>
  <r>
    <s v="DOUGLAS DE PAULA"/>
    <s v="Universidade Federal de Uberlandia"/>
    <n v="1716555"/>
    <n v="3696601616"/>
    <s v="04/03/1977"/>
    <x v="1"/>
    <s v="CLEUSA MARIA DE PAULA"/>
    <x v="0"/>
    <s v="BRASILEIRO NATO"/>
    <m/>
    <s v="GO"/>
    <m/>
    <n v="808"/>
    <s v="INSTITUTO DE ARTES"/>
    <s v="04-SANTA MONICA"/>
    <n v="808"/>
    <s v="INSTITUTO DE ARTES"/>
    <s v="04-SANTA MONICA"/>
    <x v="0"/>
    <x v="1"/>
    <x v="8"/>
    <x v="0"/>
    <m/>
    <s v="0//0"/>
    <m/>
    <m/>
    <n v="0"/>
    <m/>
    <n v="0"/>
    <m/>
    <m/>
    <m/>
    <x v="0"/>
    <x v="1"/>
    <d v="2009-07-24T00:00:00"/>
    <n v="13273.52"/>
  </r>
  <r>
    <s v="DOUGLAS JOSE MARQUES"/>
    <s v="Universidade Federal de Uberlandia"/>
    <n v="3150718"/>
    <n v="5516430640"/>
    <s v="13/08/1980"/>
    <x v="1"/>
    <s v="LUIZA BATISTA MARQUES"/>
    <x v="0"/>
    <s v="BRASILEIRO NATO"/>
    <m/>
    <s v="MG"/>
    <m/>
    <n v="786"/>
    <s v="CURSO GRAD EM AGRONOMIA DE MONTE CARMELO"/>
    <s v="10-CAMPUS MONTE CARMELO"/>
    <n v="301"/>
    <s v="INSTITUTO DE CIENCIAS AGRARIAS"/>
    <s v="12-CAMPUS GLORIA"/>
    <x v="0"/>
    <x v="1"/>
    <x v="4"/>
    <x v="0"/>
    <m/>
    <s v="0//0"/>
    <m/>
    <m/>
    <n v="0"/>
    <m/>
    <n v="0"/>
    <m/>
    <m/>
    <m/>
    <x v="0"/>
    <x v="1"/>
    <d v="2019-09-09T00:00:00"/>
    <n v="11800.12"/>
  </r>
  <r>
    <s v="DOUGLAS MARIN"/>
    <s v="Universidade Federal de Uberlandia"/>
    <n v="1736720"/>
    <n v="15809858821"/>
    <s v="18/02/1974"/>
    <x v="1"/>
    <s v="LEONILDA CONCEICAO ORIGUELA MARIN"/>
    <x v="0"/>
    <s v="BRASILEIRO NATO"/>
    <m/>
    <s v="SP"/>
    <m/>
    <n v="391"/>
    <s v="FACULDADE DE MATEMATICA"/>
    <s v="04-SANTA MONICA"/>
    <n v="391"/>
    <s v="FACULDADE DE MATEMATICA"/>
    <s v="04-SANTA MONICA"/>
    <x v="0"/>
    <x v="1"/>
    <x v="8"/>
    <x v="0"/>
    <m/>
    <s v="0//0"/>
    <m/>
    <m/>
    <n v="0"/>
    <m/>
    <n v="0"/>
    <m/>
    <m/>
    <m/>
    <x v="0"/>
    <x v="1"/>
    <d v="2011-01-25T00:00:00"/>
    <n v="13273.52"/>
  </r>
  <r>
    <s v="DRAUSIO HONORIO MORAIS"/>
    <s v="Universidade Federal de Uberlandia"/>
    <n v="1403986"/>
    <n v="82866074149"/>
    <s v="21/05/1977"/>
    <x v="1"/>
    <s v="MARLI MORAIS SILVA"/>
    <x v="0"/>
    <s v="BRASILEIRO NATO"/>
    <m/>
    <s v="GO"/>
    <m/>
    <n v="1328"/>
    <s v="Coordenação do Programa de Pós-Graduação em Qualidade Ambien"/>
    <s v="12-CAMPUS GLORIA"/>
    <n v="301"/>
    <s v="INSTITUTO DE CIENCIAS AGRARIAS"/>
    <s v="12-CAMPUS GLORIA"/>
    <x v="0"/>
    <x v="1"/>
    <x v="0"/>
    <x v="0"/>
    <m/>
    <s v="0//0"/>
    <m/>
    <m/>
    <n v="26253"/>
    <s v="UNIVERSIDADE FEDERAL RURAL DA AMAZONIA"/>
    <n v="0"/>
    <m/>
    <m/>
    <m/>
    <x v="0"/>
    <x v="1"/>
    <d v="2019-02-27T00:00:00"/>
    <n v="13255.3"/>
  </r>
  <r>
    <s v="DULCE MARY DE ALMEIDA"/>
    <s v="Universidade Federal de Uberlandia"/>
    <n v="1370131"/>
    <n v="6379135820"/>
    <s v="24/10/1965"/>
    <x v="0"/>
    <s v="CLEUSA MARIA DE ALMEIDA"/>
    <x v="1"/>
    <s v="BRASILEIRO NATO"/>
    <m/>
    <s v="SP"/>
    <s v="COLOMBIA"/>
    <n v="391"/>
    <s v="FACULDADE DE MATEMATICA"/>
    <s v="04-SANTA MONICA"/>
    <n v="391"/>
    <s v="FACULDADE DE MATEMATICA"/>
    <s v="04-SANTA MONICA"/>
    <x v="0"/>
    <x v="1"/>
    <x v="3"/>
    <x v="0"/>
    <m/>
    <s v="0//0"/>
    <m/>
    <m/>
    <n v="0"/>
    <m/>
    <n v="0"/>
    <m/>
    <m/>
    <m/>
    <x v="0"/>
    <x v="1"/>
    <d v="2003-02-10T00:00:00"/>
    <n v="20530.009999999998"/>
  </r>
  <r>
    <s v="DULCE PIRES FLAUZINO"/>
    <s v="Universidade Federal de Uberlandia"/>
    <n v="1350442"/>
    <n v="56088752653"/>
    <s v="11/11/1963"/>
    <x v="0"/>
    <s v="CONCEICAO MARIA PIRES"/>
    <x v="1"/>
    <s v="BRASILEIRO NATO"/>
    <m/>
    <s v="MG"/>
    <s v="UBERLANDIA"/>
    <n v="326"/>
    <s v="INSTITUTO DE PSICOLOGIA"/>
    <s v="07-AREA ACADEMICA-UMUARAMA"/>
    <n v="326"/>
    <s v="INSTITUTO DE PSICOLOGIA"/>
    <s v="07-AREA ACADEMICA-UMUARAMA"/>
    <x v="0"/>
    <x v="1"/>
    <x v="1"/>
    <x v="0"/>
    <m/>
    <s v="0//0"/>
    <m/>
    <m/>
    <n v="26237"/>
    <s v="UNIVERSIDADE FEDERAL DE JUIZ DE FORA"/>
    <n v="0"/>
    <m/>
    <m/>
    <m/>
    <x v="0"/>
    <x v="1"/>
    <d v="2004-07-31T00:00:00"/>
    <n v="21301.13"/>
  </r>
  <r>
    <s v="DYLENE AGDA SOUZA DE BARROS"/>
    <s v="Universidade Federal de Uberlandia"/>
    <n v="1055449"/>
    <n v="1759199176"/>
    <s v="02/04/1986"/>
    <x v="0"/>
    <s v="MARIA CREUZA SOUZA DE BARROS"/>
    <x v="0"/>
    <s v="BRASILEIRO NATO"/>
    <m/>
    <s v="SP"/>
    <m/>
    <n v="391"/>
    <s v="FACULDADE DE MATEMATICA"/>
    <s v="04-SANTA MONICA"/>
    <n v="391"/>
    <s v="FACULDADE DE MATEMATICA"/>
    <s v="04-SANTA MONICA"/>
    <x v="0"/>
    <x v="1"/>
    <x v="6"/>
    <x v="0"/>
    <m/>
    <s v="0//0"/>
    <m/>
    <m/>
    <n v="0"/>
    <m/>
    <n v="0"/>
    <m/>
    <m/>
    <m/>
    <x v="0"/>
    <x v="1"/>
    <d v="2015-01-27T00:00:00"/>
    <n v="12763.01"/>
  </r>
  <r>
    <s v="EDER ALVES DE MOURA"/>
    <s v="Universidade Federal de Uberlandia"/>
    <n v="1838652"/>
    <n v="8162793658"/>
    <s v="07/11/1983"/>
    <x v="1"/>
    <s v="ANTONINA ANGELA ALVES MOURA"/>
    <x v="1"/>
    <s v="BRASILEIRO NATO"/>
    <m/>
    <s v="MG"/>
    <m/>
    <n v="403"/>
    <s v="FACULDADE DE ENGENHARIA ELETRICA"/>
    <s v="04-SANTA MONICA"/>
    <n v="403"/>
    <s v="FACULDADE DE ENGENHARIA ELETRICA"/>
    <s v="04-SANTA MONICA"/>
    <x v="0"/>
    <x v="0"/>
    <x v="8"/>
    <x v="0"/>
    <m/>
    <s v="0//0"/>
    <m/>
    <m/>
    <n v="26250"/>
    <s v="UNIVERSIDADE FEDERAL DE RORAIMA"/>
    <n v="0"/>
    <m/>
    <m/>
    <m/>
    <x v="0"/>
    <x v="1"/>
    <d v="2012-12-18T00:00:00"/>
    <n v="9260.6"/>
  </r>
  <r>
    <s v="EDERALDO JOSE LOPES"/>
    <s v="Universidade Federal de Uberlandia"/>
    <n v="1035179"/>
    <n v="9263654875"/>
    <s v="17/07/1967"/>
    <x v="1"/>
    <s v="ANA PEREIRA SILVA LOPES"/>
    <x v="0"/>
    <s v="BRASILEIRO NATO"/>
    <m/>
    <s v="SP"/>
    <s v="MIRANDOPOLIS"/>
    <n v="326"/>
    <s v="INSTITUTO DE PSICOLOGIA"/>
    <s v="07-AREA ACADEMICA-UMUARAMA"/>
    <n v="326"/>
    <s v="INSTITUTO DE PSICOLOGIA"/>
    <s v="07-AREA ACADEMICA-UMUARAMA"/>
    <x v="0"/>
    <x v="1"/>
    <x v="3"/>
    <x v="0"/>
    <m/>
    <s v="0//0"/>
    <m/>
    <m/>
    <n v="0"/>
    <m/>
    <n v="0"/>
    <m/>
    <m/>
    <m/>
    <x v="0"/>
    <x v="1"/>
    <d v="1993-03-22T00:00:00"/>
    <n v="21007.45"/>
  </r>
  <r>
    <s v="EDERSON ROSA DA SILVA"/>
    <s v="Universidade Federal de Uberlandia"/>
    <n v="1874381"/>
    <n v="5907600683"/>
    <s v="02/04/1984"/>
    <x v="1"/>
    <s v="ELZA EIKO DA SILVA"/>
    <x v="3"/>
    <s v="BRASILEIRO NATO"/>
    <m/>
    <s v="SP"/>
    <m/>
    <n v="403"/>
    <s v="FACULDADE DE ENGENHARIA ELETRICA"/>
    <s v="04-SANTA MONICA"/>
    <n v="403"/>
    <s v="FACULDADE DE ENGENHARIA ELETRICA"/>
    <s v="04-SANTA MONICA"/>
    <x v="0"/>
    <x v="1"/>
    <x v="7"/>
    <x v="0"/>
    <m/>
    <s v="0//0"/>
    <m/>
    <m/>
    <n v="0"/>
    <m/>
    <n v="0"/>
    <m/>
    <m/>
    <m/>
    <x v="0"/>
    <x v="1"/>
    <d v="2011-06-21T00:00:00"/>
    <n v="18238.77"/>
  </r>
  <r>
    <s v="EDGAR SILVEIRA CAMPOS"/>
    <s v="Universidade Federal de Uberlandia"/>
    <n v="1938191"/>
    <n v="3585302459"/>
    <s v="27/05/1981"/>
    <x v="1"/>
    <s v="MARIA DE FATIMA SILVEIRA CAMPOS"/>
    <x v="0"/>
    <s v="BRASILEIRO NATO"/>
    <m/>
    <s v="PE"/>
    <m/>
    <n v="298"/>
    <s v="INSTITUTO DE BIOTECNOLOGIA"/>
    <s v="07-AREA ACADEMICA-UMUARAMA"/>
    <n v="298"/>
    <s v="INSTITUTO DE BIOTECNOLOGIA"/>
    <s v="07-AREA ACADEMICA-UMUARAMA"/>
    <x v="0"/>
    <x v="1"/>
    <x v="7"/>
    <x v="0"/>
    <m/>
    <s v="0//0"/>
    <m/>
    <m/>
    <n v="0"/>
    <m/>
    <n v="0"/>
    <m/>
    <m/>
    <m/>
    <x v="0"/>
    <x v="1"/>
    <d v="2012-04-12T00:00:00"/>
    <n v="18860.759999999998"/>
  </r>
  <r>
    <s v="EDGARD AFONSO LAMOUNIER JUNIOR"/>
    <s v="Universidade Federal de Uberlandia"/>
    <n v="413465"/>
    <n v="48181803604"/>
    <s v="04/01/1964"/>
    <x v="1"/>
    <s v="RAIMUNDA A C LAMOUNIER"/>
    <x v="0"/>
    <s v="BRASILEIRO NATO"/>
    <m/>
    <s v="MG"/>
    <s v="ARAGUARI"/>
    <n v="403"/>
    <s v="FACULDADE DE ENGENHARIA ELETRICA"/>
    <s v="04-SANTA MONICA"/>
    <n v="403"/>
    <s v="FACULDADE DE ENGENHARIA ELETRICA"/>
    <s v="04-SANTA MONICA"/>
    <x v="0"/>
    <x v="1"/>
    <x v="3"/>
    <x v="0"/>
    <m/>
    <s v="0//0"/>
    <m/>
    <m/>
    <n v="0"/>
    <m/>
    <n v="0"/>
    <m/>
    <m/>
    <m/>
    <x v="0"/>
    <x v="1"/>
    <d v="1989-10-25T00:00:00"/>
    <n v="21389.4"/>
  </r>
  <r>
    <s v="EDIHERMES MARQUES COELHO"/>
    <s v="Universidade Federal de Uberlandia"/>
    <n v="1544851"/>
    <n v="56868634072"/>
    <s v="07/02/1968"/>
    <x v="1"/>
    <s v="NAIR ROBERTINA MARQUES COELHO"/>
    <x v="0"/>
    <s v="BRASILEIRO NATO"/>
    <m/>
    <s v="RS"/>
    <s v="CACHOEIRA DO SUL"/>
    <n v="376"/>
    <s v="FACULDADE DE DIREITO"/>
    <s v="04-SANTA MONICA"/>
    <n v="376"/>
    <s v="FACULDADE DE DIREITO"/>
    <s v="04-SANTA MONICA"/>
    <x v="0"/>
    <x v="1"/>
    <x v="1"/>
    <x v="0"/>
    <m/>
    <s v="0//0"/>
    <m/>
    <m/>
    <n v="0"/>
    <m/>
    <n v="0"/>
    <m/>
    <m/>
    <m/>
    <x v="0"/>
    <x v="1"/>
    <d v="2006-08-04T00:00:00"/>
    <n v="18663.64"/>
  </r>
  <r>
    <s v="EDILBERTO BATISTA MENDES NETO"/>
    <s v="Universidade Federal de Uberlandia"/>
    <n v="2684955"/>
    <n v="5058221640"/>
    <s v="22/11/1982"/>
    <x v="1"/>
    <s v="ODINEUSA APARECIDA ALVES MENDES"/>
    <x v="1"/>
    <s v="BRASILEIRO NATO"/>
    <m/>
    <s v="MG"/>
    <s v="UBERABA"/>
    <n v="360"/>
    <s v="FACULDADE DE CIENCIAS CONTABEIS"/>
    <s v="04-SANTA MONICA"/>
    <n v="360"/>
    <s v="FACULDADE DE CIENCIAS CONTABEIS"/>
    <s v="04-SANTA MONICA"/>
    <x v="0"/>
    <x v="0"/>
    <x v="4"/>
    <x v="0"/>
    <m/>
    <s v="0//0"/>
    <m/>
    <m/>
    <n v="0"/>
    <m/>
    <n v="0"/>
    <m/>
    <m/>
    <m/>
    <x v="0"/>
    <x v="2"/>
    <d v="2014-04-02T00:00:00"/>
    <n v="3430.26"/>
  </r>
  <r>
    <s v="EDILEUSA DA SILVA"/>
    <s v="Universidade Federal de Uberlandia"/>
    <n v="1880696"/>
    <n v="3900564809"/>
    <s v="02/12/1962"/>
    <x v="0"/>
    <s v="ANA GOES DA SILVA"/>
    <x v="0"/>
    <s v="BRASILEIRO NATO"/>
    <m/>
    <s v="SP"/>
    <m/>
    <n v="1158"/>
    <s v="FA ADM CIE CONT ENG PROD SERV SOCIAL"/>
    <s v="09-CAMPUS PONTAL"/>
    <n v="1158"/>
    <s v="FA ADM CIE CONT ENG PROD SERV SOCIAL"/>
    <s v="09-CAMPUS PONTAL"/>
    <x v="0"/>
    <x v="1"/>
    <x v="7"/>
    <x v="0"/>
    <m/>
    <s v="0//0"/>
    <m/>
    <m/>
    <n v="0"/>
    <m/>
    <n v="0"/>
    <m/>
    <m/>
    <m/>
    <x v="0"/>
    <x v="1"/>
    <d v="2011-07-28T00:00:00"/>
    <n v="23513.51"/>
  </r>
  <r>
    <s v="EDILEUSA GODOI DE SOUSA"/>
    <s v="Universidade Federal de Uberlandia"/>
    <n v="1841116"/>
    <n v="67220258615"/>
    <s v="21/08/1963"/>
    <x v="0"/>
    <s v="MARIA DE SOUSA MARQUES"/>
    <x v="0"/>
    <s v="BRASILEIRO NATO"/>
    <m/>
    <s v="MG"/>
    <m/>
    <n v="369"/>
    <s v="FACULDADE DE GESTAO E NEGOCIOS"/>
    <s v="04-SANTA MONICA"/>
    <n v="369"/>
    <s v="FACULDADE DE GESTAO E NEGOCIOS"/>
    <s v="04-SANTA MONICA"/>
    <x v="0"/>
    <x v="1"/>
    <x v="7"/>
    <x v="0"/>
    <m/>
    <s v="0//0"/>
    <m/>
    <m/>
    <n v="0"/>
    <m/>
    <n v="0"/>
    <m/>
    <m/>
    <m/>
    <x v="0"/>
    <x v="1"/>
    <d v="2011-01-20T00:00:00"/>
    <n v="17255.59"/>
  </r>
  <r>
    <s v="EDILSON JOSE GRACIOLLI"/>
    <s v="Universidade Federal de Uberlandia"/>
    <n v="1035291"/>
    <n v="4838738889"/>
    <s v="31/12/1963"/>
    <x v="1"/>
    <s v="EWERLY SILVA GRACIOLLI"/>
    <x v="0"/>
    <s v="BRASILEIRO NATO"/>
    <m/>
    <s v="SP"/>
    <s v="CAMPINAS"/>
    <n v="806"/>
    <s v="INSTITUTO DE CIENCIAS SOCIAIS"/>
    <s v="04-SANTA MONICA"/>
    <n v="806"/>
    <s v="INSTITUTO DE CIENCIAS SOCIAIS"/>
    <s v="04-SANTA MONICA"/>
    <x v="0"/>
    <x v="1"/>
    <x v="3"/>
    <x v="0"/>
    <m/>
    <s v="0//0"/>
    <m/>
    <m/>
    <n v="0"/>
    <m/>
    <n v="0"/>
    <m/>
    <m/>
    <m/>
    <x v="0"/>
    <x v="1"/>
    <d v="1993-10-06T00:00:00"/>
    <n v="21007.45"/>
  </r>
  <r>
    <s v="EDMAR ISAIAS DE MELO"/>
    <s v="Universidade Federal de Uberlandia"/>
    <n v="1355544"/>
    <n v="68053304672"/>
    <s v="05/05/1970"/>
    <x v="1"/>
    <s v="EUNICE DE MELO ISAIAS"/>
    <x v="1"/>
    <s v="BRASILEIRO NATO"/>
    <m/>
    <s v="MG"/>
    <m/>
    <n v="356"/>
    <s v="INSTITUTO DE QUIMICA"/>
    <s v="04-SANTA MONICA"/>
    <n v="356"/>
    <s v="INSTITUTO DE QUIMICA"/>
    <s v="04-SANTA MONICA"/>
    <x v="0"/>
    <x v="1"/>
    <x v="7"/>
    <x v="0"/>
    <m/>
    <s v="0//0"/>
    <m/>
    <m/>
    <n v="0"/>
    <m/>
    <n v="0"/>
    <m/>
    <m/>
    <m/>
    <x v="0"/>
    <x v="1"/>
    <d v="2011-02-15T00:00:00"/>
    <n v="17255.59"/>
  </r>
  <r>
    <s v="EDMILSON RODRIGUES PINTO"/>
    <s v="Universidade Federal de Uberlandia"/>
    <n v="1308358"/>
    <n v="81890613649"/>
    <s v="11/06/1971"/>
    <x v="1"/>
    <s v="MARIA ADELIA RODRIGUES"/>
    <x v="0"/>
    <s v="BRASILEIRO NATO"/>
    <m/>
    <s v="MG"/>
    <s v="MONTE CARMELO"/>
    <n v="391"/>
    <s v="FACULDADE DE MATEMATICA"/>
    <s v="04-SANTA MONICA"/>
    <n v="391"/>
    <s v="FACULDADE DE MATEMATICA"/>
    <s v="04-SANTA MONICA"/>
    <x v="0"/>
    <x v="1"/>
    <x v="3"/>
    <x v="0"/>
    <m/>
    <s v="0//0"/>
    <m/>
    <m/>
    <n v="0"/>
    <m/>
    <n v="0"/>
    <m/>
    <m/>
    <m/>
    <x v="0"/>
    <x v="1"/>
    <d v="2005-08-05T00:00:00"/>
    <n v="20530.009999999998"/>
  </r>
  <r>
    <s v="EDNALDO CARVALHO GUIMARAES"/>
    <s v="Universidade Federal de Uberlandia"/>
    <n v="2189150"/>
    <n v="52962253687"/>
    <s v="08/06/1967"/>
    <x v="1"/>
    <s v="GERALDA DE CARVALHO GUIMARAES"/>
    <x v="0"/>
    <s v="BRASILEIRO NATO"/>
    <m/>
    <s v="MG"/>
    <s v="LAVRAS"/>
    <n v="391"/>
    <s v="FACULDADE DE MATEMATICA"/>
    <s v="04-SANTA MONICA"/>
    <n v="391"/>
    <s v="FACULDADE DE MATEMATICA"/>
    <s v="04-SANTA MONICA"/>
    <x v="0"/>
    <x v="1"/>
    <x v="3"/>
    <x v="0"/>
    <m/>
    <s v="0//0"/>
    <m/>
    <m/>
    <n v="0"/>
    <m/>
    <n v="0"/>
    <m/>
    <m/>
    <m/>
    <x v="0"/>
    <x v="1"/>
    <d v="1996-10-01T00:00:00"/>
    <n v="20720.98"/>
  </r>
  <r>
    <s v="EDSON AGUSTINI"/>
    <s v="Universidade Federal de Uberlandia"/>
    <n v="1350597"/>
    <n v="7053872831"/>
    <s v="15/04/1971"/>
    <x v="1"/>
    <s v="OLGA FERREIRA DE SOUZA AGUSTINI"/>
    <x v="0"/>
    <s v="BRASILEIRO NATO"/>
    <m/>
    <s v="SP"/>
    <s v="FERNANDOPOLIS"/>
    <n v="391"/>
    <s v="FACULDADE DE MATEMATICA"/>
    <s v="04-SANTA MONICA"/>
    <n v="391"/>
    <s v="FACULDADE DE MATEMATICA"/>
    <s v="04-SANTA MONICA"/>
    <x v="0"/>
    <x v="1"/>
    <x v="1"/>
    <x v="0"/>
    <m/>
    <s v="0//0"/>
    <m/>
    <m/>
    <n v="0"/>
    <m/>
    <n v="0"/>
    <m/>
    <m/>
    <m/>
    <x v="0"/>
    <x v="1"/>
    <d v="2002-05-21T00:00:00"/>
    <n v="18663.64"/>
  </r>
  <r>
    <s v="EDSON APARECIDO DOS SANTOS"/>
    <s v="Universidade Federal de Uberlandia"/>
    <n v="2379273"/>
    <n v="5516519624"/>
    <s v="10/06/1983"/>
    <x v="1"/>
    <s v="MARIA MARTA BARBOSA DOS SANTOS"/>
    <x v="1"/>
    <s v="BRASILEIRO NATO"/>
    <m/>
    <s v="SP"/>
    <m/>
    <n v="301"/>
    <s v="INSTITUTO DE CIENCIAS AGRARIAS"/>
    <s v="12-CAMPUS GLORIA"/>
    <n v="301"/>
    <s v="INSTITUTO DE CIENCIAS AGRARIAS"/>
    <s v="12-CAMPUS GLORIA"/>
    <x v="0"/>
    <x v="1"/>
    <x v="0"/>
    <x v="0"/>
    <m/>
    <s v="0//0"/>
    <m/>
    <m/>
    <n v="0"/>
    <m/>
    <n v="0"/>
    <m/>
    <m/>
    <m/>
    <x v="0"/>
    <x v="1"/>
    <d v="2017-03-15T00:00:00"/>
    <n v="12272.12"/>
  </r>
  <r>
    <s v="EDSON ARLINDO SILVA"/>
    <s v="Universidade Federal de Uberlandia"/>
    <n v="1563185"/>
    <n v="80503284653"/>
    <s v="11/04/1972"/>
    <x v="1"/>
    <s v="MARIA DAS GRACAS DE JESUS SILVA"/>
    <x v="0"/>
    <s v="BRASILEIRO NATO"/>
    <m/>
    <s v="MG"/>
    <m/>
    <n v="794"/>
    <s v="COORD DO CURSO ADMINISTRACAO DO PONTAL"/>
    <s v="09-CAMPUS PONTAL"/>
    <n v="1158"/>
    <s v="FA ADM CIE CONT ENG PROD SERV SOCIAL"/>
    <s v="09-CAMPUS PONTAL"/>
    <x v="0"/>
    <x v="1"/>
    <x v="5"/>
    <x v="0"/>
    <m/>
    <s v="0//0"/>
    <m/>
    <m/>
    <n v="26282"/>
    <s v="UNIVERSIDADE FEDERAL DE VICOSA"/>
    <n v="0"/>
    <m/>
    <m/>
    <m/>
    <x v="0"/>
    <x v="1"/>
    <d v="2016-06-13T00:00:00"/>
    <n v="17945.810000000001"/>
  </r>
  <r>
    <s v="EDSON JOSE NEVES JUNIOR"/>
    <s v="Universidade Federal de Uberlandia"/>
    <n v="3033529"/>
    <n v="82235058000"/>
    <s v="19/08/1979"/>
    <x v="1"/>
    <s v="ISABEL CLABUCHAR"/>
    <x v="0"/>
    <s v="BRASILEIRO NATO"/>
    <m/>
    <s v="SP"/>
    <m/>
    <n v="1396"/>
    <s v="Coordenação do Curso de Graduação em Relações Internacionais"/>
    <s v="04-SANTA MONICA"/>
    <n v="344"/>
    <s v="INST DE ECONOMIA RELACOES INTERNACIONAIS"/>
    <s v="04-SANTA MONICA"/>
    <x v="0"/>
    <x v="1"/>
    <x v="4"/>
    <x v="0"/>
    <m/>
    <s v="0//0"/>
    <m/>
    <m/>
    <n v="0"/>
    <m/>
    <n v="0"/>
    <m/>
    <m/>
    <m/>
    <x v="0"/>
    <x v="1"/>
    <d v="2018-03-12T00:00:00"/>
    <n v="12783.3"/>
  </r>
  <r>
    <s v="EDSON NOSSOL"/>
    <s v="Universidade Federal de Uberlandia"/>
    <n v="2115158"/>
    <n v="3142982906"/>
    <s v="30/09/1981"/>
    <x v="1"/>
    <s v="LUCIA LISBOA DA SILVA NOSSOL"/>
    <x v="0"/>
    <s v="BRASILEIRO NATO"/>
    <m/>
    <s v="SC"/>
    <m/>
    <n v="356"/>
    <s v="INSTITUTO DE QUIMICA"/>
    <s v="04-SANTA MONICA"/>
    <n v="356"/>
    <s v="INSTITUTO DE QUIMICA"/>
    <s v="04-SANTA MONICA"/>
    <x v="0"/>
    <x v="1"/>
    <x v="6"/>
    <x v="0"/>
    <m/>
    <s v="0//0"/>
    <m/>
    <m/>
    <n v="0"/>
    <m/>
    <n v="0"/>
    <m/>
    <m/>
    <m/>
    <x v="0"/>
    <x v="1"/>
    <d v="2014-04-15T00:00:00"/>
    <n v="12763.01"/>
  </r>
  <r>
    <s v="EDSON SIMAO"/>
    <s v="Universidade Federal de Uberlandia"/>
    <n v="2885505"/>
    <n v="4089484693"/>
    <s v="17/02/1979"/>
    <x v="1"/>
    <s v="GUIOMAR SIMAO"/>
    <x v="1"/>
    <s v="BRASILEIRO NATO"/>
    <m/>
    <s v="SP"/>
    <m/>
    <n v="301"/>
    <s v="INSTITUTO DE CIENCIAS AGRARIAS"/>
    <s v="12-CAMPUS GLORIA"/>
    <n v="301"/>
    <s v="INSTITUTO DE CIENCIAS AGRARIAS"/>
    <s v="12-CAMPUS GLORIA"/>
    <x v="0"/>
    <x v="1"/>
    <x v="7"/>
    <x v="0"/>
    <m/>
    <s v="0//0"/>
    <m/>
    <m/>
    <n v="0"/>
    <m/>
    <n v="0"/>
    <m/>
    <m/>
    <m/>
    <x v="0"/>
    <x v="1"/>
    <d v="2012-04-16T00:00:00"/>
    <n v="17255.59"/>
  </r>
  <r>
    <s v="EDSON VERNEK"/>
    <s v="Universidade Federal de Uberlandia"/>
    <n v="1518218"/>
    <n v="18303812882"/>
    <s v="18/12/1973"/>
    <x v="1"/>
    <s v="ELZA LOURDES VERNEK"/>
    <x v="1"/>
    <s v="BRASILEIRO NATO"/>
    <m/>
    <s v="ES"/>
    <s v="MUQUI"/>
    <n v="395"/>
    <s v="INSTITUTO DE FISICA"/>
    <s v="04-SANTA MONICA"/>
    <n v="395"/>
    <s v="INSTITUTO DE FISICA"/>
    <s v="04-SANTA MONICA"/>
    <x v="0"/>
    <x v="1"/>
    <x v="1"/>
    <x v="0"/>
    <m/>
    <s v="0//0"/>
    <m/>
    <s v="AFAS. ESTUDO EXTERIOR C/ONUS - EST"/>
    <n v="0"/>
    <m/>
    <n v="0"/>
    <m/>
    <s v="10/11/2022"/>
    <s v="9/11/2023"/>
    <x v="0"/>
    <x v="1"/>
    <d v="2008-09-25T00:00:00"/>
    <n v="18663.64"/>
  </r>
  <r>
    <s v="EDSONEI PEREIRA PARREIRA"/>
    <s v="Universidade Federal de Uberlandia"/>
    <n v="411786"/>
    <n v="25501763672"/>
    <s v="16/09/1952"/>
    <x v="1"/>
    <s v="DIVA PEREIRA PARREIRA"/>
    <x v="0"/>
    <s v="BRASILEIRO NATO"/>
    <m/>
    <s v="MG"/>
    <s v="MONTE ALEGRE DE MINAS"/>
    <n v="399"/>
    <s v="FACULDADE DE ENGENHARIA MECANICA"/>
    <s v="12-CAMPUS GLORIA"/>
    <n v="399"/>
    <s v="FACULDADE DE ENGENHARIA MECANICA"/>
    <s v="12-CAMPUS GLORIA"/>
    <x v="0"/>
    <x v="1"/>
    <x v="7"/>
    <x v="0"/>
    <m/>
    <s v="0//0"/>
    <m/>
    <m/>
    <n v="0"/>
    <m/>
    <n v="0"/>
    <m/>
    <m/>
    <m/>
    <x v="0"/>
    <x v="1"/>
    <d v="1978-01-01T00:00:00"/>
    <n v="22113.439999999999"/>
  </r>
  <r>
    <s v="EDUARDO CROSARA GUSTIN"/>
    <s v="Universidade Federal de Uberlandia"/>
    <n v="4274104"/>
    <n v="78379008634"/>
    <s v="08/02/1970"/>
    <x v="1"/>
    <s v="GLEIDE MARIA CROSARA GUSTIN"/>
    <x v="0"/>
    <s v="BRASILEIRO NATO"/>
    <m/>
    <s v="MG"/>
    <s v="UBERLANDIA"/>
    <n v="305"/>
    <s v="FACULDADE DE MEDICINA"/>
    <s v="07-AREA ACADEMICA-UMUARAMA"/>
    <n v="305"/>
    <s v="FACULDADE DE MEDICINA"/>
    <s v="07-AREA ACADEMICA-UMUARAMA"/>
    <x v="0"/>
    <x v="2"/>
    <x v="10"/>
    <x v="0"/>
    <m/>
    <s v="0//0"/>
    <m/>
    <m/>
    <n v="0"/>
    <m/>
    <n v="0"/>
    <m/>
    <m/>
    <m/>
    <x v="0"/>
    <x v="0"/>
    <d v="2011-09-30T00:00:00"/>
    <n v="4552.01"/>
  </r>
  <r>
    <s v="EDUARDO DE CARLI"/>
    <s v="Universidade Federal de Uberlandia"/>
    <n v="1091060"/>
    <n v="94219214968"/>
    <s v="06/10/1981"/>
    <x v="1"/>
    <s v="CLAUDETE TATIANA DE CARLI"/>
    <x v="0"/>
    <s v="BRASILEIRO NATO"/>
    <m/>
    <s v="SC"/>
    <m/>
    <n v="369"/>
    <s v="FACULDADE DE GESTAO E NEGOCIOS"/>
    <s v="04-SANTA MONICA"/>
    <n v="369"/>
    <s v="FACULDADE DE GESTAO E NEGOCIOS"/>
    <s v="04-SANTA MONICA"/>
    <x v="0"/>
    <x v="1"/>
    <x v="2"/>
    <x v="1"/>
    <m/>
    <s v="0//0"/>
    <m/>
    <m/>
    <n v="0"/>
    <m/>
    <n v="0"/>
    <m/>
    <m/>
    <m/>
    <x v="1"/>
    <x v="0"/>
    <d v="2022-04-18T00:00:00"/>
    <n v="3259.43"/>
  </r>
  <r>
    <s v="EDUARDO DE FARIA FRANCA"/>
    <s v="Universidade Federal de Uberlandia"/>
    <n v="1768093"/>
    <n v="5436470645"/>
    <s v="04/07/1981"/>
    <x v="1"/>
    <s v="RAIMUNDA NARCISA DE FARIA FRANCA"/>
    <x v="0"/>
    <s v="BRASILEIRO NATO"/>
    <m/>
    <s v="DF"/>
    <m/>
    <n v="356"/>
    <s v="INSTITUTO DE QUIMICA"/>
    <s v="04-SANTA MONICA"/>
    <n v="356"/>
    <s v="INSTITUTO DE QUIMICA"/>
    <s v="04-SANTA MONICA"/>
    <x v="0"/>
    <x v="1"/>
    <x v="5"/>
    <x v="0"/>
    <m/>
    <s v="0//0"/>
    <m/>
    <m/>
    <n v="0"/>
    <m/>
    <n v="0"/>
    <m/>
    <m/>
    <m/>
    <x v="0"/>
    <x v="1"/>
    <d v="2010-02-26T00:00:00"/>
    <n v="19615.18"/>
  </r>
  <r>
    <s v="EDUARDO DE FREITAS BERNARDES"/>
    <s v="Universidade Federal de Uberlandia"/>
    <n v="1132417"/>
    <n v="932623611"/>
    <s v="22/01/1976"/>
    <x v="1"/>
    <s v="CLEONICE DE FREITAS BERNARDES"/>
    <x v="4"/>
    <s v="BRASILEIRO NATO"/>
    <m/>
    <s v="MG"/>
    <m/>
    <n v="798"/>
    <s v="COORD DO CURSO DE PEDAGOGIA DO PONTAL"/>
    <s v="09-CAMPUS PONTAL"/>
    <n v="1155"/>
    <s v="INSTITUTO DE CIENCIAS HUMANAS DO PONTAL"/>
    <s v="09-CAMPUS PONTAL"/>
    <x v="0"/>
    <x v="1"/>
    <x v="4"/>
    <x v="0"/>
    <m/>
    <s v="0//0"/>
    <m/>
    <m/>
    <n v="26251"/>
    <s v="FUNDACAO UNIVERSIDADE FED. DO TOCANTINS"/>
    <n v="0"/>
    <m/>
    <m/>
    <m/>
    <x v="0"/>
    <x v="1"/>
    <d v="2021-03-22T00:00:00"/>
    <n v="11800.12"/>
  </r>
  <r>
    <s v="EDUARDO FRAGA TULLIO"/>
    <s v="Universidade Federal de Uberlandia"/>
    <n v="2345871"/>
    <n v="1681941716"/>
    <s v="23/01/1975"/>
    <x v="1"/>
    <s v="ROSELI FRAGA TULLIO"/>
    <x v="0"/>
    <s v="BRASILEIRO NATO"/>
    <m/>
    <s v="PR"/>
    <s v="CURITIBA"/>
    <n v="808"/>
    <s v="INSTITUTO DE ARTES"/>
    <s v="04-SANTA MONICA"/>
    <n v="808"/>
    <s v="INSTITUTO DE ARTES"/>
    <s v="04-SANTA MONICA"/>
    <x v="0"/>
    <x v="1"/>
    <x v="9"/>
    <x v="0"/>
    <m/>
    <s v="0//0"/>
    <m/>
    <m/>
    <n v="0"/>
    <m/>
    <n v="0"/>
    <m/>
    <m/>
    <m/>
    <x v="0"/>
    <x v="1"/>
    <d v="2006-07-28T00:00:00"/>
    <n v="16591.91"/>
  </r>
  <r>
    <s v="EDUARDO GIAROLA"/>
    <s v="Universidade Federal de Uberlandia"/>
    <n v="1577637"/>
    <n v="3619240620"/>
    <s v="04/03/1979"/>
    <x v="1"/>
    <s v="ANTONINA DE RESENDE GIAROLA"/>
    <x v="0"/>
    <s v="BRASILEIRO NATO"/>
    <m/>
    <s v="MG"/>
    <m/>
    <n v="369"/>
    <s v="FACULDADE DE GESTAO E NEGOCIOS"/>
    <s v="04-SANTA MONICA"/>
    <n v="369"/>
    <s v="FACULDADE DE GESTAO E NEGOCIOS"/>
    <s v="04-SANTA MONICA"/>
    <x v="0"/>
    <x v="1"/>
    <x v="8"/>
    <x v="0"/>
    <m/>
    <s v="0//0"/>
    <m/>
    <m/>
    <n v="0"/>
    <m/>
    <n v="0"/>
    <m/>
    <m/>
    <m/>
    <x v="0"/>
    <x v="1"/>
    <d v="2009-11-24T00:00:00"/>
    <n v="13273.52"/>
  </r>
  <r>
    <s v="EDUARDO HENRIQUE ROSA SANTOS"/>
    <s v="Universidade Federal de Uberlandia"/>
    <n v="1789972"/>
    <n v="88116980653"/>
    <s v="12/02/1973"/>
    <x v="1"/>
    <s v="MARIA HELENA ROSA SANTOS"/>
    <x v="0"/>
    <s v="BRASILEIRO NATO"/>
    <m/>
    <s v="MG"/>
    <m/>
    <n v="332"/>
    <s v="FACULDADE DE EDUCACAO FISICA"/>
    <s v="03-EDUCACAO FISICA"/>
    <n v="332"/>
    <s v="FACULDADE DE EDUCACAO FISICA"/>
    <s v="03-EDUCACAO FISICA"/>
    <x v="0"/>
    <x v="1"/>
    <x v="5"/>
    <x v="0"/>
    <m/>
    <s v="0//0"/>
    <m/>
    <m/>
    <n v="26235"/>
    <s v="UNIVERSIDADE FEDERAL DE GOIAS"/>
    <n v="0"/>
    <m/>
    <m/>
    <m/>
    <x v="0"/>
    <x v="1"/>
    <d v="2014-07-02T00:00:00"/>
    <n v="17945.810000000001"/>
  </r>
  <r>
    <s v="EDUARDO LAZARO MARTINS NAVES"/>
    <s v="Universidade Federal de Uberlandia"/>
    <n v="1353691"/>
    <n v="69133956634"/>
    <s v="02/07/1970"/>
    <x v="1"/>
    <s v="CLEUZA ANTONIA NAVES"/>
    <x v="0"/>
    <s v="BRASILEIRO NATO"/>
    <m/>
    <s v="MG"/>
    <s v="UBERLANDIA"/>
    <n v="403"/>
    <s v="FACULDADE DE ENGENHARIA ELETRICA"/>
    <s v="04-SANTA MONICA"/>
    <n v="403"/>
    <s v="FACULDADE DE ENGENHARIA ELETRICA"/>
    <s v="04-SANTA MONICA"/>
    <x v="0"/>
    <x v="1"/>
    <x v="3"/>
    <x v="0"/>
    <m/>
    <s v="0//0"/>
    <m/>
    <m/>
    <n v="26235"/>
    <s v="UNIVERSIDADE FEDERAL DE GOIAS"/>
    <n v="0"/>
    <m/>
    <m/>
    <m/>
    <x v="0"/>
    <x v="1"/>
    <d v="2006-12-01T00:00:00"/>
    <n v="20530.009999999998"/>
  </r>
  <r>
    <s v="EDUARDO LUIS ARAUJO DE OLIVEIRA BATISTA"/>
    <s v="Universidade Federal de Uberlandia"/>
    <n v="1340137"/>
    <n v="82470260663"/>
    <s v="10/04/1971"/>
    <x v="1"/>
    <s v="MARGARIDA MARIA ARAUJO DE OLIVEIRA BATISTA"/>
    <x v="1"/>
    <s v="BRASILEIRO NATO"/>
    <m/>
    <s v="MG"/>
    <m/>
    <n v="349"/>
    <s v="INSTITUTO DE LETRAS E LINGUISTICA"/>
    <s v="04-SANTA MONICA"/>
    <n v="349"/>
    <s v="INSTITUTO DE LETRAS E LINGUISTICA"/>
    <s v="04-SANTA MONICA"/>
    <x v="0"/>
    <x v="1"/>
    <x v="2"/>
    <x v="1"/>
    <m/>
    <s v="0//0"/>
    <m/>
    <m/>
    <n v="0"/>
    <m/>
    <n v="0"/>
    <m/>
    <m/>
    <m/>
    <x v="1"/>
    <x v="0"/>
    <d v="2022-02-07T00:00:00"/>
    <n v="3866.06"/>
  </r>
  <r>
    <s v="EDUARDO MATHIAS RICHTER"/>
    <s v="Universidade Federal de Uberlandia"/>
    <n v="1504724"/>
    <n v="49722620010"/>
    <s v="28/01/1965"/>
    <x v="1"/>
    <s v="MARIA DE LOURDES RICHTER"/>
    <x v="0"/>
    <s v="BRASILEIRO NATO"/>
    <m/>
    <s v="RS"/>
    <s v="VENANCIO AIRES"/>
    <n v="356"/>
    <s v="INSTITUTO DE QUIMICA"/>
    <s v="04-SANTA MONICA"/>
    <n v="356"/>
    <s v="INSTITUTO DE QUIMICA"/>
    <s v="04-SANTA MONICA"/>
    <x v="0"/>
    <x v="1"/>
    <x v="3"/>
    <x v="0"/>
    <m/>
    <s v="0//0"/>
    <m/>
    <m/>
    <n v="0"/>
    <m/>
    <n v="0"/>
    <m/>
    <m/>
    <m/>
    <x v="0"/>
    <x v="1"/>
    <d v="2005-08-05T00:00:00"/>
    <n v="22439.77"/>
  </r>
  <r>
    <s v="EDUARDO NEVES DA COSTA DIAS"/>
    <s v="Universidade Federal de Uberlandia"/>
    <n v="1287459"/>
    <n v="39448460600"/>
    <s v="29/10/1952"/>
    <x v="1"/>
    <s v="DIVA NEVES DIAS"/>
    <x v="0"/>
    <s v="BRASILEIRO NATO"/>
    <m/>
    <s v="MS"/>
    <s v="TRES LAGOAS"/>
    <n v="305"/>
    <s v="FACULDADE DE MEDICINA"/>
    <s v="07-AREA ACADEMICA-UMUARAMA"/>
    <n v="305"/>
    <s v="FACULDADE DE MEDICINA"/>
    <s v="07-AREA ACADEMICA-UMUARAMA"/>
    <x v="0"/>
    <x v="2"/>
    <x v="8"/>
    <x v="0"/>
    <m/>
    <s v="0//0"/>
    <m/>
    <m/>
    <n v="0"/>
    <m/>
    <n v="0"/>
    <m/>
    <m/>
    <m/>
    <x v="0"/>
    <x v="1"/>
    <d v="1998-08-13T00:00:00"/>
    <n v="7408.48"/>
  </r>
  <r>
    <s v="EDUARDO NUNES GUIMARAES"/>
    <s v="Universidade Federal de Uberlandia"/>
    <n v="413314"/>
    <n v="53947304668"/>
    <s v="07/08/1964"/>
    <x v="1"/>
    <s v="TEREZINHA NUNES GUIMARAES"/>
    <x v="0"/>
    <s v="BRASILEIRO NATO"/>
    <m/>
    <s v="MG"/>
    <s v="PATROCINIO"/>
    <n v="344"/>
    <s v="INST DE ECONOMIA RELACOES INTERNACIONAIS"/>
    <s v="04-SANTA MONICA"/>
    <n v="344"/>
    <s v="INST DE ECONOMIA RELACOES INTERNACIONAIS"/>
    <s v="04-SANTA MONICA"/>
    <x v="0"/>
    <x v="1"/>
    <x v="3"/>
    <x v="0"/>
    <m/>
    <s v="0//0"/>
    <m/>
    <m/>
    <n v="0"/>
    <m/>
    <n v="0"/>
    <m/>
    <m/>
    <m/>
    <x v="0"/>
    <x v="1"/>
    <d v="1989-03-01T00:00:00"/>
    <n v="21592.06"/>
  </r>
  <r>
    <s v="EDUARDO ROGERIO FAVARO"/>
    <s v="Universidade Federal de Uberlandia"/>
    <n v="1017533"/>
    <n v="33698381842"/>
    <s v="02/07/1985"/>
    <x v="1"/>
    <s v="ANTONIA ESPALAOR FAVARO"/>
    <x v="3"/>
    <s v="BRASILEIRO NATO"/>
    <m/>
    <s v="SP"/>
    <m/>
    <n v="391"/>
    <s v="FACULDADE DE MATEMATICA"/>
    <s v="04-SANTA MONICA"/>
    <n v="391"/>
    <s v="FACULDADE DE MATEMATICA"/>
    <s v="04-SANTA MONICA"/>
    <x v="0"/>
    <x v="1"/>
    <x v="6"/>
    <x v="0"/>
    <m/>
    <s v="0//0"/>
    <m/>
    <m/>
    <n v="0"/>
    <m/>
    <n v="0"/>
    <m/>
    <m/>
    <m/>
    <x v="0"/>
    <x v="1"/>
    <d v="2015-02-13T00:00:00"/>
    <n v="12763.01"/>
  </r>
  <r>
    <s v="EDVALDA ARAUJO LEAL"/>
    <s v="Universidade Federal de Uberlandia"/>
    <n v="3444046"/>
    <n v="50194500659"/>
    <s v="26/10/1967"/>
    <x v="0"/>
    <s v="VALDA ARAUJO PEREIRA"/>
    <x v="0"/>
    <s v="BRASILEIRO NATO"/>
    <m/>
    <s v="MG"/>
    <s v="MONTE CARMELO"/>
    <n v="4"/>
    <s v="GABINETE DO REITOR"/>
    <s v="04-SANTA MONICA"/>
    <n v="360"/>
    <s v="FACULDADE DE CIENCIAS CONTABEIS"/>
    <s v="04-SANTA MONICA"/>
    <x v="0"/>
    <x v="1"/>
    <x v="9"/>
    <x v="0"/>
    <m/>
    <s v="0//0"/>
    <m/>
    <m/>
    <n v="0"/>
    <m/>
    <n v="0"/>
    <m/>
    <m/>
    <m/>
    <x v="0"/>
    <x v="1"/>
    <d v="2009-09-02T00:00:00"/>
    <n v="20444.669999999998"/>
  </r>
  <r>
    <s v="EDWARD LUIS DE ARAUJO"/>
    <s v="Universidade Federal de Uberlandia"/>
    <n v="1549341"/>
    <n v="27061080884"/>
    <s v="21/02/1980"/>
    <x v="1"/>
    <s v="ZENAIDE DA SILVA ARAUJO"/>
    <x v="1"/>
    <s v="BRASILEIRO NATO"/>
    <m/>
    <s v="SP"/>
    <s v="ARACATUBA"/>
    <n v="801"/>
    <s v="COORD CURSO DE MATEMATICA DO PONTAL"/>
    <s v="09-CAMPUS PONTAL"/>
    <n v="1152"/>
    <s v="INSTITUTO CIENCIAS EXATA NATURAIS PONTAL"/>
    <s v="09-CAMPUS PONTAL"/>
    <x v="0"/>
    <x v="1"/>
    <x v="8"/>
    <x v="0"/>
    <m/>
    <s v="0//0"/>
    <m/>
    <m/>
    <n v="0"/>
    <m/>
    <n v="0"/>
    <m/>
    <m/>
    <m/>
    <x v="0"/>
    <x v="1"/>
    <d v="2006-09-04T00:00:00"/>
    <n v="13273.52"/>
  </r>
  <r>
    <s v="EFIGENIA APARECIDA MACIEL DE FREITAS"/>
    <s v="Universidade Federal de Uberlandia"/>
    <n v="2424871"/>
    <n v="61681075687"/>
    <s v="21/04/1965"/>
    <x v="0"/>
    <s v="MARIA DE LOURDES MACIEL"/>
    <x v="0"/>
    <s v="BRASILEIRO NATO"/>
    <m/>
    <s v="MG"/>
    <s v="GUARDINHA"/>
    <n v="305"/>
    <s v="FACULDADE DE MEDICINA"/>
    <s v="07-AREA ACADEMICA-UMUARAMA"/>
    <n v="305"/>
    <s v="FACULDADE DE MEDICINA"/>
    <s v="07-AREA ACADEMICA-UMUARAMA"/>
    <x v="0"/>
    <x v="1"/>
    <x v="9"/>
    <x v="0"/>
    <m/>
    <s v="0//0"/>
    <m/>
    <m/>
    <n v="0"/>
    <m/>
    <n v="0"/>
    <m/>
    <m/>
    <m/>
    <x v="0"/>
    <x v="1"/>
    <d v="2008-11-10T00:00:00"/>
    <n v="16591.91"/>
  </r>
  <r>
    <s v="ELAINE GOMES ASSIS"/>
    <s v="Universidade Federal de Uberlandia"/>
    <n v="2297596"/>
    <n v="67213260600"/>
    <s v="25/04/1965"/>
    <x v="0"/>
    <s v="WANDA GOMES ASSIS"/>
    <x v="1"/>
    <s v="BRASILEIRO NATO"/>
    <m/>
    <s v="GO"/>
    <m/>
    <n v="399"/>
    <s v="FACULDADE DE ENGENHARIA MECANICA"/>
    <s v="12-CAMPUS GLORIA"/>
    <n v="399"/>
    <s v="FACULDADE DE ENGENHARIA MECANICA"/>
    <s v="12-CAMPUS GLORIA"/>
    <x v="0"/>
    <x v="1"/>
    <x v="7"/>
    <x v="0"/>
    <m/>
    <s v="0//0"/>
    <m/>
    <m/>
    <n v="0"/>
    <m/>
    <n v="0"/>
    <m/>
    <m/>
    <m/>
    <x v="0"/>
    <x v="1"/>
    <d v="2009-09-14T00:00:00"/>
    <n v="21108.35"/>
  </r>
  <r>
    <s v="ELAINE KIKUTI"/>
    <s v="Universidade Federal de Uberlandia"/>
    <n v="1675666"/>
    <n v="25390047842"/>
    <s v="28/05/1976"/>
    <x v="0"/>
    <s v="TEREZINHA SATIKO MATSUMOTO KIKUTI"/>
    <x v="2"/>
    <s v="BRASILEIRO NATO"/>
    <m/>
    <s v="SP"/>
    <s v="GUAIRA"/>
    <n v="356"/>
    <s v="INSTITUTO DE QUIMICA"/>
    <s v="04-SANTA MONICA"/>
    <n v="356"/>
    <s v="INSTITUTO DE QUIMICA"/>
    <s v="04-SANTA MONICA"/>
    <x v="0"/>
    <x v="1"/>
    <x v="5"/>
    <x v="0"/>
    <m/>
    <s v="0//0"/>
    <m/>
    <m/>
    <n v="0"/>
    <m/>
    <n v="0"/>
    <m/>
    <m/>
    <m/>
    <x v="0"/>
    <x v="1"/>
    <d v="2009-01-22T00:00:00"/>
    <n v="17945.810000000001"/>
  </r>
  <r>
    <s v="ELAINE RIBEIRO DE FARIA PAIVA"/>
    <s v="Universidade Federal de Uberlandia"/>
    <n v="2609597"/>
    <n v="4456789689"/>
    <s v="30/08/1980"/>
    <x v="0"/>
    <s v="OLGA DEVOS RIBEIRO FARIA"/>
    <x v="0"/>
    <s v="BRASILEIRO NATO"/>
    <m/>
    <s v="MG"/>
    <s v="SACRAMENTO"/>
    <n v="414"/>
    <s v="FACULDADE DE CIENCIA DA COMPUTACAO"/>
    <s v="04-SANTA MONICA"/>
    <n v="414"/>
    <s v="FACULDADE DE CIENCIA DA COMPUTACAO"/>
    <s v="04-SANTA MONICA"/>
    <x v="0"/>
    <x v="1"/>
    <x v="9"/>
    <x v="0"/>
    <m/>
    <s v="0//0"/>
    <m/>
    <m/>
    <n v="0"/>
    <m/>
    <n v="0"/>
    <m/>
    <m/>
    <m/>
    <x v="0"/>
    <x v="1"/>
    <d v="2010-08-30T00:00:00"/>
    <n v="16591.91"/>
  </r>
  <r>
    <s v="ELCIO EDUARDO DE PAULA SANTANA"/>
    <s v="Universidade Federal de Uberlandia"/>
    <n v="1573298"/>
    <n v="99229269620"/>
    <s v="29/01/1978"/>
    <x v="1"/>
    <s v="ALZIRA DE PAULA ALMEIDA SANTANA"/>
    <x v="0"/>
    <s v="BRASILEIRO NATO"/>
    <m/>
    <s v="MG"/>
    <m/>
    <n v="369"/>
    <s v="FACULDADE DE GESTAO E NEGOCIOS"/>
    <s v="04-SANTA MONICA"/>
    <n v="369"/>
    <s v="FACULDADE DE GESTAO E NEGOCIOS"/>
    <s v="04-SANTA MONICA"/>
    <x v="0"/>
    <x v="1"/>
    <x v="5"/>
    <x v="0"/>
    <m/>
    <s v="0//0"/>
    <m/>
    <m/>
    <n v="0"/>
    <m/>
    <n v="0"/>
    <m/>
    <m/>
    <m/>
    <x v="0"/>
    <x v="1"/>
    <d v="2009-12-02T00:00:00"/>
    <n v="17945.810000000001"/>
  </r>
  <r>
    <s v="ELDER THOMAZ DA SILVA"/>
    <s v="Universidade Federal de Uberlandia"/>
    <n v="3097679"/>
    <n v="10639584748"/>
    <s v="16/03/1986"/>
    <x v="1"/>
    <s v="MARIA DA PIEDADE GONCALVES DA SILVA"/>
    <x v="1"/>
    <s v="BRASILEIRO NATO"/>
    <m/>
    <s v="ES"/>
    <m/>
    <n v="808"/>
    <s v="INSTITUTO DE ARTES"/>
    <s v="04-SANTA MONICA"/>
    <n v="808"/>
    <s v="INSTITUTO DE ARTES"/>
    <s v="04-SANTA MONICA"/>
    <x v="0"/>
    <x v="0"/>
    <x v="11"/>
    <x v="0"/>
    <m/>
    <s v="0//0"/>
    <m/>
    <m/>
    <n v="0"/>
    <m/>
    <n v="0"/>
    <m/>
    <m/>
    <m/>
    <x v="0"/>
    <x v="1"/>
    <d v="2019-03-01T00:00:00"/>
    <n v="7431.86"/>
  </r>
  <r>
    <s v="ELENICE MARIA CASARTELLI"/>
    <s v="Universidade Federal de Uberlandia"/>
    <n v="1711428"/>
    <n v="25248395836"/>
    <s v="21/03/1977"/>
    <x v="0"/>
    <s v="MARIA DA PENHA OLIVEIRA"/>
    <x v="0"/>
    <s v="BRASILEIRO NATO"/>
    <m/>
    <s v="SP"/>
    <m/>
    <n v="314"/>
    <s v="FACULDADE DE MEDICINA VETERINARIA"/>
    <s v="07-AREA ACADEMICA-UMUARAMA"/>
    <n v="314"/>
    <s v="FACULDADE DE MEDICINA VETERINARIA"/>
    <s v="07-AREA ACADEMICA-UMUARAMA"/>
    <x v="0"/>
    <x v="1"/>
    <x v="5"/>
    <x v="0"/>
    <m/>
    <s v="0//0"/>
    <m/>
    <m/>
    <n v="0"/>
    <m/>
    <n v="0"/>
    <m/>
    <m/>
    <m/>
    <x v="0"/>
    <x v="1"/>
    <d v="2011-02-16T00:00:00"/>
    <n v="17945.810000000001"/>
  </r>
  <r>
    <s v="ELENITA PINHEIRO DE QUEIROZ SILVA"/>
    <s v="Universidade Federal de Uberlandia"/>
    <n v="1508380"/>
    <n v="34590366568"/>
    <s v="13/05/1965"/>
    <x v="0"/>
    <s v="MARIA DE LOURDES ALVES"/>
    <x v="0"/>
    <s v="BRASILEIRO NATO"/>
    <m/>
    <s v="BA"/>
    <s v="BARREIRAS"/>
    <n v="363"/>
    <s v="FACULDADE DE EDUCACAO"/>
    <s v="04-SANTA MONICA"/>
    <n v="363"/>
    <s v="FACULDADE DE EDUCACAO"/>
    <s v="04-SANTA MONICA"/>
    <x v="0"/>
    <x v="1"/>
    <x v="5"/>
    <x v="0"/>
    <m/>
    <s v="0//0"/>
    <m/>
    <m/>
    <n v="0"/>
    <m/>
    <n v="0"/>
    <m/>
    <m/>
    <m/>
    <x v="0"/>
    <x v="1"/>
    <d v="2005-09-09T00:00:00"/>
    <n v="20464.849999999999"/>
  </r>
  <r>
    <s v="ELIAMAR GODOI"/>
    <s v="Universidade Federal de Uberlandia"/>
    <n v="1811496"/>
    <n v="68060122649"/>
    <s v="07/10/1968"/>
    <x v="0"/>
    <s v="MARIA DE FATIMA GODOI"/>
    <x v="0"/>
    <s v="BRASILEIRO NATO"/>
    <m/>
    <s v="MG"/>
    <m/>
    <n v="349"/>
    <s v="INSTITUTO DE LETRAS E LINGUISTICA"/>
    <s v="04-SANTA MONICA"/>
    <n v="349"/>
    <s v="INSTITUTO DE LETRAS E LINGUISTICA"/>
    <s v="04-SANTA MONICA"/>
    <x v="0"/>
    <x v="1"/>
    <x v="9"/>
    <x v="0"/>
    <m/>
    <s v="0//0"/>
    <m/>
    <m/>
    <n v="0"/>
    <m/>
    <n v="0"/>
    <m/>
    <m/>
    <m/>
    <x v="0"/>
    <x v="1"/>
    <d v="2010-08-25T00:00:00"/>
    <n v="16591.91"/>
  </r>
  <r>
    <s v="ELIANA DIAS"/>
    <s v="Universidade Federal de Uberlandia"/>
    <n v="6412173"/>
    <n v="51124777687"/>
    <s v="07/01/1958"/>
    <x v="0"/>
    <s v="SEBASTIANA PAFUME DIAS"/>
    <x v="0"/>
    <s v="BRASILEIRO NATO"/>
    <m/>
    <s v="MG"/>
    <s v="UBERLANDIA"/>
    <n v="349"/>
    <s v="INSTITUTO DE LETRAS E LINGUISTICA"/>
    <s v="04-SANTA MONICA"/>
    <n v="349"/>
    <s v="INSTITUTO DE LETRAS E LINGUISTICA"/>
    <s v="04-SANTA MONICA"/>
    <x v="0"/>
    <x v="1"/>
    <x v="5"/>
    <x v="0"/>
    <m/>
    <s v="0//0"/>
    <m/>
    <m/>
    <n v="0"/>
    <m/>
    <n v="0"/>
    <m/>
    <m/>
    <m/>
    <x v="0"/>
    <x v="1"/>
    <d v="2008-11-10T00:00:00"/>
    <n v="17945.810000000001"/>
  </r>
  <r>
    <s v="ELIANA PANTALEAO"/>
    <s v="Universidade Federal de Uberlandia"/>
    <n v="2152007"/>
    <n v="97554316672"/>
    <s v="23/09/1972"/>
    <x v="0"/>
    <s v="VANDA BRINCK PANTALEAO"/>
    <x v="0"/>
    <s v="BRASILEIRO NATO"/>
    <m/>
    <s v="RJ"/>
    <m/>
    <n v="414"/>
    <s v="FACULDADE DE CIENCIA DA COMPUTACAO"/>
    <s v="04-SANTA MONICA"/>
    <n v="414"/>
    <s v="FACULDADE DE CIENCIA DA COMPUTACAO"/>
    <s v="04-SANTA MONICA"/>
    <x v="0"/>
    <x v="1"/>
    <x v="4"/>
    <x v="0"/>
    <m/>
    <s v="0//0"/>
    <m/>
    <m/>
    <n v="0"/>
    <m/>
    <n v="0"/>
    <m/>
    <m/>
    <m/>
    <x v="0"/>
    <x v="1"/>
    <d v="2014-08-08T00:00:00"/>
    <n v="11800.12"/>
  </r>
  <r>
    <s v="ELIANE BETANIA CARVALHO COSTA"/>
    <s v="Universidade Federal de Uberlandia"/>
    <n v="1145783"/>
    <n v="291095151"/>
    <s v="25/03/1982"/>
    <x v="0"/>
    <s v="MARIA ESTELA DE CARVALHO COSTA"/>
    <x v="0"/>
    <s v="BRASILEIRO NATO"/>
    <m/>
    <s v="MG"/>
    <m/>
    <n v="407"/>
    <s v="FACULDADE DE ENGENHARIA CIVIL"/>
    <s v="04-SANTA MONICA"/>
    <n v="407"/>
    <s v="FACULDADE DE ENGENHARIA CIVIL"/>
    <s v="04-SANTA MONICA"/>
    <x v="0"/>
    <x v="1"/>
    <x v="4"/>
    <x v="0"/>
    <m/>
    <s v="0//0"/>
    <m/>
    <m/>
    <n v="0"/>
    <m/>
    <n v="0"/>
    <m/>
    <m/>
    <m/>
    <x v="0"/>
    <x v="1"/>
    <d v="2018-03-26T00:00:00"/>
    <n v="11800.12"/>
  </r>
  <r>
    <s v="ELIANE DA SILVA MORGADO"/>
    <s v="Universidade Federal de Uberlandia"/>
    <n v="2151071"/>
    <n v="7061985739"/>
    <s v="02/05/1977"/>
    <x v="0"/>
    <s v="MARIA DA SILVA MORGADO"/>
    <x v="0"/>
    <s v="BRASILEIRO NATO"/>
    <m/>
    <s v="RJ"/>
    <m/>
    <n v="314"/>
    <s v="FACULDADE DE MEDICINA VETERINARIA"/>
    <s v="07-AREA ACADEMICA-UMUARAMA"/>
    <n v="314"/>
    <s v="FACULDADE DE MEDICINA VETERINARIA"/>
    <s v="07-AREA ACADEMICA-UMUARAMA"/>
    <x v="0"/>
    <x v="1"/>
    <x v="6"/>
    <x v="0"/>
    <m/>
    <s v="0//0"/>
    <m/>
    <m/>
    <n v="0"/>
    <m/>
    <n v="0"/>
    <m/>
    <m/>
    <m/>
    <x v="0"/>
    <x v="1"/>
    <d v="2014-08-13T00:00:00"/>
    <n v="12763.01"/>
  </r>
  <r>
    <s v="ELIANE MARA SILVEIRA"/>
    <s v="Universidade Federal de Uberlandia"/>
    <n v="1306541"/>
    <n v="56704305904"/>
    <s v="07/06/1965"/>
    <x v="0"/>
    <s v="JACIRA L SILVEIRA"/>
    <x v="0"/>
    <s v="BRASILEIRO NATO"/>
    <m/>
    <s v="PR"/>
    <s v="CAMPO MOURAO"/>
    <n v="349"/>
    <s v="INSTITUTO DE LETRAS E LINGUISTICA"/>
    <s v="04-SANTA MONICA"/>
    <n v="349"/>
    <s v="INSTITUTO DE LETRAS E LINGUISTICA"/>
    <s v="04-SANTA MONICA"/>
    <x v="0"/>
    <x v="1"/>
    <x v="3"/>
    <x v="0"/>
    <m/>
    <s v="0//0"/>
    <m/>
    <m/>
    <n v="0"/>
    <m/>
    <n v="0"/>
    <m/>
    <m/>
    <m/>
    <x v="0"/>
    <x v="1"/>
    <d v="2005-08-05T00:00:00"/>
    <n v="20530.009999999998"/>
  </r>
  <r>
    <s v="ELIANE MARIA BRANDEMARTE MOREIRA"/>
    <s v="Universidade Federal de Uberlandia"/>
    <n v="1171019"/>
    <n v="10950649830"/>
    <s v="31/01/1969"/>
    <x v="0"/>
    <s v="FLORINDA PERES PEREIRA BRANDEMARTE"/>
    <x v="0"/>
    <s v="BRASILEIRO NATO"/>
    <m/>
    <s v="SP"/>
    <s v="CATANDUVA"/>
    <n v="801"/>
    <s v="COORD CURSO DE MATEMATICA DO PONTAL"/>
    <s v="09-CAMPUS PONTAL"/>
    <n v="1152"/>
    <s v="INSTITUTO CIENCIAS EXATA NATURAIS PONTAL"/>
    <s v="09-CAMPUS PONTAL"/>
    <x v="0"/>
    <x v="0"/>
    <x v="6"/>
    <x v="0"/>
    <m/>
    <s v="0//0"/>
    <m/>
    <m/>
    <n v="0"/>
    <m/>
    <n v="0"/>
    <m/>
    <m/>
    <m/>
    <x v="0"/>
    <x v="1"/>
    <d v="2006-09-04T00:00:00"/>
    <n v="8904.42"/>
  </r>
  <r>
    <s v="ELIANE MARIA DE CARVALHO"/>
    <s v="Universidade Federal de Uberlandia"/>
    <n v="1675681"/>
    <n v="10477558828"/>
    <s v="15/08/1961"/>
    <x v="0"/>
    <s v="MARIA GOULART DE CARVALHO"/>
    <x v="0"/>
    <s v="BRASILEIRO NATO"/>
    <m/>
    <s v="SP"/>
    <s v="BARBOSA"/>
    <n v="332"/>
    <s v="FACULDADE DE EDUCACAO FISICA"/>
    <s v="03-EDUCACAO FISICA"/>
    <n v="332"/>
    <s v="FACULDADE DE EDUCACAO FISICA"/>
    <s v="03-EDUCACAO FISICA"/>
    <x v="0"/>
    <x v="1"/>
    <x v="5"/>
    <x v="0"/>
    <m/>
    <s v="0//0"/>
    <m/>
    <m/>
    <n v="0"/>
    <m/>
    <n v="0"/>
    <m/>
    <m/>
    <m/>
    <x v="0"/>
    <x v="1"/>
    <d v="2009-01-22T00:00:00"/>
    <n v="18624.080000000002"/>
  </r>
  <r>
    <s v="ELIANE PEREIRA MENDONCA"/>
    <s v="Universidade Federal de Uberlandia"/>
    <n v="1015390"/>
    <n v="7056959644"/>
    <s v="28/06/1985"/>
    <x v="0"/>
    <s v="MARIA PEREIRA FERNANDES MENDONCA"/>
    <x v="0"/>
    <s v="BRASILEIRO NATO"/>
    <m/>
    <s v="MG"/>
    <m/>
    <n v="314"/>
    <s v="FACULDADE DE MEDICINA VETERINARIA"/>
    <s v="07-AREA ACADEMICA-UMUARAMA"/>
    <n v="314"/>
    <s v="FACULDADE DE MEDICINA VETERINARIA"/>
    <s v="07-AREA ACADEMICA-UMUARAMA"/>
    <x v="0"/>
    <x v="1"/>
    <x v="12"/>
    <x v="0"/>
    <m/>
    <s v="0//0"/>
    <m/>
    <m/>
    <n v="0"/>
    <m/>
    <n v="0"/>
    <m/>
    <m/>
    <m/>
    <x v="0"/>
    <x v="1"/>
    <d v="2020-08-03T00:00:00"/>
    <n v="10097"/>
  </r>
  <r>
    <s v="ELIANE REGINA FLORES OLIVEIRA"/>
    <s v="Universidade Federal de Uberlandia"/>
    <n v="411664"/>
    <n v="35110104620"/>
    <s v="08/11/1956"/>
    <x v="0"/>
    <s v="ODETE REIS FLORES"/>
    <x v="0"/>
    <s v="BRASILEIRO NATO"/>
    <m/>
    <s v="MG"/>
    <s v="UBERLANDIA"/>
    <n v="407"/>
    <s v="FACULDADE DE ENGENHARIA CIVIL"/>
    <s v="04-SANTA MONICA"/>
    <n v="407"/>
    <s v="FACULDADE DE ENGENHARIA CIVIL"/>
    <s v="04-SANTA MONICA"/>
    <x v="0"/>
    <x v="1"/>
    <x v="3"/>
    <x v="0"/>
    <m/>
    <s v="0//0"/>
    <m/>
    <m/>
    <n v="0"/>
    <m/>
    <n v="0"/>
    <m/>
    <m/>
    <m/>
    <x v="0"/>
    <x v="1"/>
    <d v="1979-08-01T00:00:00"/>
    <n v="25589.07"/>
  </r>
  <r>
    <s v="ELIANE REGINA PEREIRA"/>
    <s v="Universidade Federal de Uberlandia"/>
    <n v="1893274"/>
    <n v="1542376980"/>
    <s v="07/07/1975"/>
    <x v="0"/>
    <s v="OLIMPIA GONCALVES PEREIRA"/>
    <x v="0"/>
    <s v="BRASILEIRO NATO"/>
    <m/>
    <s v="SC"/>
    <m/>
    <n v="326"/>
    <s v="INSTITUTO DE PSICOLOGIA"/>
    <s v="07-AREA ACADEMICA-UMUARAMA"/>
    <n v="326"/>
    <s v="INSTITUTO DE PSICOLOGIA"/>
    <s v="07-AREA ACADEMICA-UMUARAMA"/>
    <x v="0"/>
    <x v="1"/>
    <x v="7"/>
    <x v="0"/>
    <m/>
    <s v="0//0"/>
    <m/>
    <m/>
    <n v="0"/>
    <m/>
    <n v="0"/>
    <m/>
    <m/>
    <m/>
    <x v="0"/>
    <x v="1"/>
    <d v="2011-10-03T00:00:00"/>
    <n v="17255.59"/>
  </r>
  <r>
    <s v="ELIANE SOARES"/>
    <s v="Universidade Federal de Uberlandia"/>
    <n v="1422494"/>
    <n v="89862023953"/>
    <s v="07/06/1975"/>
    <x v="0"/>
    <s v="ERNESTINA BEZERRA SOARES"/>
    <x v="0"/>
    <s v="BRASILEIRO NATO"/>
    <m/>
    <s v="SC"/>
    <m/>
    <n v="806"/>
    <s v="INSTITUTO DE CIENCIAS SOCIAIS"/>
    <s v="04-SANTA MONICA"/>
    <n v="806"/>
    <s v="INSTITUTO DE CIENCIAS SOCIAIS"/>
    <s v="04-SANTA MONICA"/>
    <x v="0"/>
    <x v="1"/>
    <x v="7"/>
    <x v="0"/>
    <m/>
    <s v="0//0"/>
    <m/>
    <m/>
    <n v="0"/>
    <m/>
    <n v="0"/>
    <m/>
    <m/>
    <m/>
    <x v="0"/>
    <x v="1"/>
    <d v="2010-02-26T00:00:00"/>
    <n v="17255.59"/>
  </r>
  <r>
    <s v="ELIAS BITENCOURT TEODORO"/>
    <s v="Universidade Federal de Uberlandia"/>
    <n v="412452"/>
    <n v="8586942120"/>
    <s v="06/03/1955"/>
    <x v="1"/>
    <s v="MARIA LUZIA TEODORO"/>
    <x v="4"/>
    <s v="BRASILEIRO NATO"/>
    <m/>
    <s v="MG"/>
    <s v="UBERLANDIA"/>
    <n v="399"/>
    <s v="FACULDADE DE ENGENHARIA MECANICA"/>
    <s v="12-CAMPUS GLORIA"/>
    <n v="399"/>
    <s v="FACULDADE DE ENGENHARIA MECANICA"/>
    <s v="12-CAMPUS GLORIA"/>
    <x v="0"/>
    <x v="1"/>
    <x v="1"/>
    <x v="0"/>
    <m/>
    <s v="0//0"/>
    <m/>
    <m/>
    <n v="0"/>
    <m/>
    <n v="0"/>
    <m/>
    <m/>
    <m/>
    <x v="0"/>
    <x v="1"/>
    <d v="1985-03-01T00:00:00"/>
    <n v="23195.86"/>
  </r>
  <r>
    <s v="ELIAS JOSE OLIVEIRA"/>
    <s v="Universidade Federal de Uberlandia"/>
    <n v="2451391"/>
    <n v="67039618672"/>
    <s v="23/06/1971"/>
    <x v="1"/>
    <s v="ZILDA MARIA RIBEIRO DE OLIVEIRA"/>
    <x v="1"/>
    <s v="BRASILEIRO NATO"/>
    <m/>
    <s v="MG"/>
    <s v="PATOS DE MINAS"/>
    <n v="1270"/>
    <s v="Coordenação do Curso de Graduação em Enfermagem"/>
    <s v="07-AREA ACADEMICA-UMUARAMA"/>
    <n v="305"/>
    <s v="FACULDADE DE MEDICINA"/>
    <s v="07-AREA ACADEMICA-UMUARAMA"/>
    <x v="0"/>
    <x v="1"/>
    <x v="9"/>
    <x v="0"/>
    <m/>
    <s v="0//0"/>
    <m/>
    <m/>
    <n v="0"/>
    <m/>
    <n v="0"/>
    <m/>
    <m/>
    <m/>
    <x v="0"/>
    <x v="1"/>
    <d v="2010-03-08T00:00:00"/>
    <n v="17575.09"/>
  </r>
  <r>
    <s v="ELIAS NASCENTES BORGES"/>
    <s v="Universidade Federal de Uberlandia"/>
    <n v="413338"/>
    <n v="28789717600"/>
    <s v="26/02/1957"/>
    <x v="1"/>
    <s v="SEBASTIANA DOS SANTOS NASCENTES"/>
    <x v="0"/>
    <s v="BRASILEIRO NATO"/>
    <m/>
    <s v="MG"/>
    <s v="PATOS MINAS"/>
    <n v="535"/>
    <s v="LABORATORIO MANEJO E CONSERVACAO DO SOLO"/>
    <s v="12-CAMPUS GLORIA"/>
    <n v="301"/>
    <s v="INSTITUTO DE CIENCIAS AGRARIAS"/>
    <s v="12-CAMPUS GLORIA"/>
    <x v="0"/>
    <x v="1"/>
    <x v="3"/>
    <x v="0"/>
    <m/>
    <s v="0//0"/>
    <m/>
    <m/>
    <n v="0"/>
    <m/>
    <n v="0"/>
    <m/>
    <m/>
    <m/>
    <x v="0"/>
    <x v="1"/>
    <d v="1989-08-01T00:00:00"/>
    <n v="22397.86"/>
  </r>
  <r>
    <s v="ELIE LUIS MARTINEZ PADILLA"/>
    <s v="Universidade Federal de Uberlandia"/>
    <n v="1658419"/>
    <n v="1278373616"/>
    <s v="06/07/1967"/>
    <x v="1"/>
    <s v="OBDULIA PADILLA MELENDEZ"/>
    <x v="3"/>
    <s v="ESTRANGEIRO"/>
    <s v="PERU"/>
    <m/>
    <s v="PUQUIO AYAUCHO"/>
    <n v="399"/>
    <s v="FACULDADE DE ENGENHARIA MECANICA"/>
    <s v="12-CAMPUS GLORIA"/>
    <n v="399"/>
    <s v="FACULDADE DE ENGENHARIA MECANICA"/>
    <s v="12-CAMPUS GLORIA"/>
    <x v="0"/>
    <x v="1"/>
    <x v="1"/>
    <x v="0"/>
    <m/>
    <s v="0//0"/>
    <m/>
    <m/>
    <n v="0"/>
    <m/>
    <n v="0"/>
    <m/>
    <m/>
    <m/>
    <x v="0"/>
    <x v="1"/>
    <d v="2008-09-25T00:00:00"/>
    <n v="18663.64"/>
  </r>
  <r>
    <s v="ELISA REGINA DOS SANTOS"/>
    <s v="Universidade Federal de Uberlandia"/>
    <n v="2043860"/>
    <n v="33681990808"/>
    <s v="08/09/1984"/>
    <x v="0"/>
    <s v="MARIA INEZ CLEMENTE DOS SANTOS"/>
    <x v="0"/>
    <s v="BRASILEIRO NATO"/>
    <m/>
    <s v="SP"/>
    <m/>
    <n v="391"/>
    <s v="FACULDADE DE MATEMATICA"/>
    <s v="04-SANTA MONICA"/>
    <n v="391"/>
    <s v="FACULDADE DE MATEMATICA"/>
    <s v="04-SANTA MONICA"/>
    <x v="0"/>
    <x v="1"/>
    <x v="8"/>
    <x v="0"/>
    <m/>
    <s v="0//0"/>
    <m/>
    <m/>
    <n v="0"/>
    <m/>
    <n v="0"/>
    <m/>
    <m/>
    <m/>
    <x v="0"/>
    <x v="1"/>
    <d v="2013-07-15T00:00:00"/>
    <n v="13273.52"/>
  </r>
  <r>
    <s v="ELISA SANTANNA MONTEIRO DA SILVA"/>
    <s v="Universidade Federal de Uberlandia"/>
    <n v="3204457"/>
    <n v="7016299678"/>
    <s v="26/08/1985"/>
    <x v="0"/>
    <s v="MARIA DE LOURDES SANTANNA MONTEIRO"/>
    <x v="0"/>
    <s v="BRASILEIRO NATO"/>
    <m/>
    <s v="MG"/>
    <m/>
    <n v="314"/>
    <s v="FACULDADE DE MEDICINA VETERINARIA"/>
    <s v="07-AREA ACADEMICA-UMUARAMA"/>
    <n v="314"/>
    <s v="FACULDADE DE MEDICINA VETERINARIA"/>
    <s v="07-AREA ACADEMICA-UMUARAMA"/>
    <x v="0"/>
    <x v="1"/>
    <x v="12"/>
    <x v="0"/>
    <m/>
    <s v="0//0"/>
    <m/>
    <m/>
    <n v="0"/>
    <m/>
    <n v="0"/>
    <m/>
    <m/>
    <m/>
    <x v="0"/>
    <x v="1"/>
    <d v="2020-09-08T00:00:00"/>
    <n v="10566.62"/>
  </r>
  <r>
    <s v="ELISA TOFFOLI RODRIGUES"/>
    <s v="Universidade Federal de Uberlandia"/>
    <n v="1840397"/>
    <n v="6398564626"/>
    <s v="03/05/1983"/>
    <x v="0"/>
    <s v="ALDA VALERIA TOFFOLI RODRIGUES"/>
    <x v="0"/>
    <s v="BRASILEIRO NATO"/>
    <m/>
    <s v="SP"/>
    <m/>
    <n v="305"/>
    <s v="FACULDADE DE MEDICINA"/>
    <s v="07-AREA ACADEMICA-UMUARAMA"/>
    <n v="305"/>
    <s v="FACULDADE DE MEDICINA"/>
    <s v="07-AREA ACADEMICA-UMUARAMA"/>
    <x v="0"/>
    <x v="1"/>
    <x v="6"/>
    <x v="0"/>
    <m/>
    <s v="0//0"/>
    <m/>
    <m/>
    <n v="0"/>
    <m/>
    <n v="0"/>
    <m/>
    <m/>
    <m/>
    <x v="0"/>
    <x v="0"/>
    <d v="2011-01-13T00:00:00"/>
    <n v="7739.43"/>
  </r>
  <r>
    <s v="ELISANGELA APARECIDA Y CASTRO"/>
    <s v="Universidade Federal de Uberlandia"/>
    <n v="1685341"/>
    <n v="90905776968"/>
    <s v="02/04/1972"/>
    <x v="0"/>
    <s v="ESNNE POSSEBON Y CASTRO"/>
    <x v="3"/>
    <s v="BRASILEIRO NATO"/>
    <m/>
    <s v="SC"/>
    <s v="SÃO MIGUEL DO OESTE"/>
    <n v="796"/>
    <s v="COORD CURSO DE FISICA DO PONTAL"/>
    <s v="09-CAMPUS PONTAL"/>
    <n v="1152"/>
    <s v="INSTITUTO CIENCIAS EXATA NATURAIS PONTAL"/>
    <s v="09-CAMPUS PONTAL"/>
    <x v="0"/>
    <x v="1"/>
    <x v="5"/>
    <x v="0"/>
    <m/>
    <s v="0//0"/>
    <m/>
    <m/>
    <n v="0"/>
    <m/>
    <n v="0"/>
    <m/>
    <m/>
    <m/>
    <x v="0"/>
    <x v="1"/>
    <d v="2009-03-04T00:00:00"/>
    <n v="17945.810000000001"/>
  </r>
  <r>
    <s v="ELISANGELA ROSA DA SILVA"/>
    <s v="Universidade Federal de Uberlandia"/>
    <n v="2612013"/>
    <n v="2556118628"/>
    <s v="06/09/1972"/>
    <x v="0"/>
    <s v="MARIA DE LOURDES BARBOSA ROSA"/>
    <x v="0"/>
    <s v="BRASILEIRO NATO"/>
    <m/>
    <s v="MG"/>
    <s v="COROMANDEL"/>
    <n v="288"/>
    <s v="INSTITUTO DE CIENCIAS BIOMEDICAS"/>
    <s v="07-AREA ACADEMICA-UMUARAMA"/>
    <n v="288"/>
    <s v="INSTITUTO DE CIENCIAS BIOMEDICAS"/>
    <s v="07-AREA ACADEMICA-UMUARAMA"/>
    <x v="0"/>
    <x v="1"/>
    <x v="7"/>
    <x v="0"/>
    <m/>
    <s v="0//0"/>
    <m/>
    <m/>
    <n v="0"/>
    <m/>
    <n v="0"/>
    <m/>
    <m/>
    <m/>
    <x v="0"/>
    <x v="1"/>
    <d v="2008-11-10T00:00:00"/>
    <n v="17255.59"/>
  </r>
  <r>
    <s v="ELISE SARAIVA"/>
    <s v="Universidade Federal de Uberlandia"/>
    <n v="2476410"/>
    <n v="3438699699"/>
    <s v="19/11/1976"/>
    <x v="0"/>
    <s v="ANTONIA SARAIVA"/>
    <x v="0"/>
    <s v="BRASILEIRO NATO"/>
    <m/>
    <s v="MG"/>
    <s v="UBERLANDIA"/>
    <n v="403"/>
    <s v="FACULDADE DE ENGENHARIA ELETRICA"/>
    <s v="04-SANTA MONICA"/>
    <n v="403"/>
    <s v="FACULDADE DE ENGENHARIA ELETRICA"/>
    <s v="04-SANTA MONICA"/>
    <x v="0"/>
    <x v="1"/>
    <x v="7"/>
    <x v="0"/>
    <m/>
    <s v="0//0"/>
    <m/>
    <m/>
    <n v="0"/>
    <m/>
    <n v="0"/>
    <m/>
    <m/>
    <m/>
    <x v="0"/>
    <x v="1"/>
    <d v="2012-02-28T00:00:00"/>
    <n v="17255.59"/>
  </r>
  <r>
    <s v="ELISETE MARIA DE CARVALHO MESQUITA"/>
    <s v="Universidade Federal de Uberlandia"/>
    <n v="1504886"/>
    <n v="64405915172"/>
    <s v="23/03/1974"/>
    <x v="0"/>
    <s v="MARIA JOSE DE CARVALHO"/>
    <x v="0"/>
    <s v="BRASILEIRO NATO"/>
    <m/>
    <s v="MG"/>
    <s v="MARTINHO CAMPOS"/>
    <n v="349"/>
    <s v="INSTITUTO DE LETRAS E LINGUISTICA"/>
    <s v="04-SANTA MONICA"/>
    <n v="349"/>
    <s v="INSTITUTO DE LETRAS E LINGUISTICA"/>
    <s v="04-SANTA MONICA"/>
    <x v="0"/>
    <x v="1"/>
    <x v="3"/>
    <x v="0"/>
    <m/>
    <s v="0//0"/>
    <m/>
    <m/>
    <n v="0"/>
    <m/>
    <n v="0"/>
    <m/>
    <m/>
    <m/>
    <x v="0"/>
    <x v="1"/>
    <d v="2005-08-05T00:00:00"/>
    <n v="20530.009999999998"/>
  </r>
  <r>
    <s v="ELIZABETH LANNES BERNARDES"/>
    <s v="Universidade Federal de Uberlandia"/>
    <n v="416976"/>
    <n v="32060122600"/>
    <s v="31/03/1958"/>
    <x v="0"/>
    <s v="EDMA DA SILVA LANNES"/>
    <x v="0"/>
    <s v="BRASILEIRO NATO"/>
    <m/>
    <s v="MG"/>
    <s v="UBERLANDIA"/>
    <n v="363"/>
    <s v="FACULDADE DE EDUCACAO"/>
    <s v="04-SANTA MONICA"/>
    <n v="363"/>
    <s v="FACULDADE DE EDUCACAO"/>
    <s v="04-SANTA MONICA"/>
    <x v="0"/>
    <x v="1"/>
    <x v="9"/>
    <x v="0"/>
    <m/>
    <s v="0//0"/>
    <m/>
    <m/>
    <n v="26276"/>
    <s v="UNIVERSIDADE FEDERAL DE MATO GROSSO"/>
    <n v="0"/>
    <m/>
    <m/>
    <m/>
    <x v="0"/>
    <x v="1"/>
    <d v="2000-08-02T00:00:00"/>
    <n v="20056.32"/>
  </r>
  <r>
    <s v="ELIZANGELA CRUVINEL ZUZA"/>
    <s v="Universidade Federal de Uberlandia"/>
    <n v="1361172"/>
    <n v="27778791846"/>
    <s v="21/12/1978"/>
    <x v="0"/>
    <s v="BEATRIZ PARTATA DA SILVA ZUZA"/>
    <x v="0"/>
    <s v="BRASILEIRO NATO"/>
    <m/>
    <s v="GO"/>
    <m/>
    <n v="319"/>
    <s v="FACULDADE DE ODONTOLOGIA"/>
    <s v="07-AREA ACADEMICA-UMUARAMA"/>
    <n v="319"/>
    <s v="FACULDADE DE ODONTOLOGIA"/>
    <s v="07-AREA ACADEMICA-UMUARAMA"/>
    <x v="0"/>
    <x v="1"/>
    <x v="0"/>
    <x v="0"/>
    <m/>
    <s v="0//0"/>
    <m/>
    <m/>
    <n v="26236"/>
    <s v="UNIVERSIDADE FEDERAL FLUMINENSE"/>
    <n v="0"/>
    <m/>
    <m/>
    <m/>
    <x v="0"/>
    <x v="1"/>
    <d v="2022-08-23T00:00:00"/>
    <n v="14041.56"/>
  </r>
  <r>
    <s v="ELOISA AMALIA VIEIRA FERRO"/>
    <s v="Universidade Federal de Uberlandia"/>
    <n v="413637"/>
    <n v="46068724620"/>
    <s v="08/04/1964"/>
    <x v="0"/>
    <s v="MARIA ROSALINA V FERRO"/>
    <x v="0"/>
    <s v="BRASILEIRO NATO"/>
    <m/>
    <s v="MG"/>
    <s v="UBERLANDIA"/>
    <n v="124"/>
    <s v="DIRETORIA DE POS GRADUACAO"/>
    <s v="04-SANTA MONICA"/>
    <n v="288"/>
    <s v="INSTITUTO DE CIENCIAS BIOMEDICAS"/>
    <s v="07-AREA ACADEMICA-UMUARAMA"/>
    <x v="0"/>
    <x v="1"/>
    <x v="3"/>
    <x v="0"/>
    <m/>
    <s v="0//0"/>
    <m/>
    <m/>
    <n v="0"/>
    <m/>
    <n v="0"/>
    <m/>
    <m/>
    <m/>
    <x v="0"/>
    <x v="1"/>
    <d v="1992-01-09T00:00:00"/>
    <n v="28106.9"/>
  </r>
  <r>
    <s v="ELOIZIO JULIO RIBEIRO"/>
    <s v="Universidade Federal de Uberlandia"/>
    <n v="411892"/>
    <n v="18273440672"/>
    <s v="23/05/1952"/>
    <x v="1"/>
    <s v="ANA ALVES SOUZA BOTELHO"/>
    <x v="0"/>
    <s v="BRASILEIRO NATO"/>
    <m/>
    <s v="MG"/>
    <s v="ESTRELA DO SUL"/>
    <n v="410"/>
    <s v="FACULDADE DE ENGENHARIA QUIMICA"/>
    <s v="04-SANTA MONICA"/>
    <n v="410"/>
    <s v="FACULDADE DE ENGENHARIA QUIMICA"/>
    <s v="04-SANTA MONICA"/>
    <x v="0"/>
    <x v="1"/>
    <x v="3"/>
    <x v="0"/>
    <m/>
    <s v="0//0"/>
    <m/>
    <m/>
    <n v="0"/>
    <m/>
    <n v="0"/>
    <m/>
    <m/>
    <m/>
    <x v="0"/>
    <x v="1"/>
    <d v="1977-01-01T00:00:00"/>
    <n v="26234.959999999999"/>
  </r>
  <r>
    <s v="ELSIENI COELHO DA SILVA"/>
    <s v="Universidade Federal de Uberlandia"/>
    <n v="1217032"/>
    <n v="48510785600"/>
    <s v="14/06/1967"/>
    <x v="0"/>
    <s v="IRACY MARIA NOGUEIRA"/>
    <x v="0"/>
    <s v="BRASILEIRO NATO"/>
    <m/>
    <s v="MG"/>
    <s v="CENTRALINA"/>
    <n v="808"/>
    <s v="INSTITUTO DE ARTES"/>
    <s v="04-SANTA MONICA"/>
    <n v="808"/>
    <s v="INSTITUTO DE ARTES"/>
    <s v="04-SANTA MONICA"/>
    <x v="0"/>
    <x v="1"/>
    <x v="1"/>
    <x v="0"/>
    <m/>
    <s v="0//0"/>
    <m/>
    <m/>
    <n v="0"/>
    <m/>
    <n v="0"/>
    <m/>
    <m/>
    <m/>
    <x v="0"/>
    <x v="1"/>
    <d v="1997-01-27T00:00:00"/>
    <n v="18837.25"/>
  </r>
  <r>
    <s v="ELZIMAR FERNANDA NUNES RIBEIRO"/>
    <s v="Universidade Federal de Uberlandia"/>
    <n v="1684991"/>
    <n v="78214734134"/>
    <s v="10/05/1975"/>
    <x v="0"/>
    <s v="ELZA MARIA DE SOUZA NUNES"/>
    <x v="0"/>
    <s v="BRASILEIRO NATO"/>
    <m/>
    <s v="GO"/>
    <s v="CUMARI"/>
    <n v="349"/>
    <s v="INSTITUTO DE LETRAS E LINGUISTICA"/>
    <s v="04-SANTA MONICA"/>
    <n v="349"/>
    <s v="INSTITUTO DE LETRAS E LINGUISTICA"/>
    <s v="04-SANTA MONICA"/>
    <x v="0"/>
    <x v="1"/>
    <x v="5"/>
    <x v="0"/>
    <m/>
    <s v="0//0"/>
    <m/>
    <s v="Afas. Part.Pro.Pos.Grad. Stricto Sensu no País C/Ônus - EST"/>
    <n v="0"/>
    <m/>
    <n v="0"/>
    <m/>
    <s v="2/05/2022"/>
    <s v="1/05/2023"/>
    <x v="0"/>
    <x v="1"/>
    <d v="2009-03-04T00:00:00"/>
    <n v="17945.810000000001"/>
  </r>
  <r>
    <s v="EMERSON FERNANDO RASERA"/>
    <s v="Universidade Federal de Uberlandia"/>
    <n v="1461879"/>
    <n v="17167179817"/>
    <s v="12/08/1972"/>
    <x v="1"/>
    <s v="ROSEMARY DE ABREU RASERA"/>
    <x v="0"/>
    <s v="BRASILEIRO NATO"/>
    <m/>
    <s v="SP"/>
    <s v="PIRACICABA"/>
    <n v="326"/>
    <s v="INSTITUTO DE PSICOLOGIA"/>
    <s v="07-AREA ACADEMICA-UMUARAMA"/>
    <n v="326"/>
    <s v="INSTITUTO DE PSICOLOGIA"/>
    <s v="07-AREA ACADEMICA-UMUARAMA"/>
    <x v="0"/>
    <x v="1"/>
    <x v="3"/>
    <x v="0"/>
    <m/>
    <s v="0//0"/>
    <m/>
    <m/>
    <n v="0"/>
    <m/>
    <n v="0"/>
    <m/>
    <m/>
    <m/>
    <x v="0"/>
    <x v="1"/>
    <d v="2004-08-11T00:00:00"/>
    <n v="20530.009999999998"/>
  </r>
  <r>
    <s v="EMERSON LUIZ GELAMO"/>
    <s v="Universidade Federal de Uberlandia"/>
    <n v="1865295"/>
    <n v="2337604829"/>
    <s v="08/02/1966"/>
    <x v="1"/>
    <s v="DIONIZIA GELAMO"/>
    <x v="0"/>
    <s v="BRASILEIRO NATO"/>
    <m/>
    <s v="PR"/>
    <m/>
    <n v="1152"/>
    <s v="INSTITUTO CIENCIAS EXATA NATURAIS PONTAL"/>
    <s v="09-CAMPUS PONTAL"/>
    <n v="1152"/>
    <s v="INSTITUTO CIENCIAS EXATA NATURAIS PONTAL"/>
    <s v="09-CAMPUS PONTAL"/>
    <x v="0"/>
    <x v="1"/>
    <x v="7"/>
    <x v="0"/>
    <m/>
    <s v="0//0"/>
    <m/>
    <m/>
    <n v="0"/>
    <m/>
    <n v="0"/>
    <m/>
    <m/>
    <m/>
    <x v="0"/>
    <x v="1"/>
    <d v="2011-05-04T00:00:00"/>
    <n v="18238.77"/>
  </r>
  <r>
    <s v="EMERSON RODRIGO ALMEIDA"/>
    <s v="Universidade Federal de Uberlandia"/>
    <n v="3122648"/>
    <n v="32233838831"/>
    <s v="19/05/1983"/>
    <x v="1"/>
    <s v="APARECIDA DE LOURDES BROMBAL ALMEIDA"/>
    <x v="0"/>
    <s v="BRASILEIRO NATO"/>
    <m/>
    <s v="SP"/>
    <m/>
    <n v="340"/>
    <s v="INSTITUTO DE GEOGRAFIA"/>
    <s v="04-SANTA MONICA"/>
    <n v="340"/>
    <s v="INSTITUTO DE GEOGRAFIA"/>
    <s v="04-SANTA MONICA"/>
    <x v="0"/>
    <x v="1"/>
    <x v="4"/>
    <x v="0"/>
    <m/>
    <s v="0//0"/>
    <m/>
    <m/>
    <n v="0"/>
    <m/>
    <n v="0"/>
    <m/>
    <m/>
    <m/>
    <x v="0"/>
    <x v="1"/>
    <d v="2019-04-26T00:00:00"/>
    <n v="11800.12"/>
  </r>
  <r>
    <s v="ENIO PEDONE BANDARRA FILHO"/>
    <s v="Universidade Federal de Uberlandia"/>
    <n v="1461707"/>
    <n v="19152090809"/>
    <s v="03/08/1970"/>
    <x v="1"/>
    <s v="SANDRA AMANDO DE B BANDARRA"/>
    <x v="0"/>
    <s v="BRASILEIRO NATO"/>
    <m/>
    <s v="SP"/>
    <s v="BOTUCATU"/>
    <n v="399"/>
    <s v="FACULDADE DE ENGENHARIA MECANICA"/>
    <s v="12-CAMPUS GLORIA"/>
    <n v="399"/>
    <s v="FACULDADE DE ENGENHARIA MECANICA"/>
    <s v="12-CAMPUS GLORIA"/>
    <x v="0"/>
    <x v="1"/>
    <x v="3"/>
    <x v="0"/>
    <m/>
    <s v="0//0"/>
    <m/>
    <m/>
    <n v="0"/>
    <m/>
    <n v="0"/>
    <m/>
    <m/>
    <m/>
    <x v="0"/>
    <x v="1"/>
    <d v="2004-08-06T00:00:00"/>
    <n v="21513.19"/>
  </r>
  <r>
    <s v="ENIO TARSO DE SOUZA COSTA"/>
    <s v="Universidade Federal de Uberlandia"/>
    <n v="1923123"/>
    <n v="2847575600"/>
    <s v="20/12/1975"/>
    <x v="1"/>
    <s v="MARIA DAS GRACAS DE SOUZA COSTA"/>
    <x v="0"/>
    <s v="BRASILEIRO NATO"/>
    <m/>
    <s v="MG"/>
    <m/>
    <n v="787"/>
    <s v="COOD CURSO AGRONOMIA MONTE CARMELO"/>
    <s v="10-CAMPUS MONTE CARMELO"/>
    <n v="301"/>
    <s v="INSTITUTO DE CIENCIAS AGRARIAS"/>
    <s v="12-CAMPUS GLORIA"/>
    <x v="0"/>
    <x v="1"/>
    <x v="7"/>
    <x v="0"/>
    <m/>
    <s v="0//0"/>
    <m/>
    <m/>
    <n v="0"/>
    <m/>
    <n v="0"/>
    <m/>
    <m/>
    <m/>
    <x v="0"/>
    <x v="1"/>
    <d v="2012-03-06T00:00:00"/>
    <n v="17255.59"/>
  </r>
  <r>
    <s v="ENYARA REZENDE MORAIS"/>
    <s v="Universidade Federal de Uberlandia"/>
    <n v="2061258"/>
    <n v="5303580695"/>
    <s v="29/03/1983"/>
    <x v="0"/>
    <s v="APARECIDA ALVES REZENDE MORAIS"/>
    <x v="0"/>
    <s v="BRASILEIRO NATO"/>
    <m/>
    <s v="MG"/>
    <m/>
    <n v="298"/>
    <s v="INSTITUTO DE BIOTECNOLOGIA"/>
    <s v="07-AREA ACADEMICA-UMUARAMA"/>
    <n v="298"/>
    <s v="INSTITUTO DE BIOTECNOLOGIA"/>
    <s v="07-AREA ACADEMICA-UMUARAMA"/>
    <x v="0"/>
    <x v="1"/>
    <x v="8"/>
    <x v="0"/>
    <m/>
    <s v="0//0"/>
    <m/>
    <m/>
    <n v="0"/>
    <m/>
    <n v="0"/>
    <m/>
    <m/>
    <m/>
    <x v="0"/>
    <x v="1"/>
    <d v="2013-10-01T00:00:00"/>
    <n v="13273.52"/>
  </r>
  <r>
    <s v="ERICA CAROLINA CAMPOS"/>
    <s v="Universidade Federal de Uberlandia"/>
    <n v="2084290"/>
    <n v="4089933676"/>
    <s v="19/05/1979"/>
    <x v="0"/>
    <s v="RAQUEL MARILAQUE GONCALVES CAMPOS"/>
    <x v="0"/>
    <s v="BRASILEIRO NATO"/>
    <m/>
    <s v="MG"/>
    <m/>
    <n v="332"/>
    <s v="FACULDADE DE EDUCACAO FISICA"/>
    <s v="03-EDUCACAO FISICA"/>
    <n v="332"/>
    <s v="FACULDADE DE EDUCACAO FISICA"/>
    <s v="03-EDUCACAO FISICA"/>
    <x v="0"/>
    <x v="1"/>
    <x v="6"/>
    <x v="0"/>
    <m/>
    <s v="0//0"/>
    <m/>
    <m/>
    <n v="0"/>
    <m/>
    <n v="0"/>
    <m/>
    <m/>
    <m/>
    <x v="0"/>
    <x v="1"/>
    <d v="2014-01-13T00:00:00"/>
    <n v="12763.01"/>
  </r>
  <r>
    <s v="ERICA IMBIRUSSU DE AZEVEDO"/>
    <s v="Universidade Federal de Uberlandia"/>
    <n v="1156839"/>
    <n v="81925352587"/>
    <s v="17/08/1981"/>
    <x v="0"/>
    <s v="RITA DE CASSIA PEREIRA IMBIRUSSU"/>
    <x v="1"/>
    <s v="BRASILEIRO NATO"/>
    <m/>
    <s v="BA"/>
    <m/>
    <n v="344"/>
    <s v="INST DE ECONOMIA RELACOES INTERNACIONAIS"/>
    <s v="04-SANTA MONICA"/>
    <n v="344"/>
    <s v="INST DE ECONOMIA RELACOES INTERNACIONAIS"/>
    <s v="04-SANTA MONICA"/>
    <x v="0"/>
    <x v="1"/>
    <x v="2"/>
    <x v="1"/>
    <m/>
    <s v="0//0"/>
    <m/>
    <m/>
    <n v="0"/>
    <m/>
    <n v="0"/>
    <m/>
    <m/>
    <m/>
    <x v="1"/>
    <x v="0"/>
    <d v="2022-04-18T00:00:00"/>
    <n v="3866.06"/>
  </r>
  <r>
    <s v="ERICA RODRIGUES MARIANO DE ALMEIDA REZENDE"/>
    <s v="Universidade Federal de Uberlandia"/>
    <n v="3179352"/>
    <n v="99924250672"/>
    <s v="19/03/1970"/>
    <x v="0"/>
    <s v="AMERICA RODRIGUES MARIANO"/>
    <x v="0"/>
    <s v="BRASILEIRO NATO"/>
    <m/>
    <s v="MG"/>
    <s v="UBERABA"/>
    <n v="305"/>
    <s v="FACULDADE DE MEDICINA"/>
    <s v="07-AREA ACADEMICA-UMUARAMA"/>
    <n v="305"/>
    <s v="FACULDADE DE MEDICINA"/>
    <s v="07-AREA ACADEMICA-UMUARAMA"/>
    <x v="0"/>
    <x v="1"/>
    <x v="0"/>
    <x v="0"/>
    <m/>
    <s v="0//0"/>
    <m/>
    <m/>
    <n v="0"/>
    <m/>
    <n v="0"/>
    <m/>
    <m/>
    <m/>
    <x v="0"/>
    <x v="0"/>
    <d v="2013-07-01T00:00:00"/>
    <n v="7441.76"/>
  </r>
  <r>
    <s v="ERICK PIOVESAN"/>
    <s v="Universidade Federal de Uberlandia"/>
    <n v="2433909"/>
    <n v="27721049822"/>
    <s v="14/12/1978"/>
    <x v="1"/>
    <s v="MARIA APARECIDA MONETTI PIOVESAN"/>
    <x v="0"/>
    <s v="BRASILEIRO NATO"/>
    <m/>
    <s v="SP"/>
    <s v="SAO CARLOS"/>
    <n v="395"/>
    <s v="INSTITUTO DE FISICA"/>
    <s v="04-SANTA MONICA"/>
    <n v="395"/>
    <s v="INSTITUTO DE FISICA"/>
    <s v="04-SANTA MONICA"/>
    <x v="0"/>
    <x v="1"/>
    <x v="5"/>
    <x v="0"/>
    <m/>
    <s v="0//0"/>
    <m/>
    <m/>
    <n v="0"/>
    <m/>
    <n v="0"/>
    <m/>
    <m/>
    <m/>
    <x v="0"/>
    <x v="1"/>
    <d v="2010-08-10T00:00:00"/>
    <n v="18928.990000000002"/>
  </r>
  <r>
    <s v="ERICK PRADO DE OLIVEIRA"/>
    <s v="Universidade Federal de Uberlandia"/>
    <n v="2036125"/>
    <n v="32457736846"/>
    <s v="30/11/1983"/>
    <x v="1"/>
    <s v="ELIANE MARIA PRADO DE OLIVEIRA"/>
    <x v="0"/>
    <s v="BRASILEIRO NATO"/>
    <m/>
    <s v="SP"/>
    <m/>
    <n v="305"/>
    <s v="FACULDADE DE MEDICINA"/>
    <s v="07-AREA ACADEMICA-UMUARAMA"/>
    <n v="305"/>
    <s v="FACULDADE DE MEDICINA"/>
    <s v="07-AREA ACADEMICA-UMUARAMA"/>
    <x v="0"/>
    <x v="1"/>
    <x v="8"/>
    <x v="0"/>
    <m/>
    <s v="0//0"/>
    <m/>
    <m/>
    <n v="0"/>
    <m/>
    <n v="0"/>
    <m/>
    <m/>
    <m/>
    <x v="0"/>
    <x v="1"/>
    <d v="2013-06-17T00:00:00"/>
    <n v="13273.52"/>
  </r>
  <r>
    <s v="ERIKA MARIA CHIOCA LOPES"/>
    <s v="Universidade Federal de Uberlandia"/>
    <n v="2275481"/>
    <n v="705049620"/>
    <s v="27/04/1974"/>
    <x v="0"/>
    <s v="MARLENE APARECIDA CHIOCA LOPES"/>
    <x v="0"/>
    <s v="BRASILEIRO NATO"/>
    <m/>
    <s v="MG"/>
    <m/>
    <n v="391"/>
    <s v="FACULDADE DE MATEMATICA"/>
    <s v="04-SANTA MONICA"/>
    <n v="391"/>
    <s v="FACULDADE DE MATEMATICA"/>
    <s v="04-SANTA MONICA"/>
    <x v="0"/>
    <x v="1"/>
    <x v="6"/>
    <x v="0"/>
    <m/>
    <s v="0//0"/>
    <m/>
    <m/>
    <n v="0"/>
    <m/>
    <n v="0"/>
    <m/>
    <m/>
    <m/>
    <x v="0"/>
    <x v="1"/>
    <d v="2011-01-18T00:00:00"/>
    <n v="12763.01"/>
  </r>
  <r>
    <s v="ERIKA MARIA MARCONDES TASSI"/>
    <s v="Universidade Federal de Uberlandia"/>
    <n v="1768565"/>
    <n v="68069049634"/>
    <s v="01/05/1972"/>
    <x v="0"/>
    <s v="ELIA MARIA MARCONDES TASSI"/>
    <x v="0"/>
    <s v="BRASILEIRO NATO"/>
    <m/>
    <s v="MG"/>
    <m/>
    <n v="305"/>
    <s v="FACULDADE DE MEDICINA"/>
    <s v="07-AREA ACADEMICA-UMUARAMA"/>
    <n v="305"/>
    <s v="FACULDADE DE MEDICINA"/>
    <s v="07-AREA ACADEMICA-UMUARAMA"/>
    <x v="0"/>
    <x v="1"/>
    <x v="5"/>
    <x v="0"/>
    <m/>
    <s v="0//0"/>
    <m/>
    <m/>
    <n v="0"/>
    <m/>
    <n v="0"/>
    <m/>
    <m/>
    <m/>
    <x v="0"/>
    <x v="1"/>
    <d v="2010-03-05T00:00:00"/>
    <n v="18921.32"/>
  </r>
  <r>
    <s v="ERIKA OHTA WATANABE"/>
    <s v="Universidade Federal de Uberlandia"/>
    <n v="1739383"/>
    <n v="26593792896"/>
    <s v="14/03/1978"/>
    <x v="0"/>
    <s v="MITSUNO OHTA WATANABE"/>
    <x v="2"/>
    <s v="BRASILEIRO NATO"/>
    <m/>
    <s v="SP"/>
    <m/>
    <n v="410"/>
    <s v="FACULDADE DE ENGENHARIA QUIMICA"/>
    <s v="04-SANTA MONICA"/>
    <n v="410"/>
    <s v="FACULDADE DE ENGENHARIA QUIMICA"/>
    <s v="04-SANTA MONICA"/>
    <x v="0"/>
    <x v="1"/>
    <x v="5"/>
    <x v="0"/>
    <m/>
    <s v="0//0"/>
    <m/>
    <m/>
    <n v="0"/>
    <m/>
    <n v="0"/>
    <m/>
    <m/>
    <m/>
    <x v="0"/>
    <x v="1"/>
    <d v="2009-11-17T00:00:00"/>
    <n v="18928.990000000002"/>
  </r>
  <r>
    <s v="ERIKA RENATA BARBOSA NEIRO"/>
    <s v="Universidade Federal de Uberlandia"/>
    <n v="2877113"/>
    <n v="15356721889"/>
    <s v="10/09/1971"/>
    <x v="0"/>
    <s v="MARIA EUNICE RIBEIRO BARBOSA"/>
    <x v="0"/>
    <s v="BRASILEIRO NATO"/>
    <m/>
    <s v="SP"/>
    <m/>
    <n v="288"/>
    <s v="INSTITUTO DE CIENCIAS BIOMEDICAS"/>
    <s v="07-AREA ACADEMICA-UMUARAMA"/>
    <n v="288"/>
    <s v="INSTITUTO DE CIENCIAS BIOMEDICAS"/>
    <s v="07-AREA ACADEMICA-UMUARAMA"/>
    <x v="0"/>
    <x v="1"/>
    <x v="9"/>
    <x v="0"/>
    <m/>
    <s v="0//0"/>
    <m/>
    <m/>
    <n v="0"/>
    <m/>
    <n v="0"/>
    <m/>
    <m/>
    <m/>
    <x v="0"/>
    <x v="1"/>
    <d v="2012-12-19T00:00:00"/>
    <n v="16591.91"/>
  </r>
  <r>
    <s v="ERNANDO ANTONIO DOS REIS"/>
    <s v="Universidade Federal de Uberlandia"/>
    <n v="1035183"/>
    <n v="55088716672"/>
    <s v="16/06/1969"/>
    <x v="1"/>
    <s v="SEBASTIANA LIDIA DOS REIS"/>
    <x v="3"/>
    <s v="BRASILEIRO NATO"/>
    <m/>
    <s v="MG"/>
    <s v="PATROCINIO"/>
    <n v="360"/>
    <s v="FACULDADE DE CIENCIAS CONTABEIS"/>
    <s v="04-SANTA MONICA"/>
    <n v="360"/>
    <s v="FACULDADE DE CIENCIAS CONTABEIS"/>
    <s v="04-SANTA MONICA"/>
    <x v="0"/>
    <x v="1"/>
    <x v="5"/>
    <x v="0"/>
    <m/>
    <s v="0//0"/>
    <m/>
    <m/>
    <n v="0"/>
    <m/>
    <n v="0"/>
    <m/>
    <m/>
    <m/>
    <x v="0"/>
    <x v="1"/>
    <d v="1993-03-22T00:00:00"/>
    <n v="18363.150000000001"/>
  </r>
  <r>
    <s v="ERNANE ANTONIO ALVES COELHO"/>
    <s v="Universidade Federal de Uberlandia"/>
    <n v="413456"/>
    <n v="57846316672"/>
    <s v="27/07/1962"/>
    <x v="1"/>
    <s v="ASTINA ALVES FARIA COELHO"/>
    <x v="1"/>
    <s v="BRASILEIRO NATO"/>
    <m/>
    <s v="MG"/>
    <s v="TEOFILO OTONI"/>
    <n v="403"/>
    <s v="FACULDADE DE ENGENHARIA ELETRICA"/>
    <s v="04-SANTA MONICA"/>
    <n v="403"/>
    <s v="FACULDADE DE ENGENHARIA ELETRICA"/>
    <s v="04-SANTA MONICA"/>
    <x v="0"/>
    <x v="1"/>
    <x v="3"/>
    <x v="0"/>
    <m/>
    <s v="0//0"/>
    <m/>
    <m/>
    <n v="0"/>
    <m/>
    <n v="0"/>
    <m/>
    <m/>
    <m/>
    <x v="0"/>
    <x v="1"/>
    <d v="1989-12-29T00:00:00"/>
    <n v="21389.4"/>
  </r>
  <r>
    <s v="ERNESTO AKIO TAKETOMI"/>
    <s v="Universidade Federal de Uberlandia"/>
    <n v="412607"/>
    <n v="32871040982"/>
    <s v="18/01/1953"/>
    <x v="1"/>
    <s v="FUMIKO ARAI TAKETOMI"/>
    <x v="2"/>
    <s v="BRASILEIRO NATO"/>
    <m/>
    <s v="PR"/>
    <s v="MARINGA"/>
    <n v="288"/>
    <s v="INSTITUTO DE CIENCIAS BIOMEDICAS"/>
    <s v="07-AREA ACADEMICA-UMUARAMA"/>
    <n v="288"/>
    <s v="INSTITUTO DE CIENCIAS BIOMEDICAS"/>
    <s v="07-AREA ACADEMICA-UMUARAMA"/>
    <x v="0"/>
    <x v="1"/>
    <x v="3"/>
    <x v="0"/>
    <m/>
    <s v="0//0"/>
    <m/>
    <m/>
    <n v="0"/>
    <m/>
    <n v="0"/>
    <m/>
    <m/>
    <m/>
    <x v="0"/>
    <x v="1"/>
    <d v="1985-10-01T00:00:00"/>
    <n v="26188.639999999999"/>
  </r>
  <r>
    <s v="ERNESTO SERGIO BERTOLDO"/>
    <s v="Universidade Federal de Uberlandia"/>
    <n v="413629"/>
    <n v="52731065672"/>
    <s v="27/10/1964"/>
    <x v="1"/>
    <s v="ADELIA ZANATA BERTOLDO"/>
    <x v="0"/>
    <s v="BRASILEIRO NATO"/>
    <m/>
    <s v="MG"/>
    <s v="UBERLANDIA"/>
    <n v="629"/>
    <s v="DIVISAO PROCTO INFORMACOES - DIRPS"/>
    <s v="04-SANTA MONICA"/>
    <n v="349"/>
    <s v="INSTITUTO DE LETRAS E LINGUISTICA"/>
    <s v="04-SANTA MONICA"/>
    <x v="0"/>
    <x v="1"/>
    <x v="3"/>
    <x v="0"/>
    <m/>
    <s v="0//0"/>
    <m/>
    <m/>
    <n v="0"/>
    <m/>
    <n v="0"/>
    <m/>
    <m/>
    <m/>
    <x v="0"/>
    <x v="1"/>
    <d v="1992-01-13T00:00:00"/>
    <n v="21854.7"/>
  </r>
  <r>
    <s v="ERWIN PADUA XAVIER"/>
    <s v="Universidade Federal de Uberlandia"/>
    <n v="1675695"/>
    <n v="4252361613"/>
    <s v="11/02/1980"/>
    <x v="1"/>
    <s v="MARCIA PADUA DE MENEZES XAVIER"/>
    <x v="3"/>
    <s v="BRASILEIRO NATO"/>
    <m/>
    <s v="MG"/>
    <s v="ITURAMA"/>
    <n v="344"/>
    <s v="INST DE ECONOMIA RELACOES INTERNACIONAIS"/>
    <s v="04-SANTA MONICA"/>
    <n v="344"/>
    <s v="INST DE ECONOMIA RELACOES INTERNACIONAIS"/>
    <s v="04-SANTA MONICA"/>
    <x v="0"/>
    <x v="0"/>
    <x v="6"/>
    <x v="0"/>
    <m/>
    <s v="0//0"/>
    <m/>
    <m/>
    <n v="0"/>
    <m/>
    <n v="0"/>
    <m/>
    <m/>
    <m/>
    <x v="0"/>
    <x v="1"/>
    <d v="2009-01-22T00:00:00"/>
    <n v="8904.42"/>
  </r>
  <r>
    <s v="ETIENNE CARDOSO ABDALA"/>
    <s v="Universidade Federal de Uberlandia"/>
    <n v="2486368"/>
    <n v="3634402679"/>
    <s v="14/03/1975"/>
    <x v="0"/>
    <s v="LENICE CARDOSO ABDALA"/>
    <x v="0"/>
    <s v="BRASILEIRO NATO"/>
    <m/>
    <s v="MG"/>
    <s v="UBERLANDIA"/>
    <n v="369"/>
    <s v="FACULDADE DE GESTAO E NEGOCIOS"/>
    <s v="04-SANTA MONICA"/>
    <n v="369"/>
    <s v="FACULDADE DE GESTAO E NEGOCIOS"/>
    <s v="04-SANTA MONICA"/>
    <x v="0"/>
    <x v="1"/>
    <x v="9"/>
    <x v="0"/>
    <m/>
    <s v="0//0"/>
    <m/>
    <m/>
    <n v="0"/>
    <m/>
    <n v="0"/>
    <m/>
    <m/>
    <m/>
    <x v="0"/>
    <x v="1"/>
    <d v="2008-09-25T00:00:00"/>
    <n v="16591.91"/>
  </r>
  <r>
    <s v="EUGENIO PACCELI COSTA"/>
    <s v="Universidade Federal de Uberlandia"/>
    <n v="1283013"/>
    <n v="54194172868"/>
    <s v="17/11/1953"/>
    <x v="1"/>
    <s v="TEODOLINA COSTA RAMOS"/>
    <x v="0"/>
    <s v="BRASILEIRO NATO"/>
    <m/>
    <s v="MG"/>
    <m/>
    <n v="577"/>
    <s v="COORD CURSO ENGENHARIA PRODUCAO PONTAL"/>
    <s v="09-CAMPUS PONTAL"/>
    <n v="1158"/>
    <s v="FA ADM CIE CONT ENG PROD SERV SOCIAL"/>
    <s v="09-CAMPUS PONTAL"/>
    <x v="0"/>
    <x v="1"/>
    <x v="4"/>
    <x v="0"/>
    <m/>
    <s v="0//0"/>
    <m/>
    <m/>
    <n v="0"/>
    <m/>
    <n v="0"/>
    <m/>
    <m/>
    <m/>
    <x v="0"/>
    <x v="1"/>
    <d v="2019-06-11T00:00:00"/>
    <n v="11800.12"/>
  </r>
  <r>
    <s v="EUNICE HENRIQUES PEREIRA VILELA"/>
    <s v="Universidade Federal de Uberlandia"/>
    <n v="3229224"/>
    <n v="10132442655"/>
    <s v="22/06/1994"/>
    <x v="0"/>
    <s v="MARIA RAMOS PEREIRA VILELA"/>
    <x v="0"/>
    <s v="BRASILEIRO NATO"/>
    <m/>
    <s v="MG"/>
    <m/>
    <n v="369"/>
    <s v="FACULDADE DE GESTAO E NEGOCIOS"/>
    <s v="04-SANTA MONICA"/>
    <n v="369"/>
    <s v="FACULDADE DE GESTAO E NEGOCIOS"/>
    <s v="04-SANTA MONICA"/>
    <x v="0"/>
    <x v="0"/>
    <x v="2"/>
    <x v="1"/>
    <m/>
    <s v="0//0"/>
    <m/>
    <m/>
    <n v="0"/>
    <m/>
    <n v="0"/>
    <m/>
    <m/>
    <m/>
    <x v="1"/>
    <x v="0"/>
    <d v="2021-03-05T00:00:00"/>
    <n v="3259.43"/>
  </r>
  <r>
    <s v="EUSIMIO FELISBINO FRAGA JUNIOR"/>
    <s v="Universidade Federal de Uberlandia"/>
    <n v="1891182"/>
    <n v="6796007603"/>
    <s v="16/06/1986"/>
    <x v="1"/>
    <s v="IRANI LUCINDO DA CRUZ FRAGA"/>
    <x v="0"/>
    <s v="BRASILEIRO NATO"/>
    <m/>
    <s v="SP"/>
    <m/>
    <n v="908"/>
    <s v="COOR CUR GRAD ENG FLORESTAL MTE CARMELO"/>
    <s v="10-CAMPUS MONTE CARMELO"/>
    <n v="301"/>
    <s v="INSTITUTO DE CIENCIAS AGRARIAS"/>
    <s v="12-CAMPUS GLORIA"/>
    <x v="0"/>
    <x v="1"/>
    <x v="0"/>
    <x v="0"/>
    <m/>
    <s v="0//0"/>
    <m/>
    <m/>
    <n v="0"/>
    <m/>
    <n v="0"/>
    <m/>
    <m/>
    <m/>
    <x v="0"/>
    <x v="1"/>
    <d v="2015-05-06T00:00:00"/>
    <n v="12272.12"/>
  </r>
  <r>
    <s v="EUSTAQUIO SAO JOSE DE FARIA"/>
    <s v="Universidade Federal de Uberlandia"/>
    <n v="1844032"/>
    <n v="96919426668"/>
    <s v="16/03/1973"/>
    <x v="1"/>
    <s v="MARIA FRANCISCA DE SAO JOSE FARIA"/>
    <x v="3"/>
    <s v="BRASILEIRO NATO"/>
    <m/>
    <s v="MG"/>
    <m/>
    <n v="369"/>
    <s v="FACULDADE DE GESTAO E NEGOCIOS"/>
    <s v="04-SANTA MONICA"/>
    <n v="369"/>
    <s v="FACULDADE DE GESTAO E NEGOCIOS"/>
    <s v="04-SANTA MONICA"/>
    <x v="0"/>
    <x v="1"/>
    <x v="7"/>
    <x v="0"/>
    <m/>
    <s v="0//0"/>
    <m/>
    <m/>
    <n v="0"/>
    <m/>
    <n v="0"/>
    <m/>
    <m/>
    <m/>
    <x v="0"/>
    <x v="1"/>
    <d v="2011-02-03T00:00:00"/>
    <n v="17255.59"/>
  </r>
  <r>
    <s v="EVANEIDE ALVES CARNEIRO"/>
    <s v="Universidade Federal de Uberlandia"/>
    <n v="1457331"/>
    <n v="61897876300"/>
    <s v="19/06/1981"/>
    <x v="0"/>
    <s v="RAIMUNDA ALVES DA SILVA"/>
    <x v="1"/>
    <s v="BRASILEIRO NATO"/>
    <m/>
    <s v="CE"/>
    <s v="JAGUARIBE"/>
    <n v="801"/>
    <s v="COORD CURSO DE MATEMATICA DO PONTAL"/>
    <s v="09-CAMPUS PONTAL"/>
    <n v="1152"/>
    <s v="INSTITUTO CIENCIAS EXATA NATURAIS PONTAL"/>
    <s v="09-CAMPUS PONTAL"/>
    <x v="0"/>
    <x v="1"/>
    <x v="6"/>
    <x v="0"/>
    <m/>
    <s v="0//0"/>
    <m/>
    <m/>
    <n v="0"/>
    <m/>
    <n v="0"/>
    <m/>
    <m/>
    <m/>
    <x v="0"/>
    <x v="1"/>
    <d v="2006-09-15T00:00:00"/>
    <n v="12763.01"/>
  </r>
  <r>
    <s v="EVERTON CARVALHO DOS SANTOS"/>
    <s v="Universidade Federal de Uberlandia"/>
    <n v="1237655"/>
    <n v="33085244816"/>
    <s v="28/09/1987"/>
    <x v="1"/>
    <s v="ALZIRA CARVALHO DOS SANTOS"/>
    <x v="0"/>
    <s v="BRASILEIRO NATO"/>
    <m/>
    <s v="MT"/>
    <m/>
    <n v="395"/>
    <s v="INSTITUTO DE FISICA"/>
    <s v="04-SANTA MONICA"/>
    <n v="395"/>
    <s v="INSTITUTO DE FISICA"/>
    <s v="04-SANTA MONICA"/>
    <x v="0"/>
    <x v="1"/>
    <x v="2"/>
    <x v="0"/>
    <m/>
    <s v="0//0"/>
    <m/>
    <m/>
    <n v="0"/>
    <m/>
    <n v="0"/>
    <m/>
    <m/>
    <m/>
    <x v="0"/>
    <x v="1"/>
    <d v="2022-06-27T00:00:00"/>
    <n v="9616.18"/>
  </r>
  <r>
    <s v="FABIANA DA SILVA SOARES"/>
    <s v="Universidade Federal de Uberlandia"/>
    <n v="3224554"/>
    <n v="6602368699"/>
    <s v="16/08/1992"/>
    <x v="0"/>
    <s v="MARILENE DA SILVA SOARES"/>
    <x v="1"/>
    <s v="BRASILEIRO NATO"/>
    <m/>
    <s v="MG"/>
    <m/>
    <n v="305"/>
    <s v="FACULDADE DE MEDICINA"/>
    <s v="07-AREA ACADEMICA-UMUARAMA"/>
    <n v="305"/>
    <s v="FACULDADE DE MEDICINA"/>
    <s v="07-AREA ACADEMICA-UMUARAMA"/>
    <x v="0"/>
    <x v="1"/>
    <x v="2"/>
    <x v="1"/>
    <m/>
    <s v="0//0"/>
    <m/>
    <m/>
    <n v="0"/>
    <m/>
    <n v="0"/>
    <m/>
    <m/>
    <m/>
    <x v="1"/>
    <x v="0"/>
    <d v="2021-02-26T00:00:00"/>
    <n v="3866.06"/>
  </r>
  <r>
    <s v="FABIANA FIOREZI DE MARCO MATOS"/>
    <s v="Universidade Federal de Uberlandia"/>
    <n v="1504731"/>
    <n v="14435407817"/>
    <s v="03/02/1974"/>
    <x v="0"/>
    <s v="BARBARA C FIOREZI DE MARCO"/>
    <x v="0"/>
    <s v="BRASILEIRO NATO"/>
    <m/>
    <s v="SP"/>
    <s v="MONTE AZUL PAULISTA"/>
    <n v="391"/>
    <s v="FACULDADE DE MATEMATICA"/>
    <s v="04-SANTA MONICA"/>
    <n v="391"/>
    <s v="FACULDADE DE MATEMATICA"/>
    <s v="04-SANTA MONICA"/>
    <x v="0"/>
    <x v="1"/>
    <x v="5"/>
    <x v="0"/>
    <m/>
    <s v="0//0"/>
    <m/>
    <m/>
    <n v="0"/>
    <m/>
    <n v="0"/>
    <m/>
    <m/>
    <m/>
    <x v="0"/>
    <x v="1"/>
    <d v="2005-08-05T00:00:00"/>
    <n v="17945.810000000001"/>
  </r>
  <r>
    <s v="FABIANA REGINA XAVIER BATISTA"/>
    <s v="Universidade Federal de Uberlandia"/>
    <n v="1772653"/>
    <n v="26076996811"/>
    <s v="25/02/1976"/>
    <x v="0"/>
    <s v="MARILISA XAVIER"/>
    <x v="1"/>
    <s v="BRASILEIRO NATO"/>
    <m/>
    <s v="SP"/>
    <m/>
    <n v="410"/>
    <s v="FACULDADE DE ENGENHARIA QUIMICA"/>
    <s v="04-SANTA MONICA"/>
    <n v="410"/>
    <s v="FACULDADE DE ENGENHARIA QUIMICA"/>
    <s v="04-SANTA MONICA"/>
    <x v="0"/>
    <x v="1"/>
    <x v="5"/>
    <x v="0"/>
    <m/>
    <s v="0//0"/>
    <m/>
    <m/>
    <n v="0"/>
    <m/>
    <n v="0"/>
    <m/>
    <m/>
    <m/>
    <x v="0"/>
    <x v="1"/>
    <d v="2010-03-12T00:00:00"/>
    <n v="20598.36"/>
  </r>
  <r>
    <s v="FABIANA SODRE DE OLIVEIRA"/>
    <s v="Universidade Federal de Uberlandia"/>
    <n v="1035216"/>
    <n v="77802993687"/>
    <s v="08/07/1967"/>
    <x v="0"/>
    <s v="SUANE SODRE OLIVEIRA"/>
    <x v="0"/>
    <s v="BRASILEIRO NATO"/>
    <m/>
    <s v="MG"/>
    <s v="UBERLANDIA"/>
    <n v="319"/>
    <s v="FACULDADE DE ODONTOLOGIA"/>
    <s v="07-AREA ACADEMICA-UMUARAMA"/>
    <n v="319"/>
    <s v="FACULDADE DE ODONTOLOGIA"/>
    <s v="07-AREA ACADEMICA-UMUARAMA"/>
    <x v="0"/>
    <x v="1"/>
    <x v="3"/>
    <x v="0"/>
    <m/>
    <s v="0//0"/>
    <m/>
    <m/>
    <n v="0"/>
    <m/>
    <n v="0"/>
    <m/>
    <m/>
    <m/>
    <x v="0"/>
    <x v="1"/>
    <d v="1993-05-03T00:00:00"/>
    <n v="21962.33"/>
  </r>
  <r>
    <s v="FABIANA VANESSA GONZALIS"/>
    <s v="Universidade Federal de Uberlandia"/>
    <n v="1720583"/>
    <n v="14785127848"/>
    <s v="05/07/1971"/>
    <x v="0"/>
    <s v="ROZALINA VITOLO GONZALIS"/>
    <x v="0"/>
    <s v="BRASILEIRO NATO"/>
    <m/>
    <s v="SP"/>
    <m/>
    <n v="349"/>
    <s v="INSTITUTO DE LETRAS E LINGUISTICA"/>
    <s v="04-SANTA MONICA"/>
    <n v="349"/>
    <s v="INSTITUTO DE LETRAS E LINGUISTICA"/>
    <s v="04-SANTA MONICA"/>
    <x v="0"/>
    <x v="1"/>
    <x v="0"/>
    <x v="0"/>
    <m/>
    <s v="0//0"/>
    <m/>
    <s v="LIC. MOTIVO ACOMPANHAMENTO CONJUGE OU COMPANHEIRO- EST"/>
    <n v="0"/>
    <m/>
    <n v="0"/>
    <m/>
    <s v="1/05/2013"/>
    <s v="0//0"/>
    <x v="0"/>
    <x v="1"/>
    <d v="2009-08-24T00:00:00"/>
    <n v="0"/>
  </r>
  <r>
    <s v="FABIANE SANTANA PREVITALI"/>
    <s v="Universidade Federal de Uberlandia"/>
    <n v="1296622"/>
    <n v="13946011829"/>
    <s v="08/01/1970"/>
    <x v="0"/>
    <s v="PAULA SANTANA PREVITALI"/>
    <x v="0"/>
    <s v="BRASILEIRO NATO"/>
    <m/>
    <s v="SP"/>
    <s v="PIRACICABA"/>
    <n v="806"/>
    <s v="INSTITUTO DE CIENCIAS SOCIAIS"/>
    <s v="04-SANTA MONICA"/>
    <n v="806"/>
    <s v="INSTITUTO DE CIENCIAS SOCIAIS"/>
    <s v="04-SANTA MONICA"/>
    <x v="0"/>
    <x v="1"/>
    <x v="3"/>
    <x v="0"/>
    <m/>
    <s v="0//0"/>
    <m/>
    <m/>
    <n v="0"/>
    <m/>
    <n v="0"/>
    <m/>
    <m/>
    <m/>
    <x v="0"/>
    <x v="1"/>
    <d v="2004-08-19T00:00:00"/>
    <n v="20530.009999999998"/>
  </r>
  <r>
    <s v="FABIANO AZEVEDO DORCA"/>
    <s v="Universidade Federal de Uberlandia"/>
    <n v="1728613"/>
    <n v="4471779664"/>
    <s v="28/03/1979"/>
    <x v="1"/>
    <s v="MARISA AZEVEDO DORCA"/>
    <x v="0"/>
    <s v="BRASILEIRO NATO"/>
    <m/>
    <s v="MG"/>
    <m/>
    <n v="414"/>
    <s v="FACULDADE DE CIENCIA DA COMPUTACAO"/>
    <s v="04-SANTA MONICA"/>
    <n v="414"/>
    <s v="FACULDADE DE CIENCIA DA COMPUTACAO"/>
    <s v="04-SANTA MONICA"/>
    <x v="0"/>
    <x v="1"/>
    <x v="7"/>
    <x v="0"/>
    <m/>
    <s v="0//0"/>
    <m/>
    <m/>
    <n v="0"/>
    <m/>
    <n v="0"/>
    <m/>
    <m/>
    <m/>
    <x v="0"/>
    <x v="1"/>
    <d v="2009-09-21T00:00:00"/>
    <n v="19135.97"/>
  </r>
  <r>
    <s v="FABIANO HENRIQUE RODRIGUES SOARES"/>
    <s v="Universidade Federal de Uberlandia"/>
    <n v="1087986"/>
    <n v="83697357468"/>
    <s v="27/10/1971"/>
    <x v="1"/>
    <s v="MARIA DOS ANJOS RODRIGUES SOARES"/>
    <x v="0"/>
    <s v="BRASILEIRO NATO"/>
    <m/>
    <s v="RN"/>
    <m/>
    <n v="305"/>
    <s v="FACULDADE DE MEDICINA"/>
    <s v="07-AREA ACADEMICA-UMUARAMA"/>
    <n v="305"/>
    <s v="FACULDADE DE MEDICINA"/>
    <s v="07-AREA ACADEMICA-UMUARAMA"/>
    <x v="0"/>
    <x v="1"/>
    <x v="2"/>
    <x v="0"/>
    <m/>
    <s v="0//0"/>
    <m/>
    <m/>
    <n v="0"/>
    <m/>
    <n v="0"/>
    <m/>
    <m/>
    <m/>
    <x v="0"/>
    <x v="1"/>
    <d v="2022-06-10T00:00:00"/>
    <n v="9616.18"/>
  </r>
  <r>
    <s v="FABIANO RICARDO DE TAVARES CANTO"/>
    <s v="Universidade Federal de Uberlandia"/>
    <n v="1886156"/>
    <n v="425308650"/>
    <s v="10/08/1974"/>
    <x v="1"/>
    <s v="RITA DE CASSIA MORETTO SILVA CANTO"/>
    <x v="0"/>
    <s v="BRASILEIRO NATO"/>
    <m/>
    <s v="SP"/>
    <m/>
    <n v="305"/>
    <s v="FACULDADE DE MEDICINA"/>
    <s v="07-AREA ACADEMICA-UMUARAMA"/>
    <n v="305"/>
    <s v="FACULDADE DE MEDICINA"/>
    <s v="07-AREA ACADEMICA-UMUARAMA"/>
    <x v="0"/>
    <x v="1"/>
    <x v="9"/>
    <x v="0"/>
    <m/>
    <s v="0//0"/>
    <m/>
    <m/>
    <n v="0"/>
    <m/>
    <n v="0"/>
    <m/>
    <m/>
    <m/>
    <x v="0"/>
    <x v="0"/>
    <d v="2011-08-17T00:00:00"/>
    <n v="10061.26"/>
  </r>
  <r>
    <s v="FABIO AUGUSTO DO AMARAL"/>
    <s v="Universidade Federal de Uberlandia"/>
    <n v="1768516"/>
    <n v="16852002810"/>
    <s v="15/01/1974"/>
    <x v="1"/>
    <s v="MARIA IVONETE DO AMARAL"/>
    <x v="0"/>
    <s v="BRASILEIRO NATO"/>
    <m/>
    <s v="SP"/>
    <m/>
    <n v="356"/>
    <s v="INSTITUTO DE QUIMICA"/>
    <s v="04-SANTA MONICA"/>
    <n v="356"/>
    <s v="INSTITUTO DE QUIMICA"/>
    <s v="04-SANTA MONICA"/>
    <x v="0"/>
    <x v="1"/>
    <x v="5"/>
    <x v="0"/>
    <m/>
    <s v="0//0"/>
    <m/>
    <m/>
    <n v="0"/>
    <m/>
    <n v="0"/>
    <m/>
    <m/>
    <m/>
    <x v="0"/>
    <x v="1"/>
    <d v="2010-03-05T00:00:00"/>
    <n v="21798.57"/>
  </r>
  <r>
    <s v="FABIO BALTAZAR DO NASCIMENTO JUNIOR"/>
    <s v="Universidade Federal de Uberlandia"/>
    <n v="2974461"/>
    <n v="1454232633"/>
    <s v="22/07/1982"/>
    <x v="1"/>
    <s v="ISA ARANTES DE SOUSA"/>
    <x v="0"/>
    <s v="BRASILEIRO NATO"/>
    <m/>
    <s v="MG"/>
    <m/>
    <n v="807"/>
    <s v="INSTITUTO DE FILOSOFIA"/>
    <s v="04-SANTA MONICA"/>
    <n v="807"/>
    <s v="INSTITUTO DE FILOSOFIA"/>
    <s v="04-SANTA MONICA"/>
    <x v="0"/>
    <x v="0"/>
    <x v="10"/>
    <x v="0"/>
    <m/>
    <s v="0//0"/>
    <m/>
    <m/>
    <n v="0"/>
    <m/>
    <n v="0"/>
    <m/>
    <m/>
    <m/>
    <x v="0"/>
    <x v="1"/>
    <d v="2014-06-25T00:00:00"/>
    <n v="7803.45"/>
  </r>
  <r>
    <s v="FABIO COELHO DA SILVA"/>
    <s v="Universidade Federal de Uberlandia"/>
    <n v="2534215"/>
    <n v="83628053153"/>
    <s v="15/02/1979"/>
    <x v="1"/>
    <s v="NEUZA ALEXANDRE COELHO DA SILVA"/>
    <x v="0"/>
    <s v="BRASILEIRO NATO"/>
    <m/>
    <s v="GO"/>
    <s v="MORRINHOS"/>
    <n v="807"/>
    <s v="INSTITUTO DE FILOSOFIA"/>
    <s v="04-SANTA MONICA"/>
    <n v="807"/>
    <s v="INSTITUTO DE FILOSOFIA"/>
    <s v="04-SANTA MONICA"/>
    <x v="0"/>
    <x v="1"/>
    <x v="4"/>
    <x v="0"/>
    <m/>
    <s v="0//0"/>
    <m/>
    <m/>
    <n v="26252"/>
    <s v="UNIVERSIDADE FEDERAL DE CAMPINA GRANDE"/>
    <n v="0"/>
    <m/>
    <m/>
    <m/>
    <x v="0"/>
    <x v="1"/>
    <d v="2016-11-04T00:00:00"/>
    <n v="11800.12"/>
  </r>
  <r>
    <s v="FABIO DE OLIVEIRA AROUCA"/>
    <s v="Universidade Federal de Uberlandia"/>
    <n v="1736632"/>
    <n v="3578417602"/>
    <s v="20/12/1977"/>
    <x v="1"/>
    <s v="MARIA VALERIA DE OLIVEIRA AROUCA"/>
    <x v="0"/>
    <s v="BRASILEIRO NATO"/>
    <m/>
    <s v="MG"/>
    <m/>
    <n v="410"/>
    <s v="FACULDADE DE ENGENHARIA QUIMICA"/>
    <s v="04-SANTA MONICA"/>
    <n v="410"/>
    <s v="FACULDADE DE ENGENHARIA QUIMICA"/>
    <s v="04-SANTA MONICA"/>
    <x v="0"/>
    <x v="1"/>
    <x v="5"/>
    <x v="0"/>
    <m/>
    <s v="0//0"/>
    <m/>
    <m/>
    <n v="0"/>
    <m/>
    <n v="0"/>
    <m/>
    <m/>
    <m/>
    <x v="0"/>
    <x v="1"/>
    <d v="2009-11-05T00:00:00"/>
    <n v="17945.810000000001"/>
  </r>
  <r>
    <s v="FABIO FIGUEIREDO CAMARGO"/>
    <s v="Universidade Federal de Uberlandia"/>
    <n v="1208764"/>
    <n v="84193328600"/>
    <s v="15/01/1971"/>
    <x v="1"/>
    <s v="ANA ISAURA FIGUEIREDO CAMARGO"/>
    <x v="0"/>
    <s v="BRASILEIRO NATO"/>
    <m/>
    <s v="MG"/>
    <m/>
    <n v="349"/>
    <s v="INSTITUTO DE LETRAS E LINGUISTICA"/>
    <s v="04-SANTA MONICA"/>
    <n v="349"/>
    <s v="INSTITUTO DE LETRAS E LINGUISTICA"/>
    <s v="04-SANTA MONICA"/>
    <x v="0"/>
    <x v="1"/>
    <x v="7"/>
    <x v="0"/>
    <m/>
    <s v="0//0"/>
    <m/>
    <m/>
    <n v="0"/>
    <m/>
    <n v="0"/>
    <m/>
    <m/>
    <m/>
    <x v="0"/>
    <x v="1"/>
    <d v="2012-04-25T00:00:00"/>
    <n v="17255.59"/>
  </r>
  <r>
    <s v="FABIO FONSECA"/>
    <s v="Universidade Federal de Uberlandia"/>
    <n v="1893808"/>
    <n v="87661357968"/>
    <s v="25/09/1972"/>
    <x v="1"/>
    <s v="VERA LUCIA FONSECA"/>
    <x v="0"/>
    <s v="BRASILEIRO NATO"/>
    <m/>
    <s v="PR"/>
    <m/>
    <n v="808"/>
    <s v="INSTITUTO DE ARTES"/>
    <s v="04-SANTA MONICA"/>
    <n v="808"/>
    <s v="INSTITUTO DE ARTES"/>
    <s v="04-SANTA MONICA"/>
    <x v="0"/>
    <x v="1"/>
    <x v="4"/>
    <x v="0"/>
    <m/>
    <s v="0//0"/>
    <m/>
    <m/>
    <n v="0"/>
    <m/>
    <n v="0"/>
    <m/>
    <m/>
    <m/>
    <x v="0"/>
    <x v="1"/>
    <d v="2018-06-15T00:00:00"/>
    <n v="11800.12"/>
  </r>
  <r>
    <s v="FABIO FRANCESCHINI MITRI LUIZ"/>
    <s v="Universidade Federal de Uberlandia"/>
    <n v="2461295"/>
    <n v="25350108875"/>
    <s v="05/05/1976"/>
    <x v="1"/>
    <s v="ADELINA ROSA FRANCESCHINI MITRI LUIZ"/>
    <x v="0"/>
    <s v="BRASILEIRO NATO"/>
    <m/>
    <s v="SP"/>
    <s v="SAO PAULO"/>
    <n v="288"/>
    <s v="INSTITUTO DE CIENCIAS BIOMEDICAS"/>
    <s v="07-AREA ACADEMICA-UMUARAMA"/>
    <n v="288"/>
    <s v="INSTITUTO DE CIENCIAS BIOMEDICAS"/>
    <s v="07-AREA ACADEMICA-UMUARAMA"/>
    <x v="0"/>
    <x v="1"/>
    <x v="9"/>
    <x v="0"/>
    <m/>
    <s v="0//0"/>
    <m/>
    <m/>
    <n v="26236"/>
    <s v="UNIVERSIDADE FEDERAL FLUMINENSE"/>
    <n v="0"/>
    <m/>
    <m/>
    <m/>
    <x v="0"/>
    <x v="1"/>
    <d v="2009-11-09T00:00:00"/>
    <n v="17363.62"/>
  </r>
  <r>
    <s v="FABIO GUEDES DE PAULA MACHADO"/>
    <s v="Universidade Federal de Uberlandia"/>
    <n v="1035075"/>
    <n v="7640743850"/>
    <s v="21/06/1964"/>
    <x v="1"/>
    <s v="JOSEFA MARIA GUEDES MACHADO"/>
    <x v="0"/>
    <s v="BRASILEIRO NATO"/>
    <m/>
    <s v="SP"/>
    <s v="SAO PAULO"/>
    <n v="376"/>
    <s v="FACULDADE DE DIREITO"/>
    <s v="04-SANTA MONICA"/>
    <n v="376"/>
    <s v="FACULDADE DE DIREITO"/>
    <s v="04-SANTA MONICA"/>
    <x v="0"/>
    <x v="1"/>
    <x v="1"/>
    <x v="0"/>
    <m/>
    <s v="0//0"/>
    <m/>
    <m/>
    <n v="0"/>
    <m/>
    <n v="0"/>
    <m/>
    <m/>
    <m/>
    <x v="0"/>
    <x v="0"/>
    <d v="2016-08-10T00:00:00"/>
    <n v="11682.14"/>
  </r>
  <r>
    <s v="FABIO IZALTINO LAURA"/>
    <s v="Universidade Federal de Uberlandia"/>
    <n v="1057297"/>
    <n v="28009874809"/>
    <s v="07/10/1978"/>
    <x v="1"/>
    <s v="APARECIDA CANDIDO LAURA"/>
    <x v="0"/>
    <s v="BRASILEIRO NATO"/>
    <m/>
    <s v="SP"/>
    <m/>
    <n v="349"/>
    <s v="INSTITUTO DE LETRAS E LINGUISTICA"/>
    <s v="04-SANTA MONICA"/>
    <n v="349"/>
    <s v="INSTITUTO DE LETRAS E LINGUISTICA"/>
    <s v="04-SANTA MONICA"/>
    <x v="0"/>
    <x v="1"/>
    <x v="6"/>
    <x v="0"/>
    <m/>
    <s v="0//0"/>
    <m/>
    <m/>
    <n v="0"/>
    <m/>
    <n v="0"/>
    <m/>
    <m/>
    <m/>
    <x v="0"/>
    <x v="1"/>
    <d v="2014-04-29T00:00:00"/>
    <n v="12763.01"/>
  </r>
  <r>
    <s v="FABIO JOSE BERTOLOTO"/>
    <s v="Universidade Federal de Uberlandia"/>
    <n v="1769057"/>
    <n v="29057600870"/>
    <s v="12/11/1980"/>
    <x v="1"/>
    <s v="ELISABET DOVAL BERTOLOTO"/>
    <x v="0"/>
    <s v="BRASILEIRO NATO"/>
    <m/>
    <s v="SP"/>
    <m/>
    <n v="391"/>
    <s v="FACULDADE DE MATEMATICA"/>
    <s v="04-SANTA MONICA"/>
    <n v="391"/>
    <s v="FACULDADE DE MATEMATICA"/>
    <s v="04-SANTA MONICA"/>
    <x v="0"/>
    <x v="1"/>
    <x v="5"/>
    <x v="0"/>
    <m/>
    <s v="0//0"/>
    <m/>
    <m/>
    <n v="0"/>
    <m/>
    <n v="0"/>
    <m/>
    <m/>
    <m/>
    <x v="0"/>
    <x v="1"/>
    <d v="2010-03-12T00:00:00"/>
    <n v="17945.810000000001"/>
  </r>
  <r>
    <s v="FABIO PASCOAL DOS REIS"/>
    <s v="Universidade Federal de Uberlandia"/>
    <n v="1730128"/>
    <n v="5387627728"/>
    <s v="01/10/1979"/>
    <x v="1"/>
    <s v="MAGALI PASCOAL DOS REIS"/>
    <x v="0"/>
    <s v="BRASILEIRO NATO"/>
    <m/>
    <s v="RJ"/>
    <m/>
    <n v="796"/>
    <s v="COORD CURSO DE FISICA DO PONTAL"/>
    <s v="09-CAMPUS PONTAL"/>
    <n v="1152"/>
    <s v="INSTITUTO CIENCIAS EXATA NATURAIS PONTAL"/>
    <s v="09-CAMPUS PONTAL"/>
    <x v="0"/>
    <x v="1"/>
    <x v="5"/>
    <x v="0"/>
    <m/>
    <s v="0//0"/>
    <m/>
    <m/>
    <n v="26245"/>
    <s v="UNIVERSIDADE FEDERAL DO RIO DE JANEIRO"/>
    <n v="0"/>
    <m/>
    <m/>
    <m/>
    <x v="0"/>
    <x v="1"/>
    <d v="2011-03-01T00:00:00"/>
    <n v="17945.810000000001"/>
  </r>
  <r>
    <s v="FABIO TONISSI MORONI"/>
    <s v="Universidade Federal de Uberlandia"/>
    <n v="2450726"/>
    <n v="76316033672"/>
    <s v="03/02/1974"/>
    <x v="1"/>
    <s v="CELIA TONISSI MORONI"/>
    <x v="0"/>
    <s v="BRASILEIRO NATO"/>
    <m/>
    <s v="SP"/>
    <m/>
    <n v="305"/>
    <s v="FACULDADE DE MEDICINA"/>
    <s v="07-AREA ACADEMICA-UMUARAMA"/>
    <n v="305"/>
    <s v="FACULDADE DE MEDICINA"/>
    <s v="07-AREA ACADEMICA-UMUARAMA"/>
    <x v="0"/>
    <x v="1"/>
    <x v="1"/>
    <x v="0"/>
    <m/>
    <s v="0//0"/>
    <m/>
    <m/>
    <n v="26270"/>
    <s v="FUNDACAO UNIVERSIDADE DO AMAZONAS"/>
    <n v="0"/>
    <m/>
    <m/>
    <m/>
    <x v="0"/>
    <x v="1"/>
    <d v="2016-04-02T00:00:00"/>
    <n v="18663.64"/>
  </r>
  <r>
    <s v="FABIO VINCENZI ROMUALDO DA SILVA"/>
    <s v="Universidade Federal de Uberlandia"/>
    <n v="2461237"/>
    <n v="19153380851"/>
    <s v="30/08/1974"/>
    <x v="1"/>
    <s v="MARIA SUELI VINCENZI DA SILVA"/>
    <x v="0"/>
    <s v="BRASILEIRO NATO"/>
    <m/>
    <s v="SP"/>
    <s v="ITAPUI"/>
    <n v="403"/>
    <s v="FACULDADE DE ENGENHARIA ELETRICA"/>
    <s v="04-SANTA MONICA"/>
    <n v="403"/>
    <s v="FACULDADE DE ENGENHARIA ELETRICA"/>
    <s v="04-SANTA MONICA"/>
    <x v="0"/>
    <x v="1"/>
    <x v="1"/>
    <x v="0"/>
    <m/>
    <s v="0//0"/>
    <m/>
    <m/>
    <n v="0"/>
    <m/>
    <n v="0"/>
    <m/>
    <m/>
    <m/>
    <x v="0"/>
    <x v="1"/>
    <d v="2008-11-10T00:00:00"/>
    <n v="19166.11"/>
  </r>
  <r>
    <s v="FABIOLA ALVES GOMES"/>
    <s v="Universidade Federal de Uberlandia"/>
    <n v="3424253"/>
    <n v="4360387652"/>
    <s v="13/05/1979"/>
    <x v="0"/>
    <s v="MARIA ALVES GOMES"/>
    <x v="0"/>
    <s v="BRASILEIRO NATO"/>
    <m/>
    <s v="MG"/>
    <s v="UBERLANDIA"/>
    <n v="954"/>
    <s v="DIVISAO DE SAUDE - ESTUDANTE"/>
    <s v="04-SANTA MONICA"/>
    <n v="305"/>
    <s v="FACULDADE DE MEDICINA"/>
    <s v="07-AREA ACADEMICA-UMUARAMA"/>
    <x v="0"/>
    <x v="1"/>
    <x v="8"/>
    <x v="0"/>
    <m/>
    <s v="0//0"/>
    <m/>
    <m/>
    <n v="0"/>
    <m/>
    <n v="0"/>
    <m/>
    <m/>
    <m/>
    <x v="0"/>
    <x v="0"/>
    <d v="2008-12-04T00:00:00"/>
    <n v="11337.55"/>
  </r>
  <r>
    <s v="FABIOLA PRADO DE MORAIS"/>
    <s v="Universidade Federal de Uberlandia"/>
    <n v="1195190"/>
    <n v="10340693657"/>
    <s v="07/01/1988"/>
    <x v="0"/>
    <s v="TEREZINHA DE FATIMA PRADO MORAIS"/>
    <x v="0"/>
    <s v="BRASILEIRO NATO"/>
    <m/>
    <s v="MG"/>
    <m/>
    <n v="305"/>
    <s v="FACULDADE DE MEDICINA"/>
    <s v="07-AREA ACADEMICA-UMUARAMA"/>
    <n v="305"/>
    <s v="FACULDADE DE MEDICINA"/>
    <s v="07-AREA ACADEMICA-UMUARAMA"/>
    <x v="0"/>
    <x v="0"/>
    <x v="2"/>
    <x v="0"/>
    <m/>
    <s v="0//0"/>
    <m/>
    <m/>
    <n v="0"/>
    <m/>
    <n v="0"/>
    <m/>
    <m/>
    <m/>
    <x v="0"/>
    <x v="0"/>
    <d v="2022-05-27T00:00:00"/>
    <n v="4304.92"/>
  </r>
  <r>
    <s v="FABIOLA SOUZA FERNANDES PEREIRA"/>
    <s v="Universidade Federal de Uberlandia"/>
    <n v="3210352"/>
    <n v="1568719639"/>
    <s v="26/04/1987"/>
    <x v="0"/>
    <s v="SOLIMAR SOUZA PEREIRA"/>
    <x v="0"/>
    <s v="BRASILEIRO NATO"/>
    <m/>
    <s v="MG"/>
    <m/>
    <n v="414"/>
    <s v="FACULDADE DE CIENCIA DA COMPUTACAO"/>
    <s v="04-SANTA MONICA"/>
    <n v="414"/>
    <s v="FACULDADE DE CIENCIA DA COMPUTACAO"/>
    <s v="04-SANTA MONICA"/>
    <x v="0"/>
    <x v="1"/>
    <x v="2"/>
    <x v="0"/>
    <m/>
    <s v="0//0"/>
    <m/>
    <m/>
    <n v="0"/>
    <m/>
    <n v="0"/>
    <m/>
    <m/>
    <m/>
    <x v="0"/>
    <x v="1"/>
    <d v="2020-11-03T00:00:00"/>
    <n v="9616.18"/>
  </r>
  <r>
    <s v="FABIOLLA VALERIA GONCALVES"/>
    <s v="Universidade Federal de Uberlandia"/>
    <n v="1211374"/>
    <n v="5509248688"/>
    <s v="18/09/1979"/>
    <x v="0"/>
    <s v="MARIA DE FATIMA GONCALVES CABECEIRA"/>
    <x v="0"/>
    <s v="BRASILEIRO NATO"/>
    <m/>
    <s v="MG"/>
    <m/>
    <n v="369"/>
    <s v="FACULDADE DE GESTAO E NEGOCIOS"/>
    <s v="04-SANTA MONICA"/>
    <n v="369"/>
    <s v="FACULDADE DE GESTAO E NEGOCIOS"/>
    <s v="04-SANTA MONICA"/>
    <x v="0"/>
    <x v="0"/>
    <x v="2"/>
    <x v="1"/>
    <m/>
    <s v="0//0"/>
    <m/>
    <m/>
    <n v="0"/>
    <m/>
    <n v="0"/>
    <m/>
    <m/>
    <m/>
    <x v="1"/>
    <x v="0"/>
    <d v="2021-04-26T00:00:00"/>
    <n v="3259.43"/>
  </r>
  <r>
    <s v="FABRICIA DE MATOS OLIVEIRA"/>
    <s v="Universidade Federal de Uberlandia"/>
    <n v="1790393"/>
    <n v="84374284672"/>
    <s v="04/03/1971"/>
    <x v="0"/>
    <s v="LUCRECIA DE MATOS OLIVEIRA"/>
    <x v="0"/>
    <s v="BRASILEIRO NATO"/>
    <m/>
    <s v="MG"/>
    <m/>
    <n v="391"/>
    <s v="FACULDADE DE MATEMATICA"/>
    <s v="04-SANTA MONICA"/>
    <n v="391"/>
    <s v="FACULDADE DE MATEMATICA"/>
    <s v="04-SANTA MONICA"/>
    <x v="0"/>
    <x v="1"/>
    <x v="9"/>
    <x v="0"/>
    <m/>
    <s v="0//0"/>
    <m/>
    <m/>
    <n v="0"/>
    <m/>
    <n v="0"/>
    <m/>
    <m/>
    <m/>
    <x v="0"/>
    <x v="1"/>
    <d v="2011-02-14T00:00:00"/>
    <n v="16591.91"/>
  </r>
  <r>
    <s v="FABRICIO MACEDO DE SOUZA"/>
    <s v="Universidade Federal de Uberlandia"/>
    <n v="1675830"/>
    <n v="48888044272"/>
    <s v="09/02/1975"/>
    <x v="1"/>
    <s v="MARIA DA GRAÇA MACEDO DE SOUZA"/>
    <x v="3"/>
    <s v="BRASILEIRO NATO"/>
    <m/>
    <s v="PA"/>
    <s v="BELEM"/>
    <n v="395"/>
    <s v="INSTITUTO DE FISICA"/>
    <s v="04-SANTA MONICA"/>
    <n v="395"/>
    <s v="INSTITUTO DE FISICA"/>
    <s v="04-SANTA MONICA"/>
    <x v="0"/>
    <x v="1"/>
    <x v="5"/>
    <x v="0"/>
    <m/>
    <s v="0//0"/>
    <m/>
    <m/>
    <n v="0"/>
    <m/>
    <n v="0"/>
    <m/>
    <m/>
    <m/>
    <x v="0"/>
    <x v="1"/>
    <d v="2009-01-22T00:00:00"/>
    <n v="17945.810000000001"/>
  </r>
  <r>
    <s v="FELIPE ALVES DA LOUZA"/>
    <s v="Universidade Federal de Uberlandia"/>
    <n v="3144594"/>
    <n v="35903993842"/>
    <s v="16/07/1988"/>
    <x v="1"/>
    <s v="CELINA DO CARMO SILVA DA LOUZA"/>
    <x v="0"/>
    <s v="BRASILEIRO NATO"/>
    <m/>
    <s v="SP"/>
    <m/>
    <n v="403"/>
    <s v="FACULDADE DE ENGENHARIA ELETRICA"/>
    <s v="04-SANTA MONICA"/>
    <n v="403"/>
    <s v="FACULDADE DE ENGENHARIA ELETRICA"/>
    <s v="04-SANTA MONICA"/>
    <x v="0"/>
    <x v="1"/>
    <x v="4"/>
    <x v="0"/>
    <m/>
    <s v="0//0"/>
    <m/>
    <m/>
    <n v="0"/>
    <m/>
    <n v="0"/>
    <m/>
    <m/>
    <m/>
    <x v="0"/>
    <x v="1"/>
    <d v="2019-08-14T00:00:00"/>
    <n v="11800.12"/>
  </r>
  <r>
    <s v="FELIPE ANTUNES MAGALHAES"/>
    <s v="Universidade Federal de Uberlandia"/>
    <n v="1058077"/>
    <n v="6907535602"/>
    <s v="05/12/1984"/>
    <x v="1"/>
    <s v="MARIA DE FATIMA ANTUNES MAGALHAES"/>
    <x v="0"/>
    <s v="BRASILEIRO NATO"/>
    <m/>
    <s v="MG"/>
    <m/>
    <n v="314"/>
    <s v="FACULDADE DE MEDICINA VETERINARIA"/>
    <s v="07-AREA ACADEMICA-UMUARAMA"/>
    <n v="314"/>
    <s v="FACULDADE DE MEDICINA VETERINARIA"/>
    <s v="07-AREA ACADEMICA-UMUARAMA"/>
    <x v="0"/>
    <x v="1"/>
    <x v="0"/>
    <x v="0"/>
    <m/>
    <s v="0//0"/>
    <m/>
    <m/>
    <n v="0"/>
    <m/>
    <n v="0"/>
    <m/>
    <m/>
    <m/>
    <x v="0"/>
    <x v="1"/>
    <d v="2014-01-08T00:00:00"/>
    <n v="12842.91"/>
  </r>
  <r>
    <s v="FELIPE PIANA VENDRAMELL FERREIRA"/>
    <s v="Universidade Federal de Uberlandia"/>
    <n v="3270995"/>
    <n v="5170158971"/>
    <s v="06/04/1991"/>
    <x v="1"/>
    <s v="ROSANGELA CRISTINA PIANA"/>
    <x v="0"/>
    <s v="BRASILEIRO NATO"/>
    <m/>
    <s v="RO"/>
    <m/>
    <n v="407"/>
    <s v="FACULDADE DE ENGENHARIA CIVIL"/>
    <s v="04-SANTA MONICA"/>
    <n v="407"/>
    <s v="FACULDADE DE ENGENHARIA CIVIL"/>
    <s v="04-SANTA MONICA"/>
    <x v="0"/>
    <x v="1"/>
    <x v="2"/>
    <x v="0"/>
    <m/>
    <s v="0//0"/>
    <m/>
    <m/>
    <n v="0"/>
    <m/>
    <n v="0"/>
    <m/>
    <m/>
    <m/>
    <x v="0"/>
    <x v="1"/>
    <d v="2022-01-14T00:00:00"/>
    <n v="9616.18"/>
  </r>
  <r>
    <s v="FELIX FLORES PINHEIRO"/>
    <s v="Universidade Federal de Uberlandia"/>
    <n v="1144466"/>
    <n v="2981248073"/>
    <s v="15/03/1992"/>
    <x v="1"/>
    <s v="TANIA MARIA FLORES PINHEIRO"/>
    <x v="0"/>
    <s v="BRASILEIRO NATO"/>
    <m/>
    <s v="RS"/>
    <m/>
    <n v="807"/>
    <s v="INSTITUTO DE FILOSOFIA"/>
    <s v="04-SANTA MONICA"/>
    <n v="807"/>
    <s v="INSTITUTO DE FILOSOFIA"/>
    <s v="04-SANTA MONICA"/>
    <x v="0"/>
    <x v="1"/>
    <x v="2"/>
    <x v="1"/>
    <m/>
    <s v="0//0"/>
    <m/>
    <m/>
    <n v="0"/>
    <m/>
    <n v="0"/>
    <m/>
    <m/>
    <m/>
    <x v="1"/>
    <x v="0"/>
    <d v="2021-12-22T00:00:00"/>
    <n v="3866.06"/>
  </r>
  <r>
    <s v="FELIX NANNINI"/>
    <s v="Universidade Federal de Uberlandia"/>
    <n v="1079848"/>
    <n v="35249588859"/>
    <s v="12/05/1987"/>
    <x v="1"/>
    <s v="ELIZABETH KUMELYS NANNINI"/>
    <x v="0"/>
    <s v="BRASILEIRO NATO"/>
    <m/>
    <s v="SP"/>
    <m/>
    <n v="340"/>
    <s v="INSTITUTO DE GEOGRAFIA"/>
    <s v="04-SANTA MONICA"/>
    <n v="340"/>
    <s v="INSTITUTO DE GEOGRAFIA"/>
    <s v="04-SANTA MONICA"/>
    <x v="0"/>
    <x v="1"/>
    <x v="0"/>
    <x v="0"/>
    <m/>
    <s v="0//0"/>
    <m/>
    <m/>
    <n v="0"/>
    <m/>
    <n v="0"/>
    <m/>
    <m/>
    <m/>
    <x v="0"/>
    <x v="1"/>
    <d v="2016-11-01T00:00:00"/>
    <n v="12272.12"/>
  </r>
  <r>
    <s v="FERNANDA AQUINO SYLVESTRE"/>
    <s v="Universidade Federal de Uberlandia"/>
    <n v="1791621"/>
    <n v="18100963835"/>
    <s v="14/02/1973"/>
    <x v="0"/>
    <s v="MARCIA MARIA AQUINO SYLVESTRE"/>
    <x v="0"/>
    <s v="BRASILEIRO NATO"/>
    <m/>
    <s v="SP"/>
    <m/>
    <n v="349"/>
    <s v="INSTITUTO DE LETRAS E LINGUISTICA"/>
    <s v="04-SANTA MONICA"/>
    <n v="349"/>
    <s v="INSTITUTO DE LETRAS E LINGUISTICA"/>
    <s v="04-SANTA MONICA"/>
    <x v="0"/>
    <x v="1"/>
    <x v="5"/>
    <x v="0"/>
    <m/>
    <s v="0//0"/>
    <m/>
    <m/>
    <n v="26252"/>
    <s v="UNIVERSIDADE FEDERAL DE CAMPINA GRANDE"/>
    <n v="0"/>
    <m/>
    <m/>
    <m/>
    <x v="0"/>
    <x v="1"/>
    <d v="2012-12-18T00:00:00"/>
    <n v="17945.810000000001"/>
  </r>
  <r>
    <s v="FERNANDA COSTA RIBAS"/>
    <s v="Universidade Federal de Uberlandia"/>
    <n v="1658430"/>
    <n v="28010001830"/>
    <s v="14/02/1979"/>
    <x v="0"/>
    <s v="ZILDA COSTA RIBAS"/>
    <x v="0"/>
    <s v="BRASILEIRO NATO"/>
    <m/>
    <s v="SP"/>
    <s v="SANTOS"/>
    <n v="349"/>
    <s v="INSTITUTO DE LETRAS E LINGUISTICA"/>
    <s v="04-SANTA MONICA"/>
    <n v="349"/>
    <s v="INSTITUTO DE LETRAS E LINGUISTICA"/>
    <s v="04-SANTA MONICA"/>
    <x v="0"/>
    <x v="1"/>
    <x v="5"/>
    <x v="0"/>
    <m/>
    <s v="0//0"/>
    <m/>
    <m/>
    <n v="0"/>
    <m/>
    <n v="0"/>
    <m/>
    <m/>
    <m/>
    <x v="0"/>
    <x v="1"/>
    <d v="2008-09-25T00:00:00"/>
    <n v="17945.810000000001"/>
  </r>
  <r>
    <s v="FERNANDA DE ASSIS ARAUJO"/>
    <s v="Universidade Federal de Uberlandia"/>
    <n v="1804472"/>
    <n v="88887600"/>
    <s v="22/04/1976"/>
    <x v="0"/>
    <s v="MARINA DE ASSIS ARAUJO"/>
    <x v="0"/>
    <s v="BRASILEIRO NATO"/>
    <m/>
    <s v="MG"/>
    <m/>
    <n v="288"/>
    <s v="INSTITUTO DE CIENCIAS BIOMEDICAS"/>
    <s v="07-AREA ACADEMICA-UMUARAMA"/>
    <n v="288"/>
    <s v="INSTITUTO DE CIENCIAS BIOMEDICAS"/>
    <s v="07-AREA ACADEMICA-UMUARAMA"/>
    <x v="0"/>
    <x v="1"/>
    <x v="7"/>
    <x v="0"/>
    <m/>
    <s v="0//0"/>
    <m/>
    <m/>
    <n v="0"/>
    <m/>
    <n v="0"/>
    <m/>
    <m/>
    <m/>
    <x v="0"/>
    <x v="1"/>
    <d v="2010-08-03T00:00:00"/>
    <n v="17255.59"/>
  </r>
  <r>
    <s v="FERNANDA DE ASSIS OLIVEIRA TORRES"/>
    <s v="Universidade Federal de Uberlandia"/>
    <n v="2351162"/>
    <n v="3183849658"/>
    <s v="04/04/1977"/>
    <x v="0"/>
    <s v="DIRCIONITA DE ASSIS OLIVEIRA"/>
    <x v="0"/>
    <s v="BRASILEIRO NATO"/>
    <m/>
    <s v="MG"/>
    <s v="UBERABA"/>
    <n v="808"/>
    <s v="INSTITUTO DE ARTES"/>
    <s v="04-SANTA MONICA"/>
    <n v="808"/>
    <s v="INSTITUTO DE ARTES"/>
    <s v="04-SANTA MONICA"/>
    <x v="0"/>
    <x v="1"/>
    <x v="6"/>
    <x v="0"/>
    <m/>
    <s v="0//0"/>
    <m/>
    <m/>
    <n v="0"/>
    <m/>
    <n v="0"/>
    <m/>
    <m/>
    <m/>
    <x v="0"/>
    <x v="1"/>
    <d v="2010-08-05T00:00:00"/>
    <n v="12763.01"/>
  </r>
  <r>
    <s v="FERNANDA DUARTE ARAUJO SILVA"/>
    <s v="Universidade Federal de Uberlandia"/>
    <n v="2569814"/>
    <n v="4669805665"/>
    <s v="07/07/1979"/>
    <x v="0"/>
    <s v="SEBASTIANA DUARTE DE ARAUJO"/>
    <x v="0"/>
    <s v="BRASILEIRO NATO"/>
    <m/>
    <s v="MG"/>
    <s v="ARAGUARI"/>
    <n v="363"/>
    <s v="FACULDADE DE EDUCACAO"/>
    <s v="04-SANTA MONICA"/>
    <n v="363"/>
    <s v="FACULDADE DE EDUCACAO"/>
    <s v="04-SANTA MONICA"/>
    <x v="0"/>
    <x v="1"/>
    <x v="8"/>
    <x v="0"/>
    <m/>
    <s v="0//0"/>
    <m/>
    <m/>
    <n v="0"/>
    <m/>
    <n v="0"/>
    <m/>
    <m/>
    <m/>
    <x v="0"/>
    <x v="1"/>
    <d v="2009-07-24T00:00:00"/>
    <n v="13273.52"/>
  </r>
  <r>
    <s v="FERNANDA FRANCIELLE DE OLIVEIRA MALAQUIAS"/>
    <s v="Universidade Federal de Uberlandia"/>
    <n v="2942358"/>
    <n v="4457767654"/>
    <s v="09/09/1981"/>
    <x v="0"/>
    <s v="SONIA DE FATIMA OLIVEIRA"/>
    <x v="0"/>
    <s v="BRASILEIRO NATO"/>
    <m/>
    <s v="MG"/>
    <m/>
    <n v="369"/>
    <s v="FACULDADE DE GESTAO E NEGOCIOS"/>
    <s v="04-SANTA MONICA"/>
    <n v="369"/>
    <s v="FACULDADE DE GESTAO E NEGOCIOS"/>
    <s v="04-SANTA MONICA"/>
    <x v="0"/>
    <x v="1"/>
    <x v="8"/>
    <x v="0"/>
    <m/>
    <s v="0//0"/>
    <m/>
    <m/>
    <n v="0"/>
    <m/>
    <n v="0"/>
    <m/>
    <m/>
    <m/>
    <x v="0"/>
    <x v="1"/>
    <d v="2013-05-02T00:00:00"/>
    <n v="13273.52"/>
  </r>
  <r>
    <s v="FERNANDA HELENA NOGUEIRA FERREIRA"/>
    <s v="Universidade Federal de Uberlandia"/>
    <n v="1544049"/>
    <n v="14446000870"/>
    <s v="24/03/1968"/>
    <x v="0"/>
    <s v="LYGIA HELENA ANDRADE MELLO"/>
    <x v="0"/>
    <s v="BRASILEIRO NATO"/>
    <m/>
    <s v="SP"/>
    <s v="COLINA"/>
    <n v="294"/>
    <s v="INSTITUTO DE BIOLOGIA"/>
    <s v="07-AREA ACADEMICA-UMUARAMA"/>
    <n v="294"/>
    <s v="INSTITUTO DE BIOLOGIA"/>
    <s v="07-AREA ACADEMICA-UMUARAMA"/>
    <x v="0"/>
    <x v="1"/>
    <x v="1"/>
    <x v="0"/>
    <m/>
    <s v="0//0"/>
    <m/>
    <m/>
    <n v="0"/>
    <m/>
    <n v="0"/>
    <m/>
    <m/>
    <m/>
    <x v="0"/>
    <x v="1"/>
    <d v="2006-07-28T00:00:00"/>
    <n v="18663.64"/>
  </r>
  <r>
    <s v="FERNANDA MACIEL PEIXOTO"/>
    <s v="Universidade Federal de Uberlandia"/>
    <n v="2461706"/>
    <n v="4669811630"/>
    <s v="28/12/1978"/>
    <x v="0"/>
    <s v="INEZ MACIEL PEIXOTO"/>
    <x v="0"/>
    <s v="BRASILEIRO NATO"/>
    <m/>
    <s v="MG"/>
    <s v="JUIZ DE FORA"/>
    <n v="369"/>
    <s v="FACULDADE DE GESTAO E NEGOCIOS"/>
    <s v="04-SANTA MONICA"/>
    <n v="369"/>
    <s v="FACULDADE DE GESTAO E NEGOCIOS"/>
    <s v="04-SANTA MONICA"/>
    <x v="0"/>
    <x v="1"/>
    <x v="9"/>
    <x v="0"/>
    <m/>
    <s v="0//0"/>
    <m/>
    <m/>
    <n v="0"/>
    <m/>
    <n v="0"/>
    <m/>
    <m/>
    <m/>
    <x v="0"/>
    <x v="1"/>
    <d v="2008-09-25T00:00:00"/>
    <n v="16591.91"/>
  </r>
  <r>
    <s v="FERNANDA MARIA DA CUNHA SANTOS"/>
    <s v="Universidade Federal de Uberlandia"/>
    <n v="1765527"/>
    <n v="3752262656"/>
    <s v="12/02/1979"/>
    <x v="0"/>
    <s v="ONILDA FERREIRA MENDES CUNHA"/>
    <x v="0"/>
    <s v="BRASILEIRO NATO"/>
    <m/>
    <s v="MG"/>
    <m/>
    <n v="783"/>
    <s v="COOR CURSO GRAD SIST INFOR MONTE CARMELO"/>
    <s v="10-CAMPUS MONTE CARMELO"/>
    <n v="414"/>
    <s v="FACULDADE DE CIENCIA DA COMPUTACAO"/>
    <s v="04-SANTA MONICA"/>
    <x v="0"/>
    <x v="1"/>
    <x v="6"/>
    <x v="0"/>
    <m/>
    <s v="0//0"/>
    <m/>
    <m/>
    <n v="0"/>
    <m/>
    <n v="0"/>
    <m/>
    <m/>
    <m/>
    <x v="0"/>
    <x v="1"/>
    <d v="2015-01-26T00:00:00"/>
    <n v="12763.01"/>
  </r>
  <r>
    <s v="FERNANDA MARIA SANTIAGO"/>
    <s v="Universidade Federal de Uberlandia"/>
    <n v="2507814"/>
    <n v="25909013807"/>
    <s v="20/05/1978"/>
    <x v="0"/>
    <s v="MARIA JOSE MARASCO SANTIAGO"/>
    <x v="0"/>
    <s v="BRASILEIRO NATO"/>
    <m/>
    <s v="SP"/>
    <s v="ILHA SOLTEIRA"/>
    <n v="288"/>
    <s v="INSTITUTO DE CIENCIAS BIOMEDICAS"/>
    <s v="07-AREA ACADEMICA-UMUARAMA"/>
    <n v="288"/>
    <s v="INSTITUTO DE CIENCIAS BIOMEDICAS"/>
    <s v="07-AREA ACADEMICA-UMUARAMA"/>
    <x v="0"/>
    <x v="1"/>
    <x v="7"/>
    <x v="0"/>
    <m/>
    <s v="0//0"/>
    <m/>
    <m/>
    <n v="0"/>
    <m/>
    <n v="0"/>
    <m/>
    <m/>
    <m/>
    <x v="0"/>
    <x v="1"/>
    <d v="2012-01-31T00:00:00"/>
    <n v="18058.169999999998"/>
  </r>
  <r>
    <s v="FERNANDA MONTEIRO RIGUE"/>
    <s v="Universidade Federal de Uberlandia"/>
    <n v="3253851"/>
    <n v="1692377027"/>
    <s v="23/09/1993"/>
    <x v="0"/>
    <s v="LORENI MONTEIRO RIGUE"/>
    <x v="0"/>
    <s v="BRASILEIRO NATO"/>
    <m/>
    <s v="RS"/>
    <m/>
    <n v="802"/>
    <s v="COORD DO CURSO DE QUIMICA DO PONTAL"/>
    <s v="09-CAMPUS PONTAL"/>
    <n v="1152"/>
    <s v="INSTITUTO CIENCIAS EXATA NATURAIS PONTAL"/>
    <s v="09-CAMPUS PONTAL"/>
    <x v="0"/>
    <x v="1"/>
    <x v="2"/>
    <x v="0"/>
    <m/>
    <s v="0//0"/>
    <m/>
    <m/>
    <n v="0"/>
    <m/>
    <n v="0"/>
    <m/>
    <m/>
    <m/>
    <x v="0"/>
    <x v="1"/>
    <d v="2021-10-05T00:00:00"/>
    <n v="9616.18"/>
  </r>
  <r>
    <s v="FERNANDA MUSSALIM GUIMARAES LEMOS SILVEIRA"/>
    <s v="Universidade Federal de Uberlandia"/>
    <n v="1369941"/>
    <n v="9484037801"/>
    <s v="02/04/1966"/>
    <x v="0"/>
    <s v="MARILENA MUSSALIM GUIMARAES"/>
    <x v="0"/>
    <s v="BRASILEIRO NATO"/>
    <m/>
    <s v="SP"/>
    <s v="FRANCA"/>
    <n v="349"/>
    <s v="INSTITUTO DE LETRAS E LINGUISTICA"/>
    <s v="04-SANTA MONICA"/>
    <n v="349"/>
    <s v="INSTITUTO DE LETRAS E LINGUISTICA"/>
    <s v="04-SANTA MONICA"/>
    <x v="0"/>
    <x v="1"/>
    <x v="3"/>
    <x v="0"/>
    <m/>
    <s v="0//0"/>
    <m/>
    <m/>
    <n v="0"/>
    <m/>
    <n v="0"/>
    <m/>
    <m/>
    <m/>
    <x v="0"/>
    <x v="1"/>
    <d v="2003-02-10T00:00:00"/>
    <n v="20530.009999999998"/>
  </r>
  <r>
    <s v="FERNANDA RIBEIRO ROSA MACHADO"/>
    <s v="Universidade Federal de Uberlandia"/>
    <n v="2151966"/>
    <n v="104820160"/>
    <s v="06/02/1983"/>
    <x v="0"/>
    <s v="LADY GONCALVES RIBEIRO ROSA"/>
    <x v="0"/>
    <s v="BRASILEIRO NATO"/>
    <m/>
    <s v="DF"/>
    <m/>
    <n v="305"/>
    <s v="FACULDADE DE MEDICINA"/>
    <s v="07-AREA ACADEMICA-UMUARAMA"/>
    <n v="305"/>
    <s v="FACULDADE DE MEDICINA"/>
    <s v="07-AREA ACADEMICA-UMUARAMA"/>
    <x v="0"/>
    <x v="1"/>
    <x v="6"/>
    <x v="3"/>
    <m/>
    <s v="0//0"/>
    <m/>
    <s v="REQUISICAO - art. 60 -  LEI 13.844/2019"/>
    <n v="0"/>
    <m/>
    <n v="81000"/>
    <s v="MINISTERIO DA MULHER FAMILIA E DIR. HUM."/>
    <s v="23/06/2021"/>
    <s v="0//0"/>
    <x v="0"/>
    <x v="1"/>
    <d v="2014-08-20T00:00:00"/>
    <n v="12763.01"/>
  </r>
  <r>
    <s v="FERNANDA ROSALINSKI MORAES"/>
    <s v="Universidade Federal de Uberlandia"/>
    <n v="1625234"/>
    <n v="2620275938"/>
    <s v="16/11/1976"/>
    <x v="0"/>
    <s v="GLORIA REGINA ROSALINSKI MORAES"/>
    <x v="0"/>
    <s v="BRASILEIRO NATO"/>
    <m/>
    <s v="PR"/>
    <m/>
    <n v="314"/>
    <s v="FACULDADE DE MEDICINA VETERINARIA"/>
    <s v="07-AREA ACADEMICA-UMUARAMA"/>
    <n v="314"/>
    <s v="FACULDADE DE MEDICINA VETERINARIA"/>
    <s v="07-AREA ACADEMICA-UMUARAMA"/>
    <x v="0"/>
    <x v="1"/>
    <x v="7"/>
    <x v="0"/>
    <m/>
    <s v="0//0"/>
    <m/>
    <m/>
    <n v="0"/>
    <m/>
    <n v="0"/>
    <m/>
    <m/>
    <m/>
    <x v="0"/>
    <x v="1"/>
    <d v="2010-08-24T00:00:00"/>
    <n v="17255.59"/>
  </r>
  <r>
    <s v="FERNANDO ALVES VIALI FILHO"/>
    <s v="Universidade Federal de Uberlandia"/>
    <n v="2083516"/>
    <n v="4398495606"/>
    <s v="01/06/1981"/>
    <x v="1"/>
    <s v="MIRTHES HELENA DA SILVA VIALI"/>
    <x v="0"/>
    <s v="BRASILEIRO NATO"/>
    <m/>
    <s v="MG"/>
    <m/>
    <n v="795"/>
    <s v="COORD CURSO CIENCIAS CONTABEIS DO PONTAL"/>
    <s v="09-CAMPUS PONTAL"/>
    <n v="1158"/>
    <s v="FA ADM CIE CONT ENG PROD SERV SOCIAL"/>
    <s v="09-CAMPUS PONTAL"/>
    <x v="0"/>
    <x v="1"/>
    <x v="4"/>
    <x v="0"/>
    <m/>
    <s v="0//0"/>
    <m/>
    <m/>
    <n v="0"/>
    <m/>
    <n v="0"/>
    <m/>
    <m/>
    <m/>
    <x v="0"/>
    <x v="1"/>
    <d v="2014-01-27T00:00:00"/>
    <n v="11800.12"/>
  </r>
  <r>
    <s v="FERNANDO BENTO SILVA"/>
    <s v="Universidade Federal de Uberlandia"/>
    <n v="1086824"/>
    <n v="8608956616"/>
    <s v="16/09/1986"/>
    <x v="1"/>
    <s v="CLEUSA MARCIANO BARBOSA SILVA"/>
    <x v="0"/>
    <s v="BRASILEIRO NATO"/>
    <m/>
    <s v="MG"/>
    <m/>
    <n v="403"/>
    <s v="FACULDADE DE ENGENHARIA ELETRICA"/>
    <s v="04-SANTA MONICA"/>
    <n v="403"/>
    <s v="FACULDADE DE ENGENHARIA ELETRICA"/>
    <s v="04-SANTA MONICA"/>
    <x v="0"/>
    <x v="1"/>
    <x v="2"/>
    <x v="0"/>
    <m/>
    <s v="0//0"/>
    <m/>
    <m/>
    <n v="0"/>
    <m/>
    <n v="0"/>
    <m/>
    <m/>
    <m/>
    <x v="0"/>
    <x v="1"/>
    <d v="2022-06-01T00:00:00"/>
    <n v="9616.18"/>
  </r>
  <r>
    <s v="FERNANDO CEZAR JULIATTI"/>
    <s v="Universidade Federal de Uberlandia"/>
    <n v="412957"/>
    <n v="34582746691"/>
    <s v="06/12/1957"/>
    <x v="1"/>
    <s v="MARISIA RIBEI JULIATTI"/>
    <x v="0"/>
    <s v="BRASILEIRO NATO"/>
    <m/>
    <s v="MG"/>
    <s v="RIBEIRAO VERMELHO"/>
    <n v="301"/>
    <s v="INSTITUTO DE CIENCIAS AGRARIAS"/>
    <s v="12-CAMPUS GLORIA"/>
    <n v="301"/>
    <s v="INSTITUTO DE CIENCIAS AGRARIAS"/>
    <s v="12-CAMPUS GLORIA"/>
    <x v="0"/>
    <x v="1"/>
    <x v="3"/>
    <x v="0"/>
    <m/>
    <s v="0//0"/>
    <m/>
    <m/>
    <n v="0"/>
    <m/>
    <n v="0"/>
    <m/>
    <m/>
    <m/>
    <x v="0"/>
    <x v="1"/>
    <d v="1987-08-01T00:00:00"/>
    <n v="24761.55"/>
  </r>
  <r>
    <s v="FERNANDO COSTA MALHEIROS"/>
    <s v="Universidade Federal de Uberlandia"/>
    <n v="3253401"/>
    <n v="8208029645"/>
    <s v="03/07/1986"/>
    <x v="1"/>
    <s v="MARIA REIS COSTA MALHEIROS"/>
    <x v="0"/>
    <s v="BRASILEIRO NATO"/>
    <m/>
    <s v="MG"/>
    <m/>
    <n v="1158"/>
    <s v="FA ADM CIE CONT ENG PROD SERV SOCIAL"/>
    <s v="09-CAMPUS PONTAL"/>
    <n v="1158"/>
    <s v="FA ADM CIE CONT ENG PROD SERV SOCIAL"/>
    <s v="09-CAMPUS PONTAL"/>
    <x v="0"/>
    <x v="1"/>
    <x v="4"/>
    <x v="2"/>
    <m/>
    <s v="0//0"/>
    <m/>
    <m/>
    <n v="0"/>
    <m/>
    <n v="0"/>
    <m/>
    <m/>
    <m/>
    <x v="1"/>
    <x v="1"/>
    <d v="2021-10-01T00:00:00"/>
    <n v="10971.74"/>
  </r>
  <r>
    <s v="FERNANDO CRISTINO BARBOSA"/>
    <s v="Universidade Federal de Uberlandia"/>
    <n v="411768"/>
    <n v="78890896"/>
    <s v="24/01/1956"/>
    <x v="1"/>
    <s v="TEREZINHA FIGUEIREDO LIMA"/>
    <x v="0"/>
    <s v="BRASILEIRO NATO"/>
    <m/>
    <s v="SP"/>
    <s v="ITUVERAVA"/>
    <n v="314"/>
    <s v="FACULDADE DE MEDICINA VETERINARIA"/>
    <s v="07-AREA ACADEMICA-UMUARAMA"/>
    <n v="314"/>
    <s v="FACULDADE DE MEDICINA VETERINARIA"/>
    <s v="07-AREA ACADEMICA-UMUARAMA"/>
    <x v="0"/>
    <x v="1"/>
    <x v="7"/>
    <x v="0"/>
    <m/>
    <s v="0//0"/>
    <m/>
    <m/>
    <n v="0"/>
    <m/>
    <n v="0"/>
    <m/>
    <m/>
    <m/>
    <x v="0"/>
    <x v="1"/>
    <d v="1980-01-01T00:00:00"/>
    <n v="22414.41"/>
  </r>
  <r>
    <s v="FERNANDO GARREFA"/>
    <s v="Universidade Federal de Uberlandia"/>
    <n v="1690803"/>
    <n v="14957052859"/>
    <s v="24/07/1971"/>
    <x v="1"/>
    <s v="ANNITA BARBOSA GARREFA"/>
    <x v="3"/>
    <s v="BRASILEIRO NATO"/>
    <m/>
    <s v="SP"/>
    <s v="SERTÃOZINHO"/>
    <n v="372"/>
    <s v="FACULDADE ARQUITETURA URBANISMO E DESIGN"/>
    <s v="04-SANTA MONICA"/>
    <n v="372"/>
    <s v="FACULDADE ARQUITETURA URBANISMO E DESIGN"/>
    <s v="04-SANTA MONICA"/>
    <x v="0"/>
    <x v="1"/>
    <x v="5"/>
    <x v="0"/>
    <m/>
    <s v="0//0"/>
    <m/>
    <m/>
    <n v="0"/>
    <m/>
    <n v="0"/>
    <m/>
    <m/>
    <m/>
    <x v="0"/>
    <x v="1"/>
    <d v="2009-03-04T00:00:00"/>
    <n v="17945.810000000001"/>
  </r>
  <r>
    <s v="FERNANDO JUARI CELOTO"/>
    <s v="Universidade Federal de Uberlandia"/>
    <n v="2333771"/>
    <n v="27479623852"/>
    <s v="12/03/1979"/>
    <x v="1"/>
    <s v="OSMARINA DE ROSSI CELOTO"/>
    <x v="0"/>
    <s v="BRASILEIRO NATO"/>
    <m/>
    <s v="SP"/>
    <m/>
    <n v="1275"/>
    <s v="Coordenação do Curso de Graduação em Agronomia"/>
    <s v="12-CAMPUS GLORIA"/>
    <n v="301"/>
    <s v="INSTITUTO DE CIENCIAS AGRARIAS"/>
    <s v="12-CAMPUS GLORIA"/>
    <x v="0"/>
    <x v="1"/>
    <x v="0"/>
    <x v="0"/>
    <m/>
    <s v="0//0"/>
    <m/>
    <m/>
    <n v="0"/>
    <m/>
    <n v="0"/>
    <m/>
    <m/>
    <m/>
    <x v="0"/>
    <x v="1"/>
    <d v="2016-09-02T00:00:00"/>
    <n v="13255.3"/>
  </r>
  <r>
    <s v="FERNANDO LOURENCO DE SOUZA"/>
    <s v="Universidade Federal de Uberlandia"/>
    <n v="1939378"/>
    <n v="4726320602"/>
    <s v="04/02/1980"/>
    <x v="1"/>
    <s v="LEIDA TEREZINHA DE SOUZA"/>
    <x v="0"/>
    <s v="BRASILEIRO NATO"/>
    <m/>
    <s v="MG"/>
    <m/>
    <n v="399"/>
    <s v="FACULDADE DE ENGENHARIA MECANICA"/>
    <s v="12-CAMPUS GLORIA"/>
    <n v="399"/>
    <s v="FACULDADE DE ENGENHARIA MECANICA"/>
    <s v="12-CAMPUS GLORIA"/>
    <x v="0"/>
    <x v="1"/>
    <x v="8"/>
    <x v="0"/>
    <m/>
    <s v="0//0"/>
    <m/>
    <m/>
    <n v="0"/>
    <m/>
    <n v="0"/>
    <m/>
    <m/>
    <m/>
    <x v="0"/>
    <x v="1"/>
    <d v="2012-04-24T00:00:00"/>
    <n v="13273.52"/>
  </r>
  <r>
    <s v="FERNANDO LUIZ DE PAULA SANTIL"/>
    <s v="Universidade Federal de Uberlandia"/>
    <n v="2093267"/>
    <n v="2313136833"/>
    <s v="10/03/1964"/>
    <x v="1"/>
    <s v="THEREZA DE PAULA SANTIL"/>
    <x v="0"/>
    <s v="BRASILEIRO NATO"/>
    <m/>
    <s v="SP"/>
    <m/>
    <n v="1294"/>
    <s v="Coordenação do Curso de Graduação em Engenharia de Agrimensu"/>
    <s v="10-CAMPUS MONTE CARMELO"/>
    <n v="340"/>
    <s v="INSTITUTO DE GEOGRAFIA"/>
    <s v="04-SANTA MONICA"/>
    <x v="0"/>
    <x v="1"/>
    <x v="6"/>
    <x v="0"/>
    <m/>
    <s v="0//0"/>
    <m/>
    <m/>
    <n v="0"/>
    <m/>
    <n v="0"/>
    <m/>
    <m/>
    <m/>
    <x v="0"/>
    <x v="1"/>
    <d v="2014-03-06T00:00:00"/>
    <n v="13746.19"/>
  </r>
  <r>
    <s v="FERNANDO MANOEL ALEIXO"/>
    <s v="Universidade Federal de Uberlandia"/>
    <n v="1644595"/>
    <n v="18300533885"/>
    <s v="08/10/1973"/>
    <x v="1"/>
    <s v="MARIA DIRCE RIBEIRO"/>
    <x v="0"/>
    <s v="BRASILEIRO NATO"/>
    <m/>
    <s v="SP"/>
    <s v="EMBU GUACU"/>
    <n v="808"/>
    <s v="INSTITUTO DE ARTES"/>
    <s v="04-SANTA MONICA"/>
    <n v="808"/>
    <s v="INSTITUTO DE ARTES"/>
    <s v="04-SANTA MONICA"/>
    <x v="0"/>
    <x v="1"/>
    <x v="5"/>
    <x v="0"/>
    <m/>
    <s v="0//0"/>
    <m/>
    <m/>
    <n v="0"/>
    <m/>
    <n v="0"/>
    <m/>
    <m/>
    <m/>
    <x v="0"/>
    <x v="1"/>
    <d v="2008-07-31T00:00:00"/>
    <n v="17945.810000000001"/>
  </r>
  <r>
    <s v="FERNANDO MARTINS MENDONCA"/>
    <s v="Universidade Federal de Uberlandia"/>
    <n v="2253668"/>
    <n v="7660521683"/>
    <s v="13/12/1984"/>
    <x v="1"/>
    <s v="ELIENE MARTINS DE CASTRO MENDONCA"/>
    <x v="0"/>
    <s v="BRASILEIRO NATO"/>
    <m/>
    <s v="MG"/>
    <m/>
    <n v="807"/>
    <s v="INSTITUTO DE FILOSOFIA"/>
    <s v="04-SANTA MONICA"/>
    <n v="807"/>
    <s v="INSTITUTO DE FILOSOFIA"/>
    <s v="04-SANTA MONICA"/>
    <x v="0"/>
    <x v="1"/>
    <x v="6"/>
    <x v="0"/>
    <m/>
    <s v="0//0"/>
    <m/>
    <m/>
    <n v="0"/>
    <m/>
    <n v="0"/>
    <m/>
    <m/>
    <m/>
    <x v="0"/>
    <x v="1"/>
    <d v="2015-10-01T00:00:00"/>
    <n v="13744.75"/>
  </r>
  <r>
    <s v="FERNANDO PASQUINI SANTOS"/>
    <s v="Universidade Federal de Uberlandia"/>
    <n v="2392161"/>
    <n v="37048261897"/>
    <s v="13/09/1990"/>
    <x v="1"/>
    <s v="VIVIANI PASQUINI SANTOS"/>
    <x v="0"/>
    <s v="BRASILEIRO NATO"/>
    <m/>
    <s v="MG"/>
    <m/>
    <n v="403"/>
    <s v="FACULDADE DE ENGENHARIA ELETRICA"/>
    <s v="04-SANTA MONICA"/>
    <n v="403"/>
    <s v="FACULDADE DE ENGENHARIA ELETRICA"/>
    <s v="04-SANTA MONICA"/>
    <x v="0"/>
    <x v="1"/>
    <x v="0"/>
    <x v="0"/>
    <m/>
    <s v="0//0"/>
    <m/>
    <s v="Afas. Estudo Exterior C/Ônus Limitado - EST"/>
    <n v="0"/>
    <m/>
    <n v="0"/>
    <m/>
    <s v="2/04/2022"/>
    <s v="1/04/2023"/>
    <x v="0"/>
    <x v="1"/>
    <d v="2017-04-20T00:00:00"/>
    <n v="12272.12"/>
  </r>
  <r>
    <s v="FERNANDO RODRIGO RAFAELI"/>
    <s v="Universidade Federal de Uberlandia"/>
    <n v="2126983"/>
    <n v="2995465942"/>
    <s v="19/10/1980"/>
    <x v="1"/>
    <s v="MARLENE GENOVEVA RAFAELI"/>
    <x v="1"/>
    <s v="BRASILEIRO NATO"/>
    <m/>
    <s v="PR"/>
    <m/>
    <n v="391"/>
    <s v="FACULDADE DE MATEMATICA"/>
    <s v="04-SANTA MONICA"/>
    <n v="391"/>
    <s v="FACULDADE DE MATEMATICA"/>
    <s v="04-SANTA MONICA"/>
    <x v="0"/>
    <x v="1"/>
    <x v="6"/>
    <x v="0"/>
    <m/>
    <s v="0//0"/>
    <m/>
    <m/>
    <n v="0"/>
    <m/>
    <n v="0"/>
    <m/>
    <m/>
    <m/>
    <x v="0"/>
    <x v="1"/>
    <d v="2014-06-03T00:00:00"/>
    <n v="13746.19"/>
  </r>
  <r>
    <s v="FERNANDO RODRIGUES GOULART BERGAMINI"/>
    <s v="Universidade Federal de Uberlandia"/>
    <n v="3060780"/>
    <n v="36867986897"/>
    <s v="03/09/1988"/>
    <x v="1"/>
    <s v="SOLANGE RODRIGUES GOULART BERGAMINI"/>
    <x v="0"/>
    <s v="BRASILEIRO NATO"/>
    <m/>
    <s v="SP"/>
    <m/>
    <n v="356"/>
    <s v="INSTITUTO DE QUIMICA"/>
    <s v="04-SANTA MONICA"/>
    <n v="356"/>
    <s v="INSTITUTO DE QUIMICA"/>
    <s v="04-SANTA MONICA"/>
    <x v="0"/>
    <x v="1"/>
    <x v="4"/>
    <x v="0"/>
    <m/>
    <s v="0//0"/>
    <m/>
    <m/>
    <n v="0"/>
    <m/>
    <n v="0"/>
    <m/>
    <m/>
    <m/>
    <x v="0"/>
    <x v="1"/>
    <d v="2018-08-01T00:00:00"/>
    <n v="11800.12"/>
  </r>
  <r>
    <s v="FERNANDO RODRIGUES MARTINS"/>
    <s v="Universidade Federal de Uberlandia"/>
    <n v="1734284"/>
    <n v="84895098672"/>
    <s v="01/08/1964"/>
    <x v="1"/>
    <s v="JANETE CABRAL MARTINS"/>
    <x v="0"/>
    <s v="BRASILEIRO NATO"/>
    <m/>
    <s v="MG"/>
    <m/>
    <n v="376"/>
    <s v="FACULDADE DE DIREITO"/>
    <s v="04-SANTA MONICA"/>
    <n v="376"/>
    <s v="FACULDADE DE DIREITO"/>
    <s v="04-SANTA MONICA"/>
    <x v="0"/>
    <x v="1"/>
    <x v="8"/>
    <x v="0"/>
    <m/>
    <s v="0//0"/>
    <m/>
    <m/>
    <n v="0"/>
    <m/>
    <n v="0"/>
    <m/>
    <m/>
    <m/>
    <x v="0"/>
    <x v="0"/>
    <d v="2009-10-22T00:00:00"/>
    <n v="8049"/>
  </r>
  <r>
    <s v="FERNANDO SILVA PAULA"/>
    <s v="Universidade Federal de Uberlandia"/>
    <n v="1731361"/>
    <n v="4930697638"/>
    <s v="01/08/1979"/>
    <x v="1"/>
    <s v="ALGENIRA APARECIDA DA SILVA PAULA"/>
    <x v="0"/>
    <s v="BRASILEIRO NATO"/>
    <m/>
    <s v="MG"/>
    <m/>
    <n v="798"/>
    <s v="COORD DO CURSO DE PEDAGOGIA DO PONTAL"/>
    <s v="09-CAMPUS PONTAL"/>
    <n v="1155"/>
    <s v="INSTITUTO DE CIENCIAS HUMANAS DO PONTAL"/>
    <s v="09-CAMPUS PONTAL"/>
    <x v="0"/>
    <x v="1"/>
    <x v="6"/>
    <x v="0"/>
    <m/>
    <s v="0//0"/>
    <m/>
    <m/>
    <n v="26283"/>
    <s v="UNIV. FEDERAL DE MATO GROSSO DO SUL"/>
    <n v="0"/>
    <m/>
    <m/>
    <m/>
    <x v="0"/>
    <x v="1"/>
    <d v="2017-01-23T00:00:00"/>
    <n v="12763.01"/>
  </r>
  <r>
    <s v="FILIPE ALMEIDA DO PRADO MENDONCA"/>
    <s v="Universidade Federal de Uberlandia"/>
    <n v="1840485"/>
    <n v="32757119893"/>
    <s v="24/03/1985"/>
    <x v="1"/>
    <s v="ALDA ANGELICA V DE ALMEIDA MENDONCA"/>
    <x v="1"/>
    <s v="BRASILEIRO NATO"/>
    <m/>
    <s v="SP"/>
    <m/>
    <n v="1398"/>
    <s v="Coordenação do Programa de Pós-Graduação em Relações Interna"/>
    <s v="04-SANTA MONICA"/>
    <n v="344"/>
    <s v="INST DE ECONOMIA RELACOES INTERNACIONAIS"/>
    <s v="04-SANTA MONICA"/>
    <x v="0"/>
    <x v="1"/>
    <x v="9"/>
    <x v="0"/>
    <m/>
    <s v="0//0"/>
    <m/>
    <m/>
    <n v="0"/>
    <m/>
    <n v="0"/>
    <m/>
    <m/>
    <m/>
    <x v="0"/>
    <x v="1"/>
    <d v="2011-01-25T00:00:00"/>
    <n v="17575.09"/>
  </r>
  <r>
    <s v="FILIPE GOULART LIMA"/>
    <s v="Universidade Federal de Uberlandia"/>
    <n v="2996777"/>
    <n v="37929903850"/>
    <s v="10/10/1988"/>
    <x v="1"/>
    <s v="DALVA FRANCO GOULART LIMA"/>
    <x v="0"/>
    <s v="BRASILEIRO NATO"/>
    <m/>
    <s v="SP"/>
    <m/>
    <n v="1296"/>
    <s v="Coordenação do Curso de Graduação em Geologia"/>
    <s v="04-SANTA MONICA"/>
    <n v="340"/>
    <s v="INSTITUTO DE GEOGRAFIA"/>
    <s v="04-SANTA MONICA"/>
    <x v="0"/>
    <x v="1"/>
    <x v="0"/>
    <x v="0"/>
    <m/>
    <s v="0//0"/>
    <m/>
    <m/>
    <n v="0"/>
    <m/>
    <n v="0"/>
    <m/>
    <m/>
    <m/>
    <x v="0"/>
    <x v="1"/>
    <d v="2017-11-23T00:00:00"/>
    <n v="13381.16"/>
  </r>
  <r>
    <s v="FILIPE PRADO MACEDO DA SILVA"/>
    <s v="Universidade Federal de Uberlandia"/>
    <n v="3065957"/>
    <n v="1522836500"/>
    <s v="02/05/1985"/>
    <x v="1"/>
    <s v="ROSANA PRADO SILVA"/>
    <x v="0"/>
    <s v="BRASILEIRO NATO"/>
    <m/>
    <s v="BA"/>
    <m/>
    <n v="344"/>
    <s v="INST DE ECONOMIA RELACOES INTERNACIONAIS"/>
    <s v="04-SANTA MONICA"/>
    <n v="344"/>
    <s v="INST DE ECONOMIA RELACOES INTERNACIONAIS"/>
    <s v="04-SANTA MONICA"/>
    <x v="0"/>
    <x v="1"/>
    <x v="4"/>
    <x v="0"/>
    <m/>
    <s v="0//0"/>
    <m/>
    <m/>
    <n v="0"/>
    <m/>
    <n v="0"/>
    <m/>
    <m/>
    <m/>
    <x v="0"/>
    <x v="1"/>
    <d v="2018-08-02T00:00:00"/>
    <n v="11800.12"/>
  </r>
  <r>
    <s v="FILLIPA CARNEIRO SILVEIRA"/>
    <s v="Universidade Federal de Uberlandia"/>
    <n v="1124963"/>
    <n v="65953835353"/>
    <s v="04/12/1980"/>
    <x v="0"/>
    <s v="MARIA DO SOCORRO CARNEIRO SILVEIRA"/>
    <x v="0"/>
    <s v="BRASILEIRO NATO"/>
    <m/>
    <s v="CE"/>
    <m/>
    <n v="807"/>
    <s v="INSTITUTO DE FILOSOFIA"/>
    <s v="04-SANTA MONICA"/>
    <n v="807"/>
    <s v="INSTITUTO DE FILOSOFIA"/>
    <s v="04-SANTA MONICA"/>
    <x v="0"/>
    <x v="1"/>
    <x v="0"/>
    <x v="0"/>
    <m/>
    <s v="0//0"/>
    <m/>
    <m/>
    <n v="0"/>
    <m/>
    <n v="0"/>
    <m/>
    <m/>
    <m/>
    <x v="0"/>
    <x v="1"/>
    <d v="2016-03-16T00:00:00"/>
    <n v="12272.12"/>
  </r>
  <r>
    <s v="FLANDER DE ALMEIDA CALIXTO"/>
    <s v="Universidade Federal de Uberlandia"/>
    <n v="6409859"/>
    <n v="24080942672"/>
    <s v="05/09/1959"/>
    <x v="1"/>
    <s v="CLARICE ALMEIDA JORGE"/>
    <x v="0"/>
    <s v="BRASILEIRO NATO"/>
    <m/>
    <s v="MG"/>
    <s v="UBERLANDIA"/>
    <n v="578"/>
    <s v="COORD CURSO DE SERVICO SOCIAL DO PONTAL"/>
    <s v="09-CAMPUS PONTAL"/>
    <n v="1158"/>
    <s v="FA ADM CIE CONT ENG PROD SERV SOCIAL"/>
    <s v="09-CAMPUS PONTAL"/>
    <x v="0"/>
    <x v="1"/>
    <x v="5"/>
    <x v="0"/>
    <m/>
    <s v="0//0"/>
    <m/>
    <m/>
    <n v="0"/>
    <m/>
    <n v="0"/>
    <m/>
    <m/>
    <m/>
    <x v="0"/>
    <x v="1"/>
    <d v="2010-03-12T00:00:00"/>
    <n v="22348.94"/>
  </r>
  <r>
    <s v="FLAVIA ANDREA NERY SILVA"/>
    <s v="Universidade Federal de Uberlandia"/>
    <n v="1658445"/>
    <n v="91083494600"/>
    <s v="25/11/1971"/>
    <x v="0"/>
    <s v="CLEUZAIR NERY SILVA"/>
    <x v="0"/>
    <s v="BRASILEIRO NATO"/>
    <m/>
    <s v="MG"/>
    <s v="UBERLANDIA"/>
    <n v="301"/>
    <s v="INSTITUTO DE CIENCIAS AGRARIAS"/>
    <s v="12-CAMPUS GLORIA"/>
    <n v="301"/>
    <s v="INSTITUTO DE CIENCIAS AGRARIAS"/>
    <s v="12-CAMPUS GLORIA"/>
    <x v="0"/>
    <x v="1"/>
    <x v="9"/>
    <x v="0"/>
    <m/>
    <s v="0//0"/>
    <m/>
    <m/>
    <n v="0"/>
    <m/>
    <n v="0"/>
    <m/>
    <m/>
    <m/>
    <x v="0"/>
    <x v="1"/>
    <d v="2008-09-25T00:00:00"/>
    <n v="16591.91"/>
  </r>
  <r>
    <s v="FLAVIA ANDREA RODRIGUES BENFATTI"/>
    <s v="Universidade Federal de Uberlandia"/>
    <n v="1919275"/>
    <n v="10278704816"/>
    <s v="23/08/1967"/>
    <x v="0"/>
    <s v="LAURA SILVA RODRIGUES"/>
    <x v="0"/>
    <s v="BRASILEIRO NATO"/>
    <m/>
    <s v="SP"/>
    <m/>
    <n v="349"/>
    <s v="INSTITUTO DE LETRAS E LINGUISTICA"/>
    <s v="04-SANTA MONICA"/>
    <n v="349"/>
    <s v="INSTITUTO DE LETRAS E LINGUISTICA"/>
    <s v="04-SANTA MONICA"/>
    <x v="0"/>
    <x v="1"/>
    <x v="9"/>
    <x v="0"/>
    <m/>
    <s v="0//0"/>
    <m/>
    <m/>
    <n v="26276"/>
    <s v="UNIVERSIDADE FEDERAL DE MATO GROSSO"/>
    <n v="0"/>
    <m/>
    <m/>
    <m/>
    <x v="0"/>
    <x v="1"/>
    <d v="2016-03-08T00:00:00"/>
    <n v="16591.91"/>
  </r>
  <r>
    <s v="FLAVIA BITTAR BRITTO ARANTES"/>
    <s v="Universidade Federal de Uberlandia"/>
    <n v="2678626"/>
    <n v="7385303609"/>
    <s v="21/02/1985"/>
    <x v="0"/>
    <s v="SAMIA MARQUES BITTAR BRITTO ARANTES"/>
    <x v="0"/>
    <s v="BRASILEIRO NATO"/>
    <m/>
    <s v="MG"/>
    <m/>
    <n v="305"/>
    <s v="FACULDADE DE MEDICINA"/>
    <s v="07-AREA ACADEMICA-UMUARAMA"/>
    <n v="305"/>
    <s v="FACULDADE DE MEDICINA"/>
    <s v="07-AREA ACADEMICA-UMUARAMA"/>
    <x v="0"/>
    <x v="1"/>
    <x v="0"/>
    <x v="0"/>
    <m/>
    <s v="0//0"/>
    <m/>
    <m/>
    <n v="0"/>
    <m/>
    <n v="0"/>
    <m/>
    <m/>
    <m/>
    <x v="0"/>
    <x v="0"/>
    <d v="2016-10-31T00:00:00"/>
    <n v="7441.76"/>
  </r>
  <r>
    <s v="FLAVIA CUNHA RIOS NAVES"/>
    <s v="Universidade Federal de Uberlandia"/>
    <n v="2360370"/>
    <n v="3000647643"/>
    <s v="06/10/1975"/>
    <x v="0"/>
    <s v="MARIA DO ROSARIO CUNHA RIOS"/>
    <x v="0"/>
    <s v="BRASILEIRO NATO"/>
    <m/>
    <s v="MG"/>
    <s v="ITAPECERICA"/>
    <n v="376"/>
    <s v="FACULDADE DE DIREITO"/>
    <s v="04-SANTA MONICA"/>
    <n v="376"/>
    <s v="FACULDADE DE DIREITO"/>
    <s v="04-SANTA MONICA"/>
    <x v="0"/>
    <x v="0"/>
    <x v="8"/>
    <x v="0"/>
    <m/>
    <s v="0//0"/>
    <m/>
    <m/>
    <n v="0"/>
    <m/>
    <n v="0"/>
    <m/>
    <m/>
    <m/>
    <x v="0"/>
    <x v="1"/>
    <d v="2009-07-24T00:00:00"/>
    <n v="9260.6"/>
  </r>
  <r>
    <s v="FLAVIA DANIELLE SORDI SILVA MIRANDA"/>
    <s v="Universidade Federal de Uberlandia"/>
    <n v="1350976"/>
    <n v="36652639807"/>
    <s v="02/05/1987"/>
    <x v="0"/>
    <s v="ANA MARIA SORDI DA SILVA"/>
    <x v="0"/>
    <s v="BRASILEIRO NATO"/>
    <m/>
    <s v="SP"/>
    <m/>
    <n v="349"/>
    <s v="INSTITUTO DE LETRAS E LINGUISTICA"/>
    <s v="04-SANTA MONICA"/>
    <n v="349"/>
    <s v="INSTITUTO DE LETRAS E LINGUISTICA"/>
    <s v="04-SANTA MONICA"/>
    <x v="0"/>
    <x v="1"/>
    <x v="4"/>
    <x v="0"/>
    <m/>
    <s v="0//0"/>
    <m/>
    <m/>
    <n v="0"/>
    <m/>
    <n v="0"/>
    <m/>
    <m/>
    <m/>
    <x v="0"/>
    <x v="1"/>
    <d v="2018-02-27T00:00:00"/>
    <n v="11800.12"/>
  </r>
  <r>
    <s v="FLAVIA DE SANTANA MAGALHAES"/>
    <s v="Universidade Federal de Uberlandia"/>
    <n v="3287843"/>
    <n v="10570014654"/>
    <s v="25/09/1992"/>
    <x v="0"/>
    <s v="CLEIDE TEREZINHA DE SANTANA MAGALHAES"/>
    <x v="0"/>
    <s v="BRASILEIRO NATO"/>
    <m/>
    <s v="MG"/>
    <m/>
    <n v="789"/>
    <s v="COOR CURSO GRAD ENG ALIMENTOS DE PATOS"/>
    <s v="11-CAMPUS PATOS DE MINAS"/>
    <n v="410"/>
    <s v="FACULDADE DE ENGENHARIA QUIMICA"/>
    <s v="04-SANTA MONICA"/>
    <x v="0"/>
    <x v="1"/>
    <x v="2"/>
    <x v="1"/>
    <m/>
    <s v="0//0"/>
    <m/>
    <m/>
    <n v="0"/>
    <m/>
    <n v="0"/>
    <m/>
    <m/>
    <m/>
    <x v="1"/>
    <x v="0"/>
    <d v="2022-04-18T00:00:00"/>
    <n v="3866.06"/>
  </r>
  <r>
    <s v="FLAVIA DO BONSUCESSO TEIXEIRA"/>
    <s v="Universidade Federal de Uberlandia"/>
    <n v="2317106"/>
    <n v="97774545620"/>
    <s v="14/08/1968"/>
    <x v="0"/>
    <s v="LUCILIA VIANA TEIXEIRA"/>
    <x v="1"/>
    <s v="BRASILEIRO NATO"/>
    <m/>
    <s v="MG"/>
    <s v="CAETE"/>
    <n v="1325"/>
    <s v="Coordenação do Programa de Pós-Graduação em Saúde da Família"/>
    <s v="07-AREA ACADEMICA-UMUARAMA"/>
    <n v="305"/>
    <s v="FACULDADE DE MEDICINA"/>
    <s v="07-AREA ACADEMICA-UMUARAMA"/>
    <x v="0"/>
    <x v="1"/>
    <x v="5"/>
    <x v="0"/>
    <m/>
    <s v="0//0"/>
    <m/>
    <m/>
    <n v="26241"/>
    <s v="UNIVERSIDADE FEDERAL DO PARANA"/>
    <n v="0"/>
    <m/>
    <m/>
    <m/>
    <x v="0"/>
    <x v="1"/>
    <d v="2006-09-08T00:00:00"/>
    <n v="18928.990000000002"/>
  </r>
  <r>
    <s v="FLAVIA MOURE SIMOES DE BRANCO"/>
    <s v="Universidade Federal de Uberlandia"/>
    <n v="3262200"/>
    <n v="40656058811"/>
    <s v="30/10/1991"/>
    <x v="0"/>
    <s v="EDILZA MOURE SIMOES DE BRANCO"/>
    <x v="0"/>
    <s v="BRASILEIRO NATO"/>
    <m/>
    <s v="SP"/>
    <m/>
    <n v="305"/>
    <s v="FACULDADE DE MEDICINA"/>
    <s v="07-AREA ACADEMICA-UMUARAMA"/>
    <n v="305"/>
    <s v="FACULDADE DE MEDICINA"/>
    <s v="07-AREA ACADEMICA-UMUARAMA"/>
    <x v="0"/>
    <x v="0"/>
    <x v="2"/>
    <x v="1"/>
    <m/>
    <s v="0//0"/>
    <m/>
    <m/>
    <n v="0"/>
    <m/>
    <n v="0"/>
    <m/>
    <m/>
    <m/>
    <x v="1"/>
    <x v="0"/>
    <d v="2021-12-17T00:00:00"/>
    <n v="3866.08"/>
  </r>
  <r>
    <s v="FLAVIA PEREIRA BOTELHO"/>
    <s v="Universidade Federal de Uberlandia"/>
    <n v="1350486"/>
    <n v="2651136603"/>
    <s v="15/04/1974"/>
    <x v="0"/>
    <s v="CANDIDA PEREIRA BOTELHO"/>
    <x v="0"/>
    <s v="BRASILEIRO NATO"/>
    <m/>
    <s v="MG"/>
    <m/>
    <n v="808"/>
    <s v="INSTITUTO DE ARTES"/>
    <s v="04-SANTA MONICA"/>
    <n v="808"/>
    <s v="INSTITUTO DE ARTES"/>
    <s v="04-SANTA MONICA"/>
    <x v="0"/>
    <x v="1"/>
    <x v="9"/>
    <x v="0"/>
    <m/>
    <s v="0//0"/>
    <m/>
    <m/>
    <n v="0"/>
    <m/>
    <n v="0"/>
    <m/>
    <m/>
    <m/>
    <x v="0"/>
    <x v="1"/>
    <d v="2012-05-09T00:00:00"/>
    <n v="16591.91"/>
  </r>
  <r>
    <s v="FLAVIANE REIS"/>
    <s v="Universidade Federal de Uberlandia"/>
    <n v="1555748"/>
    <n v="69838895172"/>
    <s v="29/04/1977"/>
    <x v="0"/>
    <s v="SILVIA MARIA DOS REIS"/>
    <x v="0"/>
    <s v="BRASILEIRO NATO"/>
    <m/>
    <s v="GO"/>
    <s v="GOIANIA"/>
    <n v="363"/>
    <s v="FACULDADE DE EDUCACAO"/>
    <s v="04-SANTA MONICA"/>
    <n v="363"/>
    <s v="FACULDADE DE EDUCACAO"/>
    <s v="04-SANTA MONICA"/>
    <x v="2"/>
    <x v="1"/>
    <x v="8"/>
    <x v="0"/>
    <m/>
    <s v="0//0"/>
    <m/>
    <m/>
    <n v="0"/>
    <m/>
    <n v="0"/>
    <m/>
    <m/>
    <m/>
    <x v="0"/>
    <x v="1"/>
    <d v="2008-09-25T00:00:00"/>
    <n v="13273.52"/>
  </r>
  <r>
    <s v="FLAVIO CARDOSO DE CARVALHO"/>
    <s v="Universidade Federal de Uberlandia"/>
    <n v="2190887"/>
    <n v="57330301604"/>
    <s v="15/09/1966"/>
    <x v="1"/>
    <s v="CREUSA CARDOSO"/>
    <x v="0"/>
    <s v="BRASILEIRO NATO"/>
    <m/>
    <s v="MG"/>
    <s v="UBERABA"/>
    <n v="808"/>
    <s v="INSTITUTO DE ARTES"/>
    <s v="04-SANTA MONICA"/>
    <n v="808"/>
    <s v="INSTITUTO DE ARTES"/>
    <s v="04-SANTA MONICA"/>
    <x v="0"/>
    <x v="1"/>
    <x v="3"/>
    <x v="0"/>
    <m/>
    <s v="0//0"/>
    <m/>
    <m/>
    <n v="0"/>
    <m/>
    <n v="0"/>
    <m/>
    <m/>
    <m/>
    <x v="0"/>
    <x v="1"/>
    <d v="1997-04-04T00:00:00"/>
    <n v="20625.490000000002"/>
  </r>
  <r>
    <s v="FLAVIO DE OLIVEIRA SILVA"/>
    <s v="Universidade Federal de Uberlandia"/>
    <n v="2364418"/>
    <n v="77422090634"/>
    <s v="01/02/1970"/>
    <x v="1"/>
    <s v="MARIA CELIA DE OLIVEIRA SILVA"/>
    <x v="0"/>
    <s v="BRASILEIRO NATO"/>
    <m/>
    <s v="MG"/>
    <s v="VARGINHA"/>
    <n v="414"/>
    <s v="FACULDADE DE CIENCIA DA COMPUTACAO"/>
    <s v="04-SANTA MONICA"/>
    <n v="414"/>
    <s v="FACULDADE DE CIENCIA DA COMPUTACAO"/>
    <s v="04-SANTA MONICA"/>
    <x v="0"/>
    <x v="1"/>
    <x v="9"/>
    <x v="0"/>
    <m/>
    <s v="0//0"/>
    <m/>
    <m/>
    <n v="0"/>
    <m/>
    <n v="0"/>
    <m/>
    <m/>
    <m/>
    <x v="0"/>
    <x v="1"/>
    <d v="2008-09-25T00:00:00"/>
    <n v="16591.91"/>
  </r>
  <r>
    <s v="FLAVIO DOMINGUES DAS NEVES"/>
    <s v="Universidade Federal de Uberlandia"/>
    <n v="413279"/>
    <n v="53946588620"/>
    <s v="30/11/1965"/>
    <x v="1"/>
    <s v="ANIRUAZE INES SILVA NEVES"/>
    <x v="0"/>
    <s v="BRASILEIRO NATO"/>
    <m/>
    <s v="MG"/>
    <s v="ITUIUTABA"/>
    <n v="319"/>
    <s v="FACULDADE DE ODONTOLOGIA"/>
    <s v="07-AREA ACADEMICA-UMUARAMA"/>
    <n v="319"/>
    <s v="FACULDADE DE ODONTOLOGIA"/>
    <s v="07-AREA ACADEMICA-UMUARAMA"/>
    <x v="0"/>
    <x v="1"/>
    <x v="3"/>
    <x v="0"/>
    <m/>
    <s v="0//0"/>
    <m/>
    <m/>
    <n v="0"/>
    <m/>
    <n v="0"/>
    <m/>
    <m/>
    <m/>
    <x v="0"/>
    <x v="0"/>
    <d v="1988-11-10T00:00:00"/>
    <n v="13786.12"/>
  </r>
  <r>
    <s v="FLAVIO JAIME DA ROCHA"/>
    <s v="Universidade Federal de Uberlandia"/>
    <n v="2035317"/>
    <n v="39347028649"/>
    <s v="26/11/1961"/>
    <x v="1"/>
    <s v="COLANDI JAIME ROCHA"/>
    <x v="0"/>
    <s v="BRASILEIRO NATO"/>
    <m/>
    <s v="MG"/>
    <s v="ABADIA DOS DOURADOS"/>
    <n v="308"/>
    <s v="DEPARTAMENTO DE CIRURGIA"/>
    <s v="07-AREA ACADEMICA-UMUARAMA"/>
    <n v="305"/>
    <s v="FACULDADE DE MEDICINA"/>
    <s v="07-AREA ACADEMICA-UMUARAMA"/>
    <x v="0"/>
    <x v="1"/>
    <x v="3"/>
    <x v="0"/>
    <m/>
    <s v="0//0"/>
    <m/>
    <m/>
    <n v="0"/>
    <m/>
    <n v="0"/>
    <m/>
    <m/>
    <m/>
    <x v="0"/>
    <x v="0"/>
    <d v="1994-03-01T00:00:00"/>
    <n v="12783.5"/>
  </r>
  <r>
    <s v="FLAVIO LUIZ DE MORAES BARBOZA"/>
    <s v="Universidade Federal de Uberlandia"/>
    <n v="2253064"/>
    <n v="28592304830"/>
    <s v="15/12/1980"/>
    <x v="1"/>
    <s v="ELINA DE MORAES BARBOSA"/>
    <x v="1"/>
    <s v="BRASILEIRO NATO"/>
    <m/>
    <s v="SP"/>
    <m/>
    <n v="369"/>
    <s v="FACULDADE DE GESTAO E NEGOCIOS"/>
    <s v="04-SANTA MONICA"/>
    <n v="369"/>
    <s v="FACULDADE DE GESTAO E NEGOCIOS"/>
    <s v="04-SANTA MONICA"/>
    <x v="0"/>
    <x v="1"/>
    <x v="6"/>
    <x v="0"/>
    <m/>
    <s v="0//0"/>
    <m/>
    <m/>
    <n v="0"/>
    <m/>
    <n v="0"/>
    <m/>
    <m/>
    <m/>
    <x v="0"/>
    <x v="1"/>
    <d v="2015-09-15T00:00:00"/>
    <n v="12763.01"/>
  </r>
  <r>
    <s v="FLAVIO PEDROSO MENDES"/>
    <s v="Universidade Federal de Uberlandia"/>
    <n v="1828450"/>
    <n v="5859074638"/>
    <s v="29/10/1982"/>
    <x v="1"/>
    <s v="ADRIANA MARIA RIBEIRO PEDROSO MENDES"/>
    <x v="0"/>
    <s v="BRASILEIRO NATO"/>
    <m/>
    <s v="SP"/>
    <m/>
    <n v="344"/>
    <s v="INST DE ECONOMIA RELACOES INTERNACIONAIS"/>
    <s v="04-SANTA MONICA"/>
    <n v="344"/>
    <s v="INST DE ECONOMIA RELACOES INTERNACIONAIS"/>
    <s v="04-SANTA MONICA"/>
    <x v="0"/>
    <x v="1"/>
    <x v="9"/>
    <x v="0"/>
    <m/>
    <s v="0//0"/>
    <m/>
    <m/>
    <n v="0"/>
    <m/>
    <n v="0"/>
    <m/>
    <m/>
    <m/>
    <x v="0"/>
    <x v="1"/>
    <d v="2010-11-22T00:00:00"/>
    <n v="16591.91"/>
  </r>
  <r>
    <s v="FLAVIO POPAZOGLO"/>
    <s v="Universidade Federal de Uberlandia"/>
    <n v="1418520"/>
    <n v="684645769"/>
    <s v="16/05/1967"/>
    <x v="1"/>
    <s v="ODETE RAVELLI POPAZOGLO"/>
    <x v="0"/>
    <s v="BRASILEIRO NATO"/>
    <m/>
    <s v="SP"/>
    <m/>
    <n v="1272"/>
    <s v="Coordenação do Curso de Graduação em Ciências Biológicas"/>
    <s v="07-AREA ACADEMICA-UMUARAMA"/>
    <n v="294"/>
    <s v="INSTITUTO DE BIOLOGIA"/>
    <s v="07-AREA ACADEMICA-UMUARAMA"/>
    <x v="0"/>
    <x v="1"/>
    <x v="5"/>
    <x v="0"/>
    <m/>
    <s v="0//0"/>
    <m/>
    <m/>
    <n v="0"/>
    <m/>
    <n v="0"/>
    <m/>
    <m/>
    <m/>
    <x v="0"/>
    <x v="1"/>
    <d v="2009-07-24T00:00:00"/>
    <n v="18928.990000000002"/>
  </r>
  <r>
    <s v="FLAVIO TETSUO SASSAKI"/>
    <s v="Universidade Federal de Uberlandia"/>
    <n v="2923145"/>
    <n v="27840952828"/>
    <s v="15/05/1979"/>
    <x v="1"/>
    <s v="NORIKO NISHIDA SASSAKI"/>
    <x v="2"/>
    <s v="BRASILEIRO NATO"/>
    <m/>
    <s v="SP"/>
    <m/>
    <n v="298"/>
    <s v="INSTITUTO DE BIOTECNOLOGIA"/>
    <s v="07-AREA ACADEMICA-UMUARAMA"/>
    <n v="298"/>
    <s v="INSTITUTO DE BIOTECNOLOGIA"/>
    <s v="07-AREA ACADEMICA-UMUARAMA"/>
    <x v="0"/>
    <x v="1"/>
    <x v="4"/>
    <x v="0"/>
    <m/>
    <s v="0//0"/>
    <m/>
    <m/>
    <n v="0"/>
    <m/>
    <n v="0"/>
    <m/>
    <m/>
    <m/>
    <x v="0"/>
    <x v="1"/>
    <d v="2015-03-11T00:00:00"/>
    <n v="11800.12"/>
  </r>
  <r>
    <s v="FLAVIO VILELA VIEIRA"/>
    <s v="Universidade Federal de Uberlandia"/>
    <n v="1297230"/>
    <n v="52640620649"/>
    <s v="19/02/1966"/>
    <x v="1"/>
    <s v="ELIANA VILELA VIEIRA"/>
    <x v="0"/>
    <s v="BRASILEIRO NATO"/>
    <m/>
    <s v="MG"/>
    <s v="UBERLANDIA"/>
    <n v="344"/>
    <s v="INST DE ECONOMIA RELACOES INTERNACIONAIS"/>
    <s v="04-SANTA MONICA"/>
    <n v="344"/>
    <s v="INST DE ECONOMIA RELACOES INTERNACIONAIS"/>
    <s v="04-SANTA MONICA"/>
    <x v="0"/>
    <x v="1"/>
    <x v="3"/>
    <x v="0"/>
    <m/>
    <s v="0//0"/>
    <m/>
    <m/>
    <n v="0"/>
    <m/>
    <n v="0"/>
    <m/>
    <m/>
    <m/>
    <x v="0"/>
    <x v="1"/>
    <d v="1999-03-15T00:00:00"/>
    <n v="20530.009999999998"/>
  </r>
  <r>
    <s v="FLORENCE MARCOLINO BARBOZA"/>
    <s v="Universidade Federal de Uberlandia"/>
    <n v="3318465"/>
    <n v="8427945655"/>
    <s v="27/02/1990"/>
    <x v="0"/>
    <s v="MARCIA HELENA MARCOLINO BARBOZA"/>
    <x v="4"/>
    <s v="BRASILEIRO NATO"/>
    <m/>
    <s v="RJ"/>
    <m/>
    <n v="1155"/>
    <s v="INSTITUTO DE CIENCIAS HUMANAS DO PONTAL"/>
    <s v="09-CAMPUS PONTAL"/>
    <n v="1155"/>
    <s v="INSTITUTO DE CIENCIAS HUMANAS DO PONTAL"/>
    <s v="09-CAMPUS PONTAL"/>
    <x v="0"/>
    <x v="0"/>
    <x v="2"/>
    <x v="1"/>
    <m/>
    <s v="0//0"/>
    <m/>
    <m/>
    <n v="0"/>
    <m/>
    <n v="0"/>
    <m/>
    <m/>
    <m/>
    <x v="1"/>
    <x v="0"/>
    <d v="2022-11-30T00:00:00"/>
    <n v="2942.69"/>
  </r>
  <r>
    <s v="FLORISVALDO PAULO RIBEIRO JUNIOR"/>
    <s v="Universidade Federal de Uberlandia"/>
    <n v="2547799"/>
    <n v="56980221604"/>
    <s v="28/11/1967"/>
    <x v="1"/>
    <s v="MARIA HELENA DE OLIVEIRA RIBEIRO"/>
    <x v="4"/>
    <s v="BRASILEIRO NATO"/>
    <m/>
    <s v="MG"/>
    <s v="UBERLANDIA"/>
    <n v="335"/>
    <s v="INSTITUTO DE HISTORIA"/>
    <s v="04-SANTA MONICA"/>
    <n v="335"/>
    <s v="INSTITUTO DE HISTORIA"/>
    <s v="04-SANTA MONICA"/>
    <x v="0"/>
    <x v="1"/>
    <x v="1"/>
    <x v="0"/>
    <m/>
    <s v="0//0"/>
    <m/>
    <m/>
    <n v="0"/>
    <m/>
    <n v="0"/>
    <m/>
    <m/>
    <m/>
    <x v="0"/>
    <x v="1"/>
    <d v="2008-11-10T00:00:00"/>
    <n v="19166.11"/>
  </r>
  <r>
    <s v="FOUED SALMEN ESPINDOLA"/>
    <s v="Universidade Federal de Uberlandia"/>
    <n v="412386"/>
    <n v="24203947634"/>
    <s v="14/05/1957"/>
    <x v="1"/>
    <s v="LEICY SALMEN ESPINDOLA"/>
    <x v="0"/>
    <s v="BRASILEIRO NATO"/>
    <m/>
    <s v="MG"/>
    <s v="TUMIRITINGA"/>
    <n v="298"/>
    <s v="INSTITUTO DE BIOTECNOLOGIA"/>
    <s v="07-AREA ACADEMICA-UMUARAMA"/>
    <n v="298"/>
    <s v="INSTITUTO DE BIOTECNOLOGIA"/>
    <s v="07-AREA ACADEMICA-UMUARAMA"/>
    <x v="0"/>
    <x v="1"/>
    <x v="3"/>
    <x v="0"/>
    <m/>
    <s v="0//0"/>
    <m/>
    <m/>
    <n v="0"/>
    <m/>
    <n v="0"/>
    <m/>
    <m/>
    <m/>
    <x v="0"/>
    <x v="1"/>
    <d v="1984-09-01T00:00:00"/>
    <n v="25032.85"/>
  </r>
  <r>
    <s v="FRAN SERGIO LOBATO"/>
    <s v="Universidade Federal de Uberlandia"/>
    <n v="1719940"/>
    <n v="4947230681"/>
    <s v="08/12/1976"/>
    <x v="1"/>
    <s v="MARIA HELENA LOBATO"/>
    <x v="1"/>
    <s v="BRASILEIRO NATO"/>
    <m/>
    <s v="MG"/>
    <m/>
    <n v="410"/>
    <s v="FACULDADE DE ENGENHARIA QUIMICA"/>
    <s v="04-SANTA MONICA"/>
    <n v="410"/>
    <s v="FACULDADE DE ENGENHARIA QUIMICA"/>
    <s v="04-SANTA MONICA"/>
    <x v="0"/>
    <x v="1"/>
    <x v="5"/>
    <x v="0"/>
    <m/>
    <s v="0//0"/>
    <m/>
    <m/>
    <n v="0"/>
    <m/>
    <n v="0"/>
    <m/>
    <m/>
    <m/>
    <x v="0"/>
    <x v="1"/>
    <d v="2010-02-22T00:00:00"/>
    <n v="17945.810000000001"/>
  </r>
  <r>
    <s v="FRANCIELLA MARQUES DA COSTA"/>
    <s v="Universidade Federal de Uberlandia"/>
    <n v="1843787"/>
    <n v="5997972666"/>
    <s v="24/08/1982"/>
    <x v="0"/>
    <s v="CLEUZA APARECIDA JOSEFA COSTA"/>
    <x v="0"/>
    <s v="BRASILEIRO NATO"/>
    <m/>
    <s v="MG"/>
    <m/>
    <n v="801"/>
    <s v="COORD CURSO DE MATEMATICA DO PONTAL"/>
    <s v="09-CAMPUS PONTAL"/>
    <n v="1152"/>
    <s v="INSTITUTO CIENCIAS EXATA NATURAIS PONTAL"/>
    <s v="09-CAMPUS PONTAL"/>
    <x v="0"/>
    <x v="1"/>
    <x v="8"/>
    <x v="0"/>
    <m/>
    <s v="0//0"/>
    <m/>
    <m/>
    <n v="0"/>
    <m/>
    <n v="0"/>
    <m/>
    <m/>
    <m/>
    <x v="0"/>
    <x v="1"/>
    <d v="2011-02-01T00:00:00"/>
    <n v="13273.52"/>
  </r>
  <r>
    <s v="FRANCIELLE AMANCIO PEREIRA"/>
    <s v="Universidade Federal de Uberlandia"/>
    <n v="1651839"/>
    <n v="5500797697"/>
    <s v="11/08/1981"/>
    <x v="0"/>
    <s v="SILVARINA LUIZA AMANCIO PEREIRA"/>
    <x v="0"/>
    <s v="BRASILEIRO NATO"/>
    <m/>
    <s v="MG"/>
    <s v="UBERLANDIA"/>
    <n v="294"/>
    <s v="INSTITUTO DE BIOLOGIA"/>
    <s v="07-AREA ACADEMICA-UMUARAMA"/>
    <n v="294"/>
    <s v="INSTITUTO DE BIOLOGIA"/>
    <s v="07-AREA ACADEMICA-UMUARAMA"/>
    <x v="0"/>
    <x v="1"/>
    <x v="9"/>
    <x v="0"/>
    <m/>
    <s v="0//0"/>
    <m/>
    <m/>
    <n v="0"/>
    <m/>
    <n v="0"/>
    <m/>
    <m/>
    <m/>
    <x v="0"/>
    <x v="1"/>
    <d v="2009-03-04T00:00:00"/>
    <n v="16591.91"/>
  </r>
  <r>
    <s v="FRANCIELLE RODRIGUES DE CASTRO COELHO"/>
    <s v="Universidade Federal de Uberlandia"/>
    <n v="1803168"/>
    <n v="4384683685"/>
    <s v="10/09/1981"/>
    <x v="0"/>
    <s v="ROSAINE HELENA RODRIGUES DE CASTRO"/>
    <x v="0"/>
    <s v="BRASILEIRO NATO"/>
    <m/>
    <s v="MG"/>
    <m/>
    <n v="391"/>
    <s v="FACULDADE DE MATEMATICA"/>
    <s v="04-SANTA MONICA"/>
    <n v="391"/>
    <s v="FACULDADE DE MATEMATICA"/>
    <s v="04-SANTA MONICA"/>
    <x v="0"/>
    <x v="1"/>
    <x v="5"/>
    <x v="0"/>
    <m/>
    <s v="0//0"/>
    <m/>
    <m/>
    <n v="0"/>
    <m/>
    <n v="0"/>
    <m/>
    <m/>
    <m/>
    <x v="0"/>
    <x v="1"/>
    <d v="2010-07-29T00:00:00"/>
    <n v="17945.810000000001"/>
  </r>
  <r>
    <s v="FRANCINE DE ASSIS SILVEIRA"/>
    <s v="Universidade Federal de Uberlandia"/>
    <n v="2000238"/>
    <n v="21620225832"/>
    <s v="11/04/1979"/>
    <x v="0"/>
    <s v="LUCY MEIRY APARECIDA ASSIS SILVEIRA"/>
    <x v="0"/>
    <s v="BRASILEIRO NATO"/>
    <m/>
    <s v="SP"/>
    <m/>
    <n v="349"/>
    <s v="INSTITUTO DE LETRAS E LINGUISTICA"/>
    <s v="04-SANTA MONICA"/>
    <n v="349"/>
    <s v="INSTITUTO DE LETRAS E LINGUISTICA"/>
    <s v="04-SANTA MONICA"/>
    <x v="0"/>
    <x v="1"/>
    <x v="9"/>
    <x v="0"/>
    <m/>
    <s v="0//0"/>
    <m/>
    <s v="Afas. Part.Pro.Pos.Grad. Stricto Sensu no País C/Ônus - EST"/>
    <n v="0"/>
    <m/>
    <n v="0"/>
    <m/>
    <s v="1/07/2022"/>
    <s v="30/06/2023"/>
    <x v="0"/>
    <x v="1"/>
    <d v="2013-02-27T00:00:00"/>
    <n v="16591.91"/>
  </r>
  <r>
    <s v="FRANCISCO CLAUDIO DANTAS MOTA"/>
    <s v="Universidade Federal de Uberlandia"/>
    <n v="1851224"/>
    <n v="1167535600"/>
    <s v="26/09/1975"/>
    <x v="1"/>
    <s v="JULIETA ALICE DANTAS MOTA"/>
    <x v="0"/>
    <s v="BRASILEIRO NATO"/>
    <m/>
    <s v="MG"/>
    <m/>
    <n v="314"/>
    <s v="FACULDADE DE MEDICINA VETERINARIA"/>
    <s v="07-AREA ACADEMICA-UMUARAMA"/>
    <n v="314"/>
    <s v="FACULDADE DE MEDICINA VETERINARIA"/>
    <s v="07-AREA ACADEMICA-UMUARAMA"/>
    <x v="0"/>
    <x v="1"/>
    <x v="7"/>
    <x v="0"/>
    <m/>
    <s v="0//0"/>
    <m/>
    <m/>
    <n v="0"/>
    <m/>
    <n v="0"/>
    <m/>
    <m/>
    <m/>
    <x v="0"/>
    <x v="1"/>
    <d v="2011-03-04T00:00:00"/>
    <n v="18058.169999999998"/>
  </r>
  <r>
    <s v="FRANCISCO CYRO REIS DE CAMPOS PRADO FILHO"/>
    <s v="Universidade Federal de Uberlandia"/>
    <n v="2364938"/>
    <n v="7169628880"/>
    <s v="08/03/1966"/>
    <x v="1"/>
    <s v="MARLENE BERICA PRADO"/>
    <x v="0"/>
    <s v="BRASILEIRO NATO"/>
    <m/>
    <s v="SP"/>
    <s v="SAO PAULO"/>
    <n v="305"/>
    <s v="FACULDADE DE MEDICINA"/>
    <s v="07-AREA ACADEMICA-UMUARAMA"/>
    <n v="305"/>
    <s v="FACULDADE DE MEDICINA"/>
    <s v="07-AREA ACADEMICA-UMUARAMA"/>
    <x v="0"/>
    <x v="1"/>
    <x v="5"/>
    <x v="0"/>
    <m/>
    <s v="0//0"/>
    <m/>
    <m/>
    <n v="0"/>
    <m/>
    <n v="0"/>
    <m/>
    <m/>
    <m/>
    <x v="0"/>
    <x v="0"/>
    <d v="2010-03-26T00:00:00"/>
    <n v="10882.25"/>
  </r>
  <r>
    <s v="FRANCISCO JOSE DE SOUZA"/>
    <s v="Universidade Federal de Uberlandia"/>
    <n v="1751946"/>
    <n v="82954135620"/>
    <s v="31/05/1973"/>
    <x v="1"/>
    <s v="MARIA GASPARINA DE OLIVEIRA"/>
    <x v="3"/>
    <s v="BRASILEIRO NATO"/>
    <m/>
    <s v="MG"/>
    <m/>
    <n v="399"/>
    <s v="FACULDADE DE ENGENHARIA MECANICA"/>
    <s v="12-CAMPUS GLORIA"/>
    <n v="399"/>
    <s v="FACULDADE DE ENGENHARIA MECANICA"/>
    <s v="12-CAMPUS GLORIA"/>
    <x v="0"/>
    <x v="1"/>
    <x v="5"/>
    <x v="0"/>
    <m/>
    <s v="0//0"/>
    <m/>
    <s v="Afas. Estudo Exterior C/Ônus Limitado - EST"/>
    <n v="0"/>
    <m/>
    <n v="0"/>
    <m/>
    <s v="26/02/2022"/>
    <s v="2/03/2023"/>
    <x v="0"/>
    <x v="1"/>
    <d v="2010-01-13T00:00:00"/>
    <n v="17945.810000000001"/>
  </r>
  <r>
    <s v="FRANCISCO JOSE TORRES DE AQUINO"/>
    <s v="Universidade Federal de Uberlandia"/>
    <n v="2035290"/>
    <n v="23962909168"/>
    <s v="14/05/1961"/>
    <x v="1"/>
    <s v="MARGARIDA AQUINO TORRES"/>
    <x v="1"/>
    <s v="BRASILEIRO NATO"/>
    <m/>
    <s v="CE"/>
    <s v="FORTALEZA"/>
    <n v="356"/>
    <s v="INSTITUTO DE QUIMICA"/>
    <s v="04-SANTA MONICA"/>
    <n v="356"/>
    <s v="INSTITUTO DE QUIMICA"/>
    <s v="04-SANTA MONICA"/>
    <x v="0"/>
    <x v="1"/>
    <x v="1"/>
    <x v="0"/>
    <m/>
    <s v="0//0"/>
    <m/>
    <m/>
    <n v="0"/>
    <m/>
    <n v="0"/>
    <m/>
    <m/>
    <m/>
    <x v="0"/>
    <x v="1"/>
    <d v="2006-07-28T00:00:00"/>
    <n v="20399.79"/>
  </r>
  <r>
    <s v="FRANCOISE VASCONCELOS BOTELHO"/>
    <s v="Universidade Federal de Uberlandia"/>
    <n v="1299166"/>
    <n v="91784786691"/>
    <s v="11/10/1971"/>
    <x v="0"/>
    <s v="ELIETE VASCONCELOS CRUZ"/>
    <x v="3"/>
    <s v="BRASILEIRO NATO"/>
    <m/>
    <s v="MG"/>
    <s v="BELO HORIZONTE"/>
    <n v="298"/>
    <s v="INSTITUTO DE BIOTECNOLOGIA"/>
    <s v="07-AREA ACADEMICA-UMUARAMA"/>
    <n v="298"/>
    <s v="INSTITUTO DE BIOTECNOLOGIA"/>
    <s v="07-AREA ACADEMICA-UMUARAMA"/>
    <x v="0"/>
    <x v="1"/>
    <x v="5"/>
    <x v="0"/>
    <m/>
    <s v="0//0"/>
    <m/>
    <m/>
    <n v="0"/>
    <m/>
    <n v="0"/>
    <m/>
    <m/>
    <m/>
    <x v="0"/>
    <x v="1"/>
    <d v="2009-01-22T00:00:00"/>
    <n v="18780.490000000002"/>
  </r>
  <r>
    <s v="FRANK JOSE SILVEIRA MIRANDA"/>
    <s v="Universidade Federal de Uberlandia"/>
    <n v="1664192"/>
    <n v="98670565668"/>
    <s v="29/07/1977"/>
    <x v="1"/>
    <s v="IVONETE SILVEIRA MIRANDA"/>
    <x v="0"/>
    <s v="BRASILEIRO NATO"/>
    <m/>
    <s v="MG"/>
    <s v="UBERLANDIA"/>
    <n v="305"/>
    <s v="FACULDADE DE MEDICINA"/>
    <s v="07-AREA ACADEMICA-UMUARAMA"/>
    <n v="305"/>
    <s v="FACULDADE DE MEDICINA"/>
    <s v="07-AREA ACADEMICA-UMUARAMA"/>
    <x v="0"/>
    <x v="1"/>
    <x v="8"/>
    <x v="0"/>
    <m/>
    <s v="0//0"/>
    <m/>
    <m/>
    <n v="0"/>
    <m/>
    <n v="0"/>
    <m/>
    <m/>
    <m/>
    <x v="0"/>
    <x v="1"/>
    <d v="2008-11-10T00:00:00"/>
    <n v="13273.52"/>
  </r>
  <r>
    <s v="FREDERICO AUGUSTO DE ALCANTARA COSTA"/>
    <s v="Universidade Federal de Uberlandia"/>
    <n v="2083596"/>
    <n v="7224495697"/>
    <s v="14/09/1984"/>
    <x v="1"/>
    <s v="LIEGE AMARA DE ALCANTARA COSTA"/>
    <x v="1"/>
    <s v="BRASILEIRO NATO"/>
    <m/>
    <s v="MG"/>
    <m/>
    <n v="314"/>
    <s v="FACULDADE DE MEDICINA VETERINARIA"/>
    <s v="07-AREA ACADEMICA-UMUARAMA"/>
    <n v="314"/>
    <s v="FACULDADE DE MEDICINA VETERINARIA"/>
    <s v="07-AREA ACADEMICA-UMUARAMA"/>
    <x v="0"/>
    <x v="1"/>
    <x v="6"/>
    <x v="0"/>
    <m/>
    <s v="0//0"/>
    <m/>
    <m/>
    <n v="0"/>
    <m/>
    <n v="0"/>
    <m/>
    <m/>
    <m/>
    <x v="0"/>
    <x v="1"/>
    <d v="2014-01-24T00:00:00"/>
    <n v="12763.01"/>
  </r>
  <r>
    <s v="FREDERICO BALBINO LIZARDO"/>
    <s v="Universidade Federal de Uberlandia"/>
    <n v="3549032"/>
    <n v="6102634632"/>
    <s v="07/02/1980"/>
    <x v="1"/>
    <s v="CARMEM LUCIA FIGUEIRA BALBINO"/>
    <x v="0"/>
    <s v="BRASILEIRO NATO"/>
    <m/>
    <s v="MG"/>
    <s v="UBERLANDIA"/>
    <n v="288"/>
    <s v="INSTITUTO DE CIENCIAS BIOMEDICAS"/>
    <s v="07-AREA ACADEMICA-UMUARAMA"/>
    <n v="288"/>
    <s v="INSTITUTO DE CIENCIAS BIOMEDICAS"/>
    <s v="07-AREA ACADEMICA-UMUARAMA"/>
    <x v="0"/>
    <x v="1"/>
    <x v="9"/>
    <x v="0"/>
    <m/>
    <s v="0//0"/>
    <m/>
    <m/>
    <n v="0"/>
    <m/>
    <n v="0"/>
    <m/>
    <m/>
    <m/>
    <x v="0"/>
    <x v="1"/>
    <d v="2011-09-09T00:00:00"/>
    <n v="17363.62"/>
  </r>
  <r>
    <s v="FREDERICO DE SOUSA SILVA"/>
    <s v="Universidade Federal de Uberlandia"/>
    <n v="1717146"/>
    <n v="91173795634"/>
    <s v="04/10/1971"/>
    <x v="1"/>
    <s v="ALICE DE SOUSA FRANCO SILVA"/>
    <x v="0"/>
    <s v="BRASILEIRO NATO"/>
    <m/>
    <s v="MG"/>
    <m/>
    <n v="349"/>
    <s v="INSTITUTO DE LETRAS E LINGUISTICA"/>
    <s v="04-SANTA MONICA"/>
    <n v="349"/>
    <s v="INSTITUTO DE LETRAS E LINGUISTICA"/>
    <s v="04-SANTA MONICA"/>
    <x v="0"/>
    <x v="1"/>
    <x v="8"/>
    <x v="0"/>
    <m/>
    <s v="0//0"/>
    <m/>
    <m/>
    <n v="0"/>
    <m/>
    <n v="0"/>
    <m/>
    <m/>
    <m/>
    <x v="0"/>
    <x v="1"/>
    <d v="2009-07-24T00:00:00"/>
    <n v="13273.52"/>
  </r>
  <r>
    <s v="FREDERICO OZANAM CARNEIRO E SILVA"/>
    <s v="Universidade Federal de Uberlandia"/>
    <n v="411452"/>
    <n v="27371590678"/>
    <s v="14/02/1954"/>
    <x v="1"/>
    <s v="MARIA ABADIA CARNEIRO E SILVA"/>
    <x v="0"/>
    <s v="BRASILEIRO NATO"/>
    <m/>
    <s v="MG"/>
    <s v="ARAGUARI"/>
    <n v="314"/>
    <s v="FACULDADE DE MEDICINA VETERINARIA"/>
    <s v="07-AREA ACADEMICA-UMUARAMA"/>
    <n v="314"/>
    <s v="FACULDADE DE MEDICINA VETERINARIA"/>
    <s v="07-AREA ACADEMICA-UMUARAMA"/>
    <x v="0"/>
    <x v="1"/>
    <x v="3"/>
    <x v="0"/>
    <m/>
    <s v="0//0"/>
    <m/>
    <m/>
    <n v="0"/>
    <m/>
    <n v="0"/>
    <m/>
    <m/>
    <m/>
    <x v="0"/>
    <x v="1"/>
    <d v="1977-06-01T00:00:00"/>
    <n v="26891.3"/>
  </r>
  <r>
    <s v="FREDERICO TADEU DELOROSO"/>
    <s v="Universidade Federal de Uberlandia"/>
    <n v="6413490"/>
    <n v="1732591890"/>
    <s v="15/06/1958"/>
    <x v="1"/>
    <s v="ANGELINA SARTONI DELOROSO"/>
    <x v="0"/>
    <s v="BRASILEIRO NATO"/>
    <m/>
    <s v="SP"/>
    <s v="RIO CLARO"/>
    <n v="332"/>
    <s v="FACULDADE DE EDUCACAO FISICA"/>
    <s v="03-EDUCACAO FISICA"/>
    <n v="332"/>
    <s v="FACULDADE DE EDUCACAO FISICA"/>
    <s v="03-EDUCACAO FISICA"/>
    <x v="0"/>
    <x v="1"/>
    <x v="5"/>
    <x v="0"/>
    <m/>
    <s v="0//0"/>
    <m/>
    <m/>
    <n v="0"/>
    <m/>
    <n v="0"/>
    <m/>
    <m/>
    <m/>
    <x v="0"/>
    <x v="1"/>
    <d v="2009-08-14T00:00:00"/>
    <n v="20464.849999999999"/>
  </r>
  <r>
    <s v="GABRIEL DO NASCIMENTO GUIMARAES"/>
    <s v="Universidade Federal de Uberlandia"/>
    <n v="2045998"/>
    <n v="32568035803"/>
    <s v="14/12/1984"/>
    <x v="1"/>
    <s v="RAQUEL NODA DO NASCIMENTO GUIMARAES"/>
    <x v="0"/>
    <s v="BRASILEIRO NATO"/>
    <m/>
    <s v="SP"/>
    <m/>
    <n v="407"/>
    <s v="FACULDADE DE ENGENHARIA CIVIL"/>
    <s v="04-SANTA MONICA"/>
    <n v="407"/>
    <s v="FACULDADE DE ENGENHARIA CIVIL"/>
    <s v="04-SANTA MONICA"/>
    <x v="0"/>
    <x v="1"/>
    <x v="8"/>
    <x v="0"/>
    <m/>
    <s v="0//0"/>
    <m/>
    <m/>
    <n v="0"/>
    <m/>
    <n v="0"/>
    <m/>
    <m/>
    <m/>
    <x v="0"/>
    <x v="1"/>
    <d v="2013-07-30T00:00:00"/>
    <n v="13273.52"/>
  </r>
  <r>
    <s v="GABRIEL HENRIQUE CRUZ BONFIM"/>
    <s v="Universidade Federal de Uberlandia"/>
    <n v="3204642"/>
    <n v="36900153836"/>
    <s v="16/02/1988"/>
    <x v="1"/>
    <s v="VERA ANGELA CRUZ BONFIM"/>
    <x v="0"/>
    <s v="BRASILEIRO NATO"/>
    <m/>
    <s v="SP"/>
    <m/>
    <n v="372"/>
    <s v="FACULDADE ARQUITETURA URBANISMO E DESIGN"/>
    <s v="04-SANTA MONICA"/>
    <n v="372"/>
    <s v="FACULDADE ARQUITETURA URBANISMO E DESIGN"/>
    <s v="04-SANTA MONICA"/>
    <x v="0"/>
    <x v="1"/>
    <x v="2"/>
    <x v="0"/>
    <m/>
    <s v="0//0"/>
    <m/>
    <m/>
    <n v="0"/>
    <m/>
    <n v="0"/>
    <m/>
    <m/>
    <m/>
    <x v="0"/>
    <x v="1"/>
    <d v="2020-09-08T00:00:00"/>
    <n v="9616.18"/>
  </r>
  <r>
    <s v="GABRIEL HUMBERTO MUNOZ PALAFOX"/>
    <s v="Universidade Federal de Uberlandia"/>
    <n v="1161560"/>
    <n v="14017166873"/>
    <s v="10/04/1958"/>
    <x v="1"/>
    <s v="GUILLERMINA PALAFOX ELZAURDIA"/>
    <x v="0"/>
    <s v="BRASILEIRO NATZ"/>
    <s v="MEXICO"/>
    <m/>
    <s v="MÉXICO"/>
    <n v="332"/>
    <s v="FACULDADE DE EDUCACAO FISICA"/>
    <s v="03-EDUCACAO FISICA"/>
    <n v="332"/>
    <s v="FACULDADE DE EDUCACAO FISICA"/>
    <s v="03-EDUCACAO FISICA"/>
    <x v="0"/>
    <x v="1"/>
    <x v="3"/>
    <x v="0"/>
    <m/>
    <s v="0//0"/>
    <m/>
    <m/>
    <n v="0"/>
    <m/>
    <n v="0"/>
    <m/>
    <m/>
    <m/>
    <x v="0"/>
    <x v="1"/>
    <d v="1990-10-23T00:00:00"/>
    <n v="22526.12"/>
  </r>
  <r>
    <s v="GABRIEL MASCARENHAS MACIEL"/>
    <s v="Universidade Federal de Uberlandia"/>
    <n v="2022722"/>
    <n v="5023063607"/>
    <s v="12/02/1982"/>
    <x v="1"/>
    <s v="MARISA UZEDA MASCARENHAS MACIEL"/>
    <x v="0"/>
    <s v="BRASILEIRO NATO"/>
    <m/>
    <s v="MG"/>
    <m/>
    <n v="301"/>
    <s v="INSTITUTO DE CIENCIAS AGRARIAS"/>
    <s v="12-CAMPUS GLORIA"/>
    <n v="301"/>
    <s v="INSTITUTO DE CIENCIAS AGRARIAS"/>
    <s v="12-CAMPUS GLORIA"/>
    <x v="0"/>
    <x v="1"/>
    <x v="8"/>
    <x v="0"/>
    <m/>
    <s v="0//0"/>
    <m/>
    <m/>
    <n v="0"/>
    <m/>
    <n v="0"/>
    <m/>
    <m/>
    <m/>
    <x v="0"/>
    <x v="1"/>
    <d v="2013-05-02T00:00:00"/>
    <n v="13273.52"/>
  </r>
  <r>
    <s v="GABRIEL RIMOLDI DE LIMA"/>
    <s v="Universidade Federal de Uberlandia"/>
    <n v="3715388"/>
    <n v="8010795607"/>
    <s v="24/11/1987"/>
    <x v="1"/>
    <s v="ROSANGELA RIMOLDI DE LIMA"/>
    <x v="0"/>
    <s v="BRASILEIRO NATO"/>
    <m/>
    <s v="GO"/>
    <m/>
    <n v="808"/>
    <s v="INSTITUTO DE ARTES"/>
    <s v="04-SANTA MONICA"/>
    <n v="808"/>
    <s v="INSTITUTO DE ARTES"/>
    <s v="04-SANTA MONICA"/>
    <x v="0"/>
    <x v="1"/>
    <x v="2"/>
    <x v="1"/>
    <m/>
    <s v="0//0"/>
    <m/>
    <m/>
    <n v="0"/>
    <m/>
    <n v="0"/>
    <m/>
    <m/>
    <m/>
    <x v="1"/>
    <x v="0"/>
    <d v="2022-09-12T00:00:00"/>
    <n v="2846.15"/>
  </r>
  <r>
    <s v="GABRIEL TEOFILO DIAS PEDROSA"/>
    <s v="Universidade Federal de Uberlandia"/>
    <n v="3295474"/>
    <n v="38856559854"/>
    <s v="17/10/1990"/>
    <x v="1"/>
    <s v="LIGIA GONCALVES DIAS PEDROSA"/>
    <x v="0"/>
    <s v="BRASILEIRO NATO"/>
    <m/>
    <s v="SP"/>
    <m/>
    <n v="395"/>
    <s v="INSTITUTO DE FISICA"/>
    <s v="04-SANTA MONICA"/>
    <n v="395"/>
    <s v="INSTITUTO DE FISICA"/>
    <s v="04-SANTA MONICA"/>
    <x v="0"/>
    <x v="1"/>
    <x v="2"/>
    <x v="1"/>
    <m/>
    <s v="0//0"/>
    <m/>
    <m/>
    <n v="0"/>
    <m/>
    <n v="0"/>
    <m/>
    <m/>
    <m/>
    <x v="1"/>
    <x v="0"/>
    <d v="2022-06-20T00:00:00"/>
    <n v="3866.06"/>
  </r>
  <r>
    <s v="GABRIELA LICIA SANTOS FERREIRA"/>
    <s v="Universidade Federal de Uberlandia"/>
    <n v="2475970"/>
    <n v="3674714698"/>
    <s v="07/11/1974"/>
    <x v="0"/>
    <s v="EUSA PEREIRA SANTOS"/>
    <x v="0"/>
    <s v="BRASILEIRO NATO"/>
    <m/>
    <s v="DF"/>
    <s v="BRASILIA"/>
    <n v="799"/>
    <s v="COORD CURSO CIENCIAS BIOLOGICAS PONTAL"/>
    <s v="09-CAMPUS PONTAL"/>
    <n v="1152"/>
    <s v="INSTITUTO CIENCIAS EXATA NATURAIS PONTAL"/>
    <s v="09-CAMPUS PONTAL"/>
    <x v="0"/>
    <x v="1"/>
    <x v="1"/>
    <x v="0"/>
    <m/>
    <s v="0//0"/>
    <m/>
    <m/>
    <n v="0"/>
    <m/>
    <n v="0"/>
    <m/>
    <m/>
    <m/>
    <x v="0"/>
    <x v="1"/>
    <d v="2006-09-22T00:00:00"/>
    <n v="19531.71"/>
  </r>
  <r>
    <s v="GABRIELA LIMA MENEGAZ"/>
    <s v="Universidade Federal de Uberlandia"/>
    <n v="3302750"/>
    <n v="9646200656"/>
    <s v="28/11/1989"/>
    <x v="0"/>
    <s v="FLAVIA DUTRA LIMA MENEGAZ"/>
    <x v="0"/>
    <s v="BRASILEIRO NATO"/>
    <m/>
    <s v="RS"/>
    <m/>
    <n v="577"/>
    <s v="COORD CURSO ENGENHARIA PRODUCAO PONTAL"/>
    <s v="09-CAMPUS PONTAL"/>
    <n v="1158"/>
    <s v="FA ADM CIE CONT ENG PROD SERV SOCIAL"/>
    <s v="09-CAMPUS PONTAL"/>
    <x v="0"/>
    <x v="1"/>
    <x v="2"/>
    <x v="0"/>
    <m/>
    <s v="0//0"/>
    <m/>
    <m/>
    <n v="0"/>
    <m/>
    <n v="0"/>
    <m/>
    <m/>
    <m/>
    <x v="0"/>
    <x v="1"/>
    <d v="2021-09-24T00:00:00"/>
    <n v="9616.18"/>
  </r>
  <r>
    <s v="GABRIELA MACHADO RIBEIRO"/>
    <s v="Universidade Federal de Uberlandia"/>
    <n v="1313960"/>
    <n v="58550046"/>
    <s v="09/09/1982"/>
    <x v="0"/>
    <s v="ANGELA MARIA MACHADO RIBEIRO"/>
    <x v="1"/>
    <s v="BRASILEIRO NATO"/>
    <m/>
    <s v="RS"/>
    <m/>
    <n v="332"/>
    <s v="FACULDADE DE EDUCACAO FISICA"/>
    <s v="03-EDUCACAO FISICA"/>
    <n v="332"/>
    <s v="FACULDADE DE EDUCACAO FISICA"/>
    <s v="03-EDUCACAO FISICA"/>
    <x v="0"/>
    <x v="1"/>
    <x v="4"/>
    <x v="0"/>
    <m/>
    <s v="0//0"/>
    <m/>
    <m/>
    <n v="0"/>
    <m/>
    <n v="0"/>
    <m/>
    <m/>
    <m/>
    <x v="0"/>
    <x v="1"/>
    <d v="2018-08-01T00:00:00"/>
    <n v="11800.12"/>
  </r>
  <r>
    <s v="GABRIELA PEREIRA CARNEIRO"/>
    <s v="Universidade Federal de Uberlandia"/>
    <n v="3150018"/>
    <n v="1340863685"/>
    <s v="05/08/1981"/>
    <x v="0"/>
    <s v="ISA NUNES DE OLIVEIRA P CARNEIRO"/>
    <x v="0"/>
    <s v="BRASILEIRO NATO"/>
    <m/>
    <s v="MG"/>
    <m/>
    <n v="372"/>
    <s v="FACULDADE ARQUITETURA URBANISMO E DESIGN"/>
    <s v="04-SANTA MONICA"/>
    <n v="372"/>
    <s v="FACULDADE ARQUITETURA URBANISMO E DESIGN"/>
    <s v="04-SANTA MONICA"/>
    <x v="0"/>
    <x v="1"/>
    <x v="4"/>
    <x v="0"/>
    <m/>
    <s v="0//0"/>
    <m/>
    <m/>
    <n v="0"/>
    <m/>
    <n v="0"/>
    <m/>
    <m/>
    <m/>
    <x v="0"/>
    <x v="1"/>
    <d v="2019-10-01T00:00:00"/>
    <n v="11800.12"/>
  </r>
  <r>
    <s v="GABRIELA VIEIRA LIMA"/>
    <s v="Universidade Federal de Uberlandia"/>
    <n v="1301617"/>
    <n v="7705100606"/>
    <s v="06/11/1990"/>
    <x v="0"/>
    <s v="GUENIA MARA VIEIRA LADEIRA"/>
    <x v="0"/>
    <s v="BRASILEIRO NATO"/>
    <m/>
    <s v="GO"/>
    <m/>
    <n v="403"/>
    <s v="FACULDADE DE ENGENHARIA ELETRICA"/>
    <s v="04-SANTA MONICA"/>
    <n v="403"/>
    <s v="FACULDADE DE ENGENHARIA ELETRICA"/>
    <s v="04-SANTA MONICA"/>
    <x v="0"/>
    <x v="1"/>
    <x v="12"/>
    <x v="0"/>
    <m/>
    <s v="0//0"/>
    <m/>
    <m/>
    <n v="0"/>
    <m/>
    <n v="0"/>
    <m/>
    <m/>
    <m/>
    <x v="0"/>
    <x v="1"/>
    <d v="2020-10-01T00:00:00"/>
    <n v="10097"/>
  </r>
  <r>
    <s v="GABRIELLA DE FREITAS ALVES"/>
    <s v="Universidade Federal de Uberlandia"/>
    <n v="1843831"/>
    <n v="5982118613"/>
    <s v="20/10/1983"/>
    <x v="0"/>
    <s v="VERA LUCIA DE FREITAS ALVES"/>
    <x v="2"/>
    <s v="BRASILEIRO NATO"/>
    <m/>
    <s v="MG"/>
    <m/>
    <n v="801"/>
    <s v="COORD CURSO DE MATEMATICA DO PONTAL"/>
    <s v="09-CAMPUS PONTAL"/>
    <n v="1152"/>
    <s v="INSTITUTO CIENCIAS EXATA NATURAIS PONTAL"/>
    <s v="09-CAMPUS PONTAL"/>
    <x v="0"/>
    <x v="1"/>
    <x v="6"/>
    <x v="0"/>
    <m/>
    <s v="0//0"/>
    <m/>
    <m/>
    <n v="0"/>
    <m/>
    <n v="0"/>
    <m/>
    <m/>
    <m/>
    <x v="0"/>
    <x v="1"/>
    <d v="2011-02-03T00:00:00"/>
    <n v="12763.01"/>
  </r>
  <r>
    <s v="GABRIELLA LOPES DE REZENDE BARBOSA"/>
    <s v="Universidade Federal de Uberlandia"/>
    <n v="2265489"/>
    <n v="280080140"/>
    <s v="31/05/1988"/>
    <x v="0"/>
    <s v="ANA LUCIA DE REZENDE"/>
    <x v="0"/>
    <s v="BRASILEIRO NATO"/>
    <m/>
    <s v="SP"/>
    <m/>
    <n v="319"/>
    <s v="FACULDADE DE ODONTOLOGIA"/>
    <s v="07-AREA ACADEMICA-UMUARAMA"/>
    <n v="319"/>
    <s v="FACULDADE DE ODONTOLOGIA"/>
    <s v="07-AREA ACADEMICA-UMUARAMA"/>
    <x v="0"/>
    <x v="1"/>
    <x v="6"/>
    <x v="0"/>
    <m/>
    <s v="0//0"/>
    <m/>
    <m/>
    <n v="0"/>
    <m/>
    <n v="0"/>
    <m/>
    <m/>
    <m/>
    <x v="0"/>
    <x v="1"/>
    <d v="2015-11-26T00:00:00"/>
    <n v="14200.82"/>
  </r>
  <r>
    <s v="GASTAO DA CUNHA FROTA"/>
    <s v="Universidade Federal de Uberlandia"/>
    <n v="1291947"/>
    <n v="1175574635"/>
    <s v="16/08/1971"/>
    <x v="1"/>
    <s v="LUCIA CUNHA FROTA"/>
    <x v="0"/>
    <s v="BRASILEIRO NATO"/>
    <m/>
    <s v="SP"/>
    <s v="SAO JOSE DOS CAMPOS"/>
    <n v="808"/>
    <s v="INSTITUTO DE ARTES"/>
    <s v="04-SANTA MONICA"/>
    <n v="808"/>
    <s v="INSTITUTO DE ARTES"/>
    <s v="04-SANTA MONICA"/>
    <x v="0"/>
    <x v="0"/>
    <x v="6"/>
    <x v="0"/>
    <m/>
    <s v="0//0"/>
    <m/>
    <m/>
    <n v="0"/>
    <m/>
    <n v="0"/>
    <m/>
    <m/>
    <m/>
    <x v="0"/>
    <x v="1"/>
    <d v="2008-07-31T00:00:00"/>
    <n v="8904.42"/>
  </r>
  <r>
    <s v="GEISA CERQUEIRA FELIPE"/>
    <s v="Universidade Federal de Uberlandia"/>
    <n v="2308617"/>
    <n v="8020977740"/>
    <s v="01/12/1978"/>
    <x v="0"/>
    <s v="LEILA CERQUEIRA FELIPE"/>
    <x v="0"/>
    <s v="BRASILEIRO NATO"/>
    <m/>
    <s v="RJ"/>
    <m/>
    <n v="808"/>
    <s v="INSTITUTO DE ARTES"/>
    <s v="04-SANTA MONICA"/>
    <n v="808"/>
    <s v="INSTITUTO DE ARTES"/>
    <s v="04-SANTA MONICA"/>
    <x v="0"/>
    <x v="1"/>
    <x v="4"/>
    <x v="0"/>
    <m/>
    <s v="0//0"/>
    <m/>
    <s v="Afas. Part.Pro.Pos.Grad. Stricto Sensu no País C/Ônus - EST"/>
    <n v="0"/>
    <m/>
    <n v="0"/>
    <m/>
    <s v="18/04/2022"/>
    <s v="17/04/2023"/>
    <x v="0"/>
    <x v="1"/>
    <d v="2016-04-26T00:00:00"/>
    <n v="11800.12"/>
  </r>
  <r>
    <s v="GEISA DAISE GUMIERO CLEPS"/>
    <s v="Universidade Federal de Uberlandia"/>
    <n v="2273146"/>
    <n v="62153811953"/>
    <s v="23/01/1965"/>
    <x v="0"/>
    <s v="ANGELINA JOANA LANCONI GUMIERO"/>
    <x v="0"/>
    <s v="BRASILEIRO NATO"/>
    <m/>
    <s v="PR"/>
    <s v="OURIZONA"/>
    <n v="340"/>
    <s v="INSTITUTO DE GEOGRAFIA"/>
    <s v="04-SANTA MONICA"/>
    <n v="340"/>
    <s v="INSTITUTO DE GEOGRAFIA"/>
    <s v="04-SANTA MONICA"/>
    <x v="0"/>
    <x v="1"/>
    <x v="3"/>
    <x v="0"/>
    <m/>
    <s v="0//0"/>
    <m/>
    <m/>
    <n v="0"/>
    <m/>
    <n v="0"/>
    <m/>
    <m/>
    <m/>
    <x v="0"/>
    <x v="1"/>
    <d v="2002-07-10T00:00:00"/>
    <n v="23475.45"/>
  </r>
  <r>
    <s v="GEISON MOREL NOGUEIRA"/>
    <s v="Universidade Federal de Uberlandia"/>
    <n v="2061219"/>
    <n v="3880585792"/>
    <s v="08/02/1975"/>
    <x v="1"/>
    <s v="LUIZA MOREL NOGUEIRA"/>
    <x v="0"/>
    <s v="BRASILEIRO NATO"/>
    <m/>
    <s v="RJ"/>
    <m/>
    <n v="314"/>
    <s v="FACULDADE DE MEDICINA VETERINARIA"/>
    <s v="07-AREA ACADEMICA-UMUARAMA"/>
    <n v="314"/>
    <s v="FACULDADE DE MEDICINA VETERINARIA"/>
    <s v="07-AREA ACADEMICA-UMUARAMA"/>
    <x v="0"/>
    <x v="1"/>
    <x v="8"/>
    <x v="0"/>
    <m/>
    <s v="0//0"/>
    <m/>
    <m/>
    <n v="0"/>
    <m/>
    <n v="0"/>
    <m/>
    <m/>
    <m/>
    <x v="0"/>
    <x v="1"/>
    <d v="2013-10-09T00:00:00"/>
    <n v="14816.9"/>
  </r>
  <r>
    <s v="GELZE SERRAT DE SOUZA CAMPOS RODRIGUES"/>
    <s v="Universidade Federal de Uberlandia"/>
    <n v="3315002"/>
    <n v="10745310869"/>
    <s v="26/04/1965"/>
    <x v="0"/>
    <s v="ALADIR LUZ CAMPOS"/>
    <x v="0"/>
    <s v="BRASILEIRO NATO"/>
    <m/>
    <s v="SP"/>
    <s v="SAO PAULO"/>
    <n v="1298"/>
    <s v="Coordenação do Programa de Pós-Graduação em Geografia"/>
    <s v="04-SANTA MONICA"/>
    <n v="340"/>
    <s v="INSTITUTO DE GEOGRAFIA"/>
    <s v="04-SANTA MONICA"/>
    <x v="0"/>
    <x v="1"/>
    <x v="5"/>
    <x v="0"/>
    <m/>
    <s v="0//0"/>
    <m/>
    <m/>
    <n v="0"/>
    <m/>
    <n v="0"/>
    <m/>
    <m/>
    <m/>
    <x v="0"/>
    <x v="1"/>
    <d v="2009-07-24T00:00:00"/>
    <n v="18928.990000000002"/>
  </r>
  <r>
    <s v="GEORGE BALSTER MARTINS"/>
    <s v="Universidade Federal de Uberlandia"/>
    <n v="1294039"/>
    <n v="11923965883"/>
    <s v="03/05/1962"/>
    <x v="1"/>
    <s v="MARIA LUIZA BALSTER MARTINS"/>
    <x v="0"/>
    <s v="BRASILEIRO NATO"/>
    <m/>
    <s v="PR"/>
    <m/>
    <n v="395"/>
    <s v="INSTITUTO DE FISICA"/>
    <s v="04-SANTA MONICA"/>
    <n v="395"/>
    <s v="INSTITUTO DE FISICA"/>
    <s v="04-SANTA MONICA"/>
    <x v="0"/>
    <x v="1"/>
    <x v="13"/>
    <x v="0"/>
    <m/>
    <s v="0//0"/>
    <m/>
    <m/>
    <n v="0"/>
    <m/>
    <n v="0"/>
    <m/>
    <m/>
    <m/>
    <x v="0"/>
    <x v="1"/>
    <d v="2018-08-01T00:00:00"/>
    <n v="21513.19"/>
  </r>
  <r>
    <s v="GEORGE DEROCO MARTINS"/>
    <s v="Universidade Federal de Uberlandia"/>
    <n v="2053988"/>
    <n v="2324267160"/>
    <s v="14/10/1987"/>
    <x v="1"/>
    <s v="CLEIDE DEROCO MARTINS"/>
    <x v="0"/>
    <s v="BRASILEIRO NATO"/>
    <m/>
    <s v="SP"/>
    <m/>
    <n v="1332"/>
    <s v="Coordenação do Programa de Pós-Graduação em Agricultura e In"/>
    <s v="12-CAMPUS GLORIA"/>
    <n v="340"/>
    <s v="INSTITUTO DE GEOGRAFIA"/>
    <s v="04-SANTA MONICA"/>
    <x v="0"/>
    <x v="1"/>
    <x v="6"/>
    <x v="0"/>
    <m/>
    <s v="0//0"/>
    <m/>
    <m/>
    <n v="0"/>
    <m/>
    <n v="0"/>
    <m/>
    <m/>
    <m/>
    <x v="0"/>
    <x v="1"/>
    <d v="2013-08-23T00:00:00"/>
    <n v="13746.19"/>
  </r>
  <r>
    <s v="GEORGIA CRISTINA AMITRANO"/>
    <s v="Universidade Federal de Uberlandia"/>
    <n v="1658467"/>
    <n v="95928553749"/>
    <s v="26/08/1967"/>
    <x v="0"/>
    <s v="DYRCE CERQUEIRA ROMEIRO AMITRANO"/>
    <x v="1"/>
    <s v="BRASILEIRO NATO"/>
    <m/>
    <s v="RJ"/>
    <s v="RIO DE JANEIRO"/>
    <n v="807"/>
    <s v="INSTITUTO DE FILOSOFIA"/>
    <s v="04-SANTA MONICA"/>
    <n v="807"/>
    <s v="INSTITUTO DE FILOSOFIA"/>
    <s v="04-SANTA MONICA"/>
    <x v="0"/>
    <x v="1"/>
    <x v="1"/>
    <x v="0"/>
    <m/>
    <s v="0//0"/>
    <m/>
    <m/>
    <n v="0"/>
    <m/>
    <n v="0"/>
    <m/>
    <m/>
    <m/>
    <x v="0"/>
    <x v="1"/>
    <d v="2008-09-25T00:00:00"/>
    <n v="22516.400000000001"/>
  </r>
  <r>
    <s v="GEORGIA DAS GRACAS PENA"/>
    <s v="Universidade Federal de Uberlandia"/>
    <n v="1570452"/>
    <n v="4472516608"/>
    <s v="08/01/1980"/>
    <x v="0"/>
    <s v="GLORIA GERALDA DIAS PENA"/>
    <x v="0"/>
    <s v="BRASILEIRO NATO"/>
    <m/>
    <s v="MG"/>
    <m/>
    <n v="305"/>
    <s v="FACULDADE DE MEDICINA"/>
    <s v="07-AREA ACADEMICA-UMUARAMA"/>
    <n v="305"/>
    <s v="FACULDADE DE MEDICINA"/>
    <s v="07-AREA ACADEMICA-UMUARAMA"/>
    <x v="0"/>
    <x v="1"/>
    <x v="6"/>
    <x v="0"/>
    <m/>
    <s v="0//0"/>
    <m/>
    <m/>
    <n v="0"/>
    <m/>
    <n v="0"/>
    <m/>
    <m/>
    <m/>
    <x v="0"/>
    <x v="1"/>
    <d v="2015-09-29T00:00:00"/>
    <n v="13738.52"/>
  </r>
  <r>
    <s v="GEOVANA FERREIRA MELO"/>
    <s v="Universidade Federal de Uberlandia"/>
    <n v="2345883"/>
    <n v="40127206191"/>
    <s v="15/07/1967"/>
    <x v="0"/>
    <s v="HELOISA MARIA FERREIRA MELO"/>
    <x v="0"/>
    <s v="BRASILEIRO NATO"/>
    <m/>
    <s v="MG"/>
    <s v="UBERLANDIA"/>
    <n v="363"/>
    <s v="FACULDADE DE EDUCACAO"/>
    <s v="04-SANTA MONICA"/>
    <n v="363"/>
    <s v="FACULDADE DE EDUCACAO"/>
    <s v="04-SANTA MONICA"/>
    <x v="0"/>
    <x v="1"/>
    <x v="1"/>
    <x v="0"/>
    <m/>
    <s v="0//0"/>
    <m/>
    <m/>
    <n v="0"/>
    <m/>
    <n v="0"/>
    <m/>
    <m/>
    <m/>
    <x v="0"/>
    <x v="1"/>
    <d v="2002-07-10T00:00:00"/>
    <n v="18663.64"/>
  </r>
  <r>
    <s v="GEOVANNA DE LOURDES ALVES RAMOS"/>
    <s v="Universidade Federal de Uberlandia"/>
    <n v="1156787"/>
    <n v="46328394691"/>
    <s v="02/12/1960"/>
    <x v="0"/>
    <s v="APARECIDA ALVES DOS SANTOS"/>
    <x v="0"/>
    <s v="BRASILEIRO NATO"/>
    <m/>
    <s v="GO"/>
    <m/>
    <n v="797"/>
    <s v="COORD DO CURSO DE HISTORIA DO PONTAL"/>
    <s v="09-CAMPUS PONTAL"/>
    <n v="1155"/>
    <s v="INSTITUTO DE CIENCIAS HUMANAS DO PONTAL"/>
    <s v="09-CAMPUS PONTAL"/>
    <x v="0"/>
    <x v="1"/>
    <x v="6"/>
    <x v="0"/>
    <m/>
    <s v="0//0"/>
    <m/>
    <m/>
    <n v="26235"/>
    <s v="UNIVERSIDADE FEDERAL DE GOIAS"/>
    <n v="0"/>
    <m/>
    <m/>
    <m/>
    <x v="0"/>
    <x v="1"/>
    <d v="2019-12-20T00:00:00"/>
    <n v="12763.01"/>
  </r>
  <r>
    <s v="GERALDO CAIXETA GUIMARAES"/>
    <s v="Universidade Federal de Uberlandia"/>
    <n v="411639"/>
    <n v="28932013691"/>
    <s v="11/07/1954"/>
    <x v="1"/>
    <s v="MARIA LOURDES GUIMARAES"/>
    <x v="0"/>
    <s v="BRASILEIRO NATO"/>
    <m/>
    <s v="MG"/>
    <s v="PATOS DE MINAS"/>
    <n v="403"/>
    <s v="FACULDADE DE ENGENHARIA ELETRICA"/>
    <s v="04-SANTA MONICA"/>
    <n v="403"/>
    <s v="FACULDADE DE ENGENHARIA ELETRICA"/>
    <s v="04-SANTA MONICA"/>
    <x v="0"/>
    <x v="1"/>
    <x v="3"/>
    <x v="0"/>
    <m/>
    <s v="0//0"/>
    <m/>
    <m/>
    <n v="0"/>
    <m/>
    <n v="0"/>
    <m/>
    <m/>
    <m/>
    <x v="0"/>
    <x v="1"/>
    <d v="1978-01-01T00:00:00"/>
    <n v="25811.56"/>
  </r>
  <r>
    <s v="GERALDO MARCIO DE AZEVEDO BOTELHO"/>
    <s v="Universidade Federal de Uberlandia"/>
    <n v="413298"/>
    <n v="46055258668"/>
    <s v="19/10/1962"/>
    <x v="1"/>
    <s v="CARMEN DOLORES AZEVEDO BOTELHO"/>
    <x v="0"/>
    <s v="BRASILEIRO NATO"/>
    <m/>
    <s v="MG"/>
    <s v="ARAGUARI"/>
    <n v="391"/>
    <s v="FACULDADE DE MATEMATICA"/>
    <s v="04-SANTA MONICA"/>
    <n v="391"/>
    <s v="FACULDADE DE MATEMATICA"/>
    <s v="04-SANTA MONICA"/>
    <x v="0"/>
    <x v="1"/>
    <x v="3"/>
    <x v="0"/>
    <m/>
    <s v="0//0"/>
    <m/>
    <m/>
    <n v="0"/>
    <m/>
    <n v="0"/>
    <m/>
    <m/>
    <m/>
    <x v="0"/>
    <x v="1"/>
    <d v="1989-02-01T00:00:00"/>
    <n v="21484.89"/>
  </r>
  <r>
    <s v="GERMANA DE VILLA CAMARGOS"/>
    <s v="Universidade Federal de Uberlandia"/>
    <n v="1233202"/>
    <n v="8838847630"/>
    <s v="04/08/1987"/>
    <x v="0"/>
    <s v="KATIA DE VILLA CAMARGOS"/>
    <x v="0"/>
    <s v="BRASILEIRO NATO"/>
    <m/>
    <s v="MG"/>
    <m/>
    <n v="319"/>
    <s v="FACULDADE DE ODONTOLOGIA"/>
    <s v="07-AREA ACADEMICA-UMUARAMA"/>
    <n v="319"/>
    <s v="FACULDADE DE ODONTOLOGIA"/>
    <s v="07-AREA ACADEMICA-UMUARAMA"/>
    <x v="0"/>
    <x v="1"/>
    <x v="4"/>
    <x v="0"/>
    <m/>
    <s v="0//0"/>
    <m/>
    <m/>
    <n v="0"/>
    <m/>
    <n v="0"/>
    <m/>
    <m/>
    <m/>
    <x v="0"/>
    <x v="1"/>
    <d v="2018-02-27T00:00:00"/>
    <n v="12510.1"/>
  </r>
  <r>
    <s v="GERMANO ABUD DE REZENDE"/>
    <s v="Universidade Federal de Uberlandia"/>
    <n v="3490608"/>
    <n v="96504269653"/>
    <s v="28/03/1977"/>
    <x v="1"/>
    <s v="CELIA ABUD DE REZENDE"/>
    <x v="0"/>
    <s v="BRASILEIRO NATO"/>
    <m/>
    <s v="MG"/>
    <s v="ARAXA"/>
    <n v="391"/>
    <s v="FACULDADE DE MATEMATICA"/>
    <s v="04-SANTA MONICA"/>
    <n v="391"/>
    <s v="FACULDADE DE MATEMATICA"/>
    <s v="04-SANTA MONICA"/>
    <x v="0"/>
    <x v="1"/>
    <x v="9"/>
    <x v="0"/>
    <m/>
    <s v="0//0"/>
    <m/>
    <m/>
    <n v="0"/>
    <m/>
    <n v="0"/>
    <m/>
    <m/>
    <m/>
    <x v="0"/>
    <x v="1"/>
    <d v="2011-02-25T00:00:00"/>
    <n v="17575.09"/>
  </r>
  <r>
    <s v="GERMANO MENDES DE PAULA"/>
    <s v="Universidade Federal de Uberlandia"/>
    <n v="413476"/>
    <n v="52627799649"/>
    <s v="13/07/1966"/>
    <x v="1"/>
    <s v="ALDAIR ALVES MENDES"/>
    <x v="0"/>
    <s v="BRASILEIRO NATO"/>
    <m/>
    <s v="MG"/>
    <s v="UBERLANDIA"/>
    <n v="344"/>
    <s v="INST DE ECONOMIA RELACOES INTERNACIONAIS"/>
    <s v="04-SANTA MONICA"/>
    <n v="344"/>
    <s v="INST DE ECONOMIA RELACOES INTERNACIONAIS"/>
    <s v="04-SANTA MONICA"/>
    <x v="0"/>
    <x v="1"/>
    <x v="3"/>
    <x v="0"/>
    <m/>
    <s v="0//0"/>
    <m/>
    <m/>
    <n v="0"/>
    <m/>
    <n v="0"/>
    <m/>
    <m/>
    <m/>
    <x v="0"/>
    <x v="1"/>
    <d v="1990-04-02T00:00:00"/>
    <n v="21293.91"/>
  </r>
  <r>
    <s v="GERSON DE SOUSA"/>
    <s v="Universidade Federal de Uberlandia"/>
    <n v="1609332"/>
    <n v="15046344890"/>
    <s v="15/07/1971"/>
    <x v="1"/>
    <s v="MARIA BENEDITA DE ALMEIDA SOUSA"/>
    <x v="4"/>
    <s v="BRASILEIRO NATO"/>
    <m/>
    <s v="SP"/>
    <m/>
    <n v="363"/>
    <s v="FACULDADE DE EDUCACAO"/>
    <s v="04-SANTA MONICA"/>
    <n v="363"/>
    <s v="FACULDADE DE EDUCACAO"/>
    <s v="04-SANTA MONICA"/>
    <x v="0"/>
    <x v="1"/>
    <x v="5"/>
    <x v="0"/>
    <m/>
    <s v="0//0"/>
    <m/>
    <m/>
    <n v="0"/>
    <m/>
    <n v="0"/>
    <m/>
    <m/>
    <m/>
    <x v="0"/>
    <x v="1"/>
    <d v="2009-10-28T00:00:00"/>
    <n v="17945.810000000001"/>
  </r>
  <r>
    <s v="GERSON FERREIRA JUNIOR"/>
    <s v="Universidade Federal de Uberlandia"/>
    <n v="2089789"/>
    <n v="22410733859"/>
    <s v="10/02/1982"/>
    <x v="1"/>
    <s v="MARISA ANA RODRIGUES FERREIRA"/>
    <x v="0"/>
    <s v="BRASILEIRO NATO"/>
    <m/>
    <s v="SP"/>
    <m/>
    <n v="395"/>
    <s v="INSTITUTO DE FISICA"/>
    <s v="04-SANTA MONICA"/>
    <n v="395"/>
    <s v="INSTITUTO DE FISICA"/>
    <s v="04-SANTA MONICA"/>
    <x v="0"/>
    <x v="1"/>
    <x v="6"/>
    <x v="0"/>
    <m/>
    <s v="0//0"/>
    <m/>
    <m/>
    <n v="0"/>
    <m/>
    <n v="0"/>
    <m/>
    <m/>
    <m/>
    <x v="0"/>
    <x v="1"/>
    <d v="2014-02-11T00:00:00"/>
    <n v="12763.01"/>
  </r>
  <r>
    <s v="GERSON MOACYR SISNIEGAS ALVA"/>
    <s v="Universidade Federal de Uberlandia"/>
    <n v="2444253"/>
    <n v="25007448842"/>
    <s v="31/12/1975"/>
    <x v="1"/>
    <s v="NORA CAROL SISNIEGAS DE ALVA"/>
    <x v="0"/>
    <s v="BRASILEIRO NATO"/>
    <m/>
    <s v="SP"/>
    <s v="SAO PAULO"/>
    <n v="407"/>
    <s v="FACULDADE DE ENGENHARIA CIVIL"/>
    <s v="04-SANTA MONICA"/>
    <n v="407"/>
    <s v="FACULDADE DE ENGENHARIA CIVIL"/>
    <s v="04-SANTA MONICA"/>
    <x v="0"/>
    <x v="1"/>
    <x v="3"/>
    <x v="0"/>
    <m/>
    <s v="0//0"/>
    <m/>
    <m/>
    <n v="26247"/>
    <s v="UNIVERSIDADE FEDERAL DE SANTA MARIA"/>
    <n v="0"/>
    <m/>
    <m/>
    <m/>
    <x v="0"/>
    <x v="1"/>
    <d v="2015-04-27T00:00:00"/>
    <n v="21463.19"/>
  </r>
  <r>
    <s v="GERUSA GONCALVES MOURA"/>
    <s v="Universidade Federal de Uberlandia"/>
    <n v="1610823"/>
    <n v="2758984660"/>
    <s v="26/04/1975"/>
    <x v="0"/>
    <s v="MARTA GONCALVES MOURA"/>
    <x v="0"/>
    <s v="BRASILEIRO NATO"/>
    <m/>
    <s v="MG"/>
    <s v="UBERLANDIA"/>
    <n v="1155"/>
    <s v="INSTITUTO DE CIENCIAS HUMANAS DO PONTAL"/>
    <s v="09-CAMPUS PONTAL"/>
    <n v="1155"/>
    <s v="INSTITUTO DE CIENCIAS HUMANAS DO PONTAL"/>
    <s v="09-CAMPUS PONTAL"/>
    <x v="0"/>
    <x v="1"/>
    <x v="1"/>
    <x v="0"/>
    <m/>
    <s v="0//0"/>
    <m/>
    <m/>
    <n v="0"/>
    <m/>
    <n v="0"/>
    <m/>
    <m/>
    <m/>
    <x v="0"/>
    <x v="1"/>
    <d v="2008-02-20T00:00:00"/>
    <n v="20053.580000000002"/>
  </r>
  <r>
    <s v="GESMAR RODRIGUES SILVA SEGUNDO"/>
    <s v="Universidade Federal de Uberlandia"/>
    <n v="2496254"/>
    <n v="98642502649"/>
    <s v="19/04/1973"/>
    <x v="1"/>
    <s v="MAGDA GODOI SILVA"/>
    <x v="0"/>
    <s v="BRASILEIRO NATO"/>
    <m/>
    <s v="MG"/>
    <s v="UBERLANDIA"/>
    <n v="305"/>
    <s v="FACULDADE DE MEDICINA"/>
    <s v="07-AREA ACADEMICA-UMUARAMA"/>
    <n v="305"/>
    <s v="FACULDADE DE MEDICINA"/>
    <s v="07-AREA ACADEMICA-UMUARAMA"/>
    <x v="0"/>
    <x v="1"/>
    <x v="5"/>
    <x v="0"/>
    <m/>
    <s v="0//0"/>
    <m/>
    <m/>
    <n v="0"/>
    <m/>
    <n v="0"/>
    <m/>
    <m/>
    <m/>
    <x v="0"/>
    <x v="0"/>
    <d v="2010-03-19T00:00:00"/>
    <n v="10882.25"/>
  </r>
  <r>
    <s v="GILBERTO ARANTES CARRIJO"/>
    <s v="Universidade Federal de Uberlandia"/>
    <n v="411640"/>
    <n v="12284785620"/>
    <s v="23/06/1948"/>
    <x v="1"/>
    <s v="LEONTINA ARANTES CARRIJO"/>
    <x v="0"/>
    <s v="BRASILEIRO NATO"/>
    <m/>
    <s v="MG"/>
    <s v="UBERLANDIA"/>
    <n v="403"/>
    <s v="FACULDADE DE ENGENHARIA ELETRICA"/>
    <s v="04-SANTA MONICA"/>
    <n v="403"/>
    <s v="FACULDADE DE ENGENHARIA ELETRICA"/>
    <s v="04-SANTA MONICA"/>
    <x v="0"/>
    <x v="1"/>
    <x v="3"/>
    <x v="0"/>
    <m/>
    <s v="0//0"/>
    <m/>
    <m/>
    <n v="0"/>
    <m/>
    <n v="0"/>
    <m/>
    <m/>
    <m/>
    <x v="0"/>
    <x v="1"/>
    <d v="1978-01-01T00:00:00"/>
    <n v="30738.46"/>
  </r>
  <r>
    <s v="GILBERTO AUGUSTO DE OLIVEIRA BRITO"/>
    <s v="Universidade Federal de Uberlandia"/>
    <n v="1754524"/>
    <n v="83212310634"/>
    <s v="27/07/1972"/>
    <x v="1"/>
    <s v="VASTI FRANCISCO DE OLIVEIRA BRITO"/>
    <x v="4"/>
    <s v="BRASILEIRO NATO"/>
    <m/>
    <s v="MG"/>
    <m/>
    <n v="802"/>
    <s v="COORD DO CURSO DE QUIMICA DO PONTAL"/>
    <s v="09-CAMPUS PONTAL"/>
    <n v="1152"/>
    <s v="INSTITUTO CIENCIAS EXATA NATURAIS PONTAL"/>
    <s v="09-CAMPUS PONTAL"/>
    <x v="0"/>
    <x v="1"/>
    <x v="9"/>
    <x v="0"/>
    <m/>
    <s v="0//0"/>
    <m/>
    <m/>
    <n v="26234"/>
    <s v="UNIVERSIDADE FEDERAL DO ESPIRITO SANTO"/>
    <n v="0"/>
    <m/>
    <m/>
    <m/>
    <x v="0"/>
    <x v="1"/>
    <d v="2018-05-11T00:00:00"/>
    <n v="16591.91"/>
  </r>
  <r>
    <s v="GILBERTO CEZAR DE NORONHA"/>
    <s v="Universidade Federal de Uberlandia"/>
    <n v="1870338"/>
    <n v="3817552661"/>
    <s v="23/10/1979"/>
    <x v="1"/>
    <s v="CEREZITA CEZAR DE NORONHA"/>
    <x v="0"/>
    <s v="BRASILEIRO NATO"/>
    <m/>
    <s v="MG"/>
    <m/>
    <n v="335"/>
    <s v="INSTITUTO DE HISTORIA"/>
    <s v="04-SANTA MONICA"/>
    <n v="335"/>
    <s v="INSTITUTO DE HISTORIA"/>
    <s v="04-SANTA MONICA"/>
    <x v="0"/>
    <x v="1"/>
    <x v="7"/>
    <x v="0"/>
    <m/>
    <s v="0//0"/>
    <m/>
    <m/>
    <n v="0"/>
    <m/>
    <n v="0"/>
    <m/>
    <m/>
    <m/>
    <x v="0"/>
    <x v="1"/>
    <d v="2012-08-03T00:00:00"/>
    <n v="17255.59"/>
  </r>
  <r>
    <s v="GILBERTO DE LIMA MACEDO JUNIOR"/>
    <s v="Universidade Federal de Uberlandia"/>
    <n v="1673059"/>
    <n v="7590051764"/>
    <s v="29/03/1977"/>
    <x v="1"/>
    <s v="ROSELI SOUZA MACEDO"/>
    <x v="1"/>
    <s v="BRASILEIRO NATO"/>
    <m/>
    <s v="RJ"/>
    <m/>
    <n v="1327"/>
    <s v="Coordenação do Curso de Graduação em Zootecnia"/>
    <s v="07-AREA ACADEMICA-UMUARAMA"/>
    <n v="314"/>
    <s v="FACULDADE DE MEDICINA VETERINARIA"/>
    <s v="07-AREA ACADEMICA-UMUARAMA"/>
    <x v="0"/>
    <x v="1"/>
    <x v="7"/>
    <x v="0"/>
    <m/>
    <s v="0//0"/>
    <m/>
    <m/>
    <n v="0"/>
    <m/>
    <n v="0"/>
    <m/>
    <m/>
    <m/>
    <x v="0"/>
    <x v="1"/>
    <d v="2011-02-25T00:00:00"/>
    <n v="18238.77"/>
  </r>
  <r>
    <s v="GILBERTO DE OLIVEIRA MENDES"/>
    <s v="Universidade Federal de Uberlandia"/>
    <n v="2133467"/>
    <n v="5149212695"/>
    <s v="22/10/1983"/>
    <x v="1"/>
    <s v="ELZA MARIA DE OLIVEIRA AMORIM"/>
    <x v="0"/>
    <s v="BRASILEIRO NATO"/>
    <m/>
    <s v="MG"/>
    <m/>
    <n v="301"/>
    <s v="INSTITUTO DE CIENCIAS AGRARIAS"/>
    <s v="12-CAMPUS GLORIA"/>
    <n v="301"/>
    <s v="INSTITUTO DE CIENCIAS AGRARIAS"/>
    <s v="12-CAMPUS GLORIA"/>
    <x v="0"/>
    <x v="1"/>
    <x v="6"/>
    <x v="0"/>
    <m/>
    <s v="0//0"/>
    <m/>
    <m/>
    <n v="0"/>
    <m/>
    <n v="0"/>
    <m/>
    <m/>
    <m/>
    <x v="0"/>
    <x v="1"/>
    <d v="2014-06-24T00:00:00"/>
    <n v="12763.01"/>
  </r>
  <r>
    <s v="GILBERTO JOSE MIRANDA"/>
    <s v="Universidade Federal de Uberlandia"/>
    <n v="3467785"/>
    <n v="91595436634"/>
    <s v="12/08/1974"/>
    <x v="1"/>
    <s v="MARIA PAIXAO MIRANDA"/>
    <x v="0"/>
    <s v="BRASILEIRO NATO"/>
    <m/>
    <s v="MG"/>
    <s v="PATOS DE MINAS"/>
    <n v="360"/>
    <s v="FACULDADE DE CIENCIAS CONTABEIS"/>
    <s v="04-SANTA MONICA"/>
    <n v="360"/>
    <s v="FACULDADE DE CIENCIAS CONTABEIS"/>
    <s v="04-SANTA MONICA"/>
    <x v="0"/>
    <x v="1"/>
    <x v="7"/>
    <x v="0"/>
    <m/>
    <s v="0//0"/>
    <m/>
    <m/>
    <n v="0"/>
    <m/>
    <n v="0"/>
    <m/>
    <m/>
    <m/>
    <x v="0"/>
    <x v="1"/>
    <d v="2006-09-04T00:00:00"/>
    <n v="17255.59"/>
  </r>
  <r>
    <s v="GILIARD DA SILVA PRADO"/>
    <s v="Universidade Federal de Uberlandia"/>
    <n v="1771506"/>
    <n v="233572589"/>
    <s v="08/06/1982"/>
    <x v="1"/>
    <s v="CLARICE DA SILVA PRADO"/>
    <x v="0"/>
    <s v="BRASILEIRO NATO"/>
    <m/>
    <s v="SE"/>
    <m/>
    <n v="797"/>
    <s v="COORD DO CURSO DE HISTORIA DO PONTAL"/>
    <s v="09-CAMPUS PONTAL"/>
    <n v="1155"/>
    <s v="INSTITUTO DE CIENCIAS HUMANAS DO PONTAL"/>
    <s v="09-CAMPUS PONTAL"/>
    <x v="0"/>
    <x v="1"/>
    <x v="6"/>
    <x v="0"/>
    <m/>
    <s v="0//0"/>
    <m/>
    <m/>
    <n v="0"/>
    <m/>
    <n v="0"/>
    <m/>
    <m/>
    <m/>
    <x v="0"/>
    <x v="1"/>
    <d v="2015-04-07T00:00:00"/>
    <n v="12763.01"/>
  </r>
  <r>
    <s v="GILMAR GUIMARAES"/>
    <s v="Universidade Federal de Uberlandia"/>
    <n v="412730"/>
    <n v="55151124900"/>
    <s v="31/05/1960"/>
    <x v="1"/>
    <s v="GERALDINA DE OLIVEIRA"/>
    <x v="4"/>
    <s v="BRASILEIRO NATO"/>
    <m/>
    <s v="MG"/>
    <s v="CAPINÓPOLIS"/>
    <n v="399"/>
    <s v="FACULDADE DE ENGENHARIA MECANICA"/>
    <s v="12-CAMPUS GLORIA"/>
    <n v="399"/>
    <s v="FACULDADE DE ENGENHARIA MECANICA"/>
    <s v="12-CAMPUS GLORIA"/>
    <x v="0"/>
    <x v="1"/>
    <x v="3"/>
    <x v="0"/>
    <m/>
    <s v="0//0"/>
    <m/>
    <m/>
    <n v="0"/>
    <m/>
    <n v="0"/>
    <m/>
    <m/>
    <m/>
    <x v="0"/>
    <x v="1"/>
    <d v="1987-01-02T00:00:00"/>
    <n v="59289.87"/>
  </r>
  <r>
    <s v="GILMAR MARTINS DE FREITAS FERNANDES"/>
    <s v="Universidade Federal de Uberlandia"/>
    <n v="1297437"/>
    <n v="11845298764"/>
    <s v="10/06/1988"/>
    <x v="1"/>
    <s v="FATIMA MARTINS DE FREITAS"/>
    <x v="0"/>
    <s v="BRASILEIRO NATO"/>
    <m/>
    <s v="MG"/>
    <m/>
    <n v="1147"/>
    <s v="COORD CURS GRAD DE ING E LIT DE LING ING"/>
    <s v="04-SANTA MONICA"/>
    <n v="349"/>
    <s v="INSTITUTO DE LETRAS E LINGUISTICA"/>
    <s v="04-SANTA MONICA"/>
    <x v="0"/>
    <x v="1"/>
    <x v="4"/>
    <x v="0"/>
    <m/>
    <s v="0//0"/>
    <m/>
    <m/>
    <n v="0"/>
    <m/>
    <n v="0"/>
    <m/>
    <m/>
    <m/>
    <x v="0"/>
    <x v="1"/>
    <d v="2019-09-10T00:00:00"/>
    <n v="11800.12"/>
  </r>
  <r>
    <s v="GILSON JOSE DOS SANTOS"/>
    <s v="Universidade Federal de Uberlandia"/>
    <n v="1568812"/>
    <n v="2391909632"/>
    <s v="21/05/1977"/>
    <x v="1"/>
    <s v="GERALDA PINHEIROS DOS SANTOS"/>
    <x v="0"/>
    <s v="BRASILEIRO NATO"/>
    <m/>
    <s v="MG"/>
    <m/>
    <n v="349"/>
    <s v="INSTITUTO DE LETRAS E LINGUISTICA"/>
    <s v="04-SANTA MONICA"/>
    <n v="349"/>
    <s v="INSTITUTO DE LETRAS E LINGUISTICA"/>
    <s v="04-SANTA MONICA"/>
    <x v="0"/>
    <x v="1"/>
    <x v="6"/>
    <x v="0"/>
    <m/>
    <s v="0//0"/>
    <m/>
    <s v="Afas. Part.Pro.Pos.Grad. Stricto Sensu no País C/Ônus - EST"/>
    <n v="0"/>
    <m/>
    <n v="0"/>
    <m/>
    <s v="30/11/2022"/>
    <s v="20/08/2023"/>
    <x v="0"/>
    <x v="1"/>
    <d v="2015-02-10T00:00:00"/>
    <n v="12763.01"/>
  </r>
  <r>
    <s v="GILVAN CAETANO DUARTE"/>
    <s v="Universidade Federal de Uberlandia"/>
    <n v="2365573"/>
    <n v="98148362653"/>
    <s v="09/01/1977"/>
    <x v="1"/>
    <s v="SEBASTIANA CAETANO DUARTE"/>
    <x v="1"/>
    <s v="BRASILEIRO NATO"/>
    <m/>
    <s v="MG"/>
    <s v="PARACATU"/>
    <n v="792"/>
    <s v="CURSO GRAD EM BIOTECNOLOGIA DE PATOS"/>
    <s v="11-CAMPUS PATOS DE MINAS"/>
    <n v="298"/>
    <s v="INSTITUTO DE BIOTECNOLOGIA"/>
    <s v="07-AREA ACADEMICA-UMUARAMA"/>
    <x v="0"/>
    <x v="1"/>
    <x v="9"/>
    <x v="0"/>
    <m/>
    <s v="0//0"/>
    <m/>
    <m/>
    <n v="26251"/>
    <s v="FUNDACAO UNIVERSIDADE FED. DO TOCANTINS"/>
    <n v="0"/>
    <m/>
    <m/>
    <m/>
    <x v="0"/>
    <x v="1"/>
    <d v="2015-05-19T00:00:00"/>
    <n v="16591.91"/>
  </r>
  <r>
    <s v="GILVANIA DE SOUSA GOMES"/>
    <s v="Universidade Federal de Uberlandia"/>
    <n v="2929191"/>
    <n v="4026547655"/>
    <s v="25/11/1980"/>
    <x v="0"/>
    <s v="TEREZINHA DE SOUSA GOMES"/>
    <x v="1"/>
    <s v="BRASILEIRO NATO"/>
    <m/>
    <s v="MG"/>
    <m/>
    <n v="360"/>
    <s v="FACULDADE DE CIENCIAS CONTABEIS"/>
    <s v="04-SANTA MONICA"/>
    <n v="360"/>
    <s v="FACULDADE DE CIENCIAS CONTABEIS"/>
    <s v="04-SANTA MONICA"/>
    <x v="0"/>
    <x v="1"/>
    <x v="6"/>
    <x v="0"/>
    <m/>
    <s v="0//0"/>
    <m/>
    <s v="Lic. Tratar de Interesses Particulares - EST"/>
    <n v="0"/>
    <m/>
    <n v="0"/>
    <m/>
    <s v="13/04/2022"/>
    <s v="12/04/2024"/>
    <x v="0"/>
    <x v="1"/>
    <d v="2013-02-20T00:00:00"/>
    <n v="0"/>
  </r>
  <r>
    <s v="GINA MAIRA BARBOSA DE OLIVEIRA"/>
    <s v="Universidade Federal de Uberlandia"/>
    <n v="1466361"/>
    <n v="59553197604"/>
    <s v="16/07/1967"/>
    <x v="0"/>
    <s v="MARIA DE LOURDES BARBOSA OLIVEIRA"/>
    <x v="0"/>
    <s v="BRASILEIRO NATO"/>
    <m/>
    <s v="MG"/>
    <s v="FORMIGA"/>
    <n v="414"/>
    <s v="FACULDADE DE CIENCIA DA COMPUTACAO"/>
    <s v="04-SANTA MONICA"/>
    <n v="414"/>
    <s v="FACULDADE DE CIENCIA DA COMPUTACAO"/>
    <s v="04-SANTA MONICA"/>
    <x v="0"/>
    <x v="1"/>
    <x v="3"/>
    <x v="0"/>
    <m/>
    <s v="0//0"/>
    <m/>
    <m/>
    <n v="0"/>
    <m/>
    <n v="0"/>
    <m/>
    <m/>
    <m/>
    <x v="0"/>
    <x v="1"/>
    <d v="2004-08-23T00:00:00"/>
    <n v="21513.19"/>
  </r>
  <r>
    <s v="GIOVANA BIZAO GEORGETTI"/>
    <s v="Universidade Federal de Uberlandia"/>
    <n v="2235467"/>
    <n v="33457406804"/>
    <s v="05/01/1985"/>
    <x v="0"/>
    <s v="INES VALDETE BIZAO GEORGETTI"/>
    <x v="0"/>
    <s v="BRASILEIRO NATO"/>
    <m/>
    <s v="SP"/>
    <m/>
    <n v="1331"/>
    <s v="Coordenação do Curso de Graduação em Engenharia Civil"/>
    <s v="04-SANTA MONICA"/>
    <n v="407"/>
    <s v="FACULDADE DE ENGENHARIA CIVIL"/>
    <s v="04-SANTA MONICA"/>
    <x v="0"/>
    <x v="1"/>
    <x v="6"/>
    <x v="0"/>
    <m/>
    <s v="0//0"/>
    <m/>
    <m/>
    <n v="0"/>
    <m/>
    <n v="0"/>
    <m/>
    <m/>
    <m/>
    <x v="0"/>
    <x v="1"/>
    <d v="2015-06-09T00:00:00"/>
    <n v="14139.46"/>
  </r>
  <r>
    <s v="GIOVANNA TEIXEIRA DAMIS VITAL"/>
    <s v="Universidade Federal de Uberlandia"/>
    <n v="3284777"/>
    <n v="68058934615"/>
    <s v="14/05/1968"/>
    <x v="0"/>
    <s v="OLGA TEIXEIRA DAMIS"/>
    <x v="0"/>
    <s v="BRASILEIRO NATO"/>
    <m/>
    <s v="MG"/>
    <s v="UBERLANDIA"/>
    <n v="372"/>
    <s v="FACULDADE ARQUITETURA URBANISMO E DESIGN"/>
    <s v="04-SANTA MONICA"/>
    <n v="372"/>
    <s v="FACULDADE ARQUITETURA URBANISMO E DESIGN"/>
    <s v="04-SANTA MONICA"/>
    <x v="0"/>
    <x v="1"/>
    <x v="6"/>
    <x v="0"/>
    <m/>
    <s v="0//0"/>
    <m/>
    <m/>
    <n v="0"/>
    <m/>
    <n v="0"/>
    <m/>
    <m/>
    <m/>
    <x v="0"/>
    <x v="1"/>
    <d v="2005-01-28T00:00:00"/>
    <n v="12763.01"/>
  </r>
  <r>
    <s v="GIOVANNI FERREIRA PITILLO"/>
    <s v="Universidade Federal de Uberlandia"/>
    <n v="1035081"/>
    <n v="55100899620"/>
    <s v="22/01/1962"/>
    <x v="1"/>
    <s v="EDNA FERREIRA PITILLO"/>
    <x v="0"/>
    <s v="BRASILEIRO NATO"/>
    <m/>
    <s v="MG"/>
    <s v="UBERLANDIA"/>
    <n v="349"/>
    <s v="INSTITUTO DE LETRAS E LINGUISTICA"/>
    <s v="04-SANTA MONICA"/>
    <n v="349"/>
    <s v="INSTITUTO DE LETRAS E LINGUISTICA"/>
    <s v="04-SANTA MONICA"/>
    <x v="0"/>
    <x v="1"/>
    <x v="5"/>
    <x v="0"/>
    <m/>
    <s v="0//0"/>
    <m/>
    <m/>
    <n v="0"/>
    <m/>
    <n v="0"/>
    <m/>
    <m/>
    <m/>
    <x v="0"/>
    <x v="1"/>
    <d v="1993-01-01T00:00:00"/>
    <n v="18446.62"/>
  </r>
  <r>
    <s v="GIOVANNI FRESU"/>
    <s v="Universidade Federal de Uberlandia"/>
    <n v="2328579"/>
    <n v="23739687894"/>
    <s v="25/08/1972"/>
    <x v="1"/>
    <s v="FILIPPA CALTABIANO"/>
    <x v="0"/>
    <s v="ESTRANGEIRO"/>
    <s v="ITALIA"/>
    <m/>
    <m/>
    <n v="807"/>
    <s v="INSTITUTO DE FILOSOFIA"/>
    <s v="04-SANTA MONICA"/>
    <n v="807"/>
    <s v="INSTITUTO DE FILOSOFIA"/>
    <s v="04-SANTA MONICA"/>
    <x v="0"/>
    <x v="1"/>
    <x v="4"/>
    <x v="0"/>
    <m/>
    <s v="0//0"/>
    <m/>
    <s v="Lic. Tratar de Interesses Particulares - EST"/>
    <n v="0"/>
    <m/>
    <n v="0"/>
    <m/>
    <s v="15/10/2020"/>
    <s v="14/10/2023"/>
    <x v="0"/>
    <x v="1"/>
    <d v="2016-08-01T00:00:00"/>
    <n v="0"/>
  </r>
  <r>
    <s v="GISELE RODRIGUES DA SILVA"/>
    <s v="Universidade Federal de Uberlandia"/>
    <n v="2570947"/>
    <n v="4731396697"/>
    <s v="11/05/1982"/>
    <x v="0"/>
    <s v="REGINA RODRIUGES DE FARIA SILVA"/>
    <x v="0"/>
    <s v="BRASILEIRO NATO"/>
    <m/>
    <s v="MG"/>
    <s v="UBERLANDIA"/>
    <n v="319"/>
    <s v="FACULDADE DE ODONTOLOGIA"/>
    <s v="07-AREA ACADEMICA-UMUARAMA"/>
    <n v="319"/>
    <s v="FACULDADE DE ODONTOLOGIA"/>
    <s v="07-AREA ACADEMICA-UMUARAMA"/>
    <x v="0"/>
    <x v="1"/>
    <x v="9"/>
    <x v="0"/>
    <m/>
    <s v="0//0"/>
    <m/>
    <m/>
    <n v="0"/>
    <m/>
    <n v="0"/>
    <m/>
    <m/>
    <m/>
    <x v="0"/>
    <x v="1"/>
    <d v="2009-03-27T00:00:00"/>
    <n v="18211.439999999999"/>
  </r>
  <r>
    <s v="GISELLE HELENA TAVARES"/>
    <s v="Universidade Federal de Uberlandia"/>
    <n v="2626028"/>
    <n v="8005090641"/>
    <s v="01/09/1987"/>
    <x v="0"/>
    <s v="LUCI MARIA TAVARES"/>
    <x v="0"/>
    <s v="BRASILEIRO NATO"/>
    <m/>
    <s v="MG"/>
    <s v="UBERLANDIA"/>
    <n v="332"/>
    <s v="FACULDADE DE EDUCACAO FISICA"/>
    <s v="03-EDUCACAO FISICA"/>
    <n v="332"/>
    <s v="FACULDADE DE EDUCACAO FISICA"/>
    <s v="03-EDUCACAO FISICA"/>
    <x v="0"/>
    <x v="1"/>
    <x v="0"/>
    <x v="0"/>
    <m/>
    <s v="0//0"/>
    <m/>
    <m/>
    <n v="0"/>
    <m/>
    <n v="0"/>
    <m/>
    <m/>
    <m/>
    <x v="0"/>
    <x v="1"/>
    <d v="2015-04-27T00:00:00"/>
    <n v="12272.12"/>
  </r>
  <r>
    <s v="GISELLE MORAES RESENDE PEREIRA"/>
    <s v="Universidade Federal de Uberlandia"/>
    <n v="1922431"/>
    <n v="8613292607"/>
    <s v="19/12/1987"/>
    <x v="0"/>
    <s v="JANE APARECIDA DE MORAES RESENDE"/>
    <x v="0"/>
    <s v="BRASILEIRO NATO"/>
    <m/>
    <s v="MG"/>
    <m/>
    <n v="391"/>
    <s v="FACULDADE DE MATEMATICA"/>
    <s v="04-SANTA MONICA"/>
    <n v="391"/>
    <s v="FACULDADE DE MATEMATICA"/>
    <s v="04-SANTA MONICA"/>
    <x v="0"/>
    <x v="1"/>
    <x v="8"/>
    <x v="0"/>
    <m/>
    <s v="0//0"/>
    <m/>
    <m/>
    <n v="0"/>
    <m/>
    <n v="0"/>
    <m/>
    <m/>
    <m/>
    <x v="0"/>
    <x v="1"/>
    <d v="2012-02-24T00:00:00"/>
    <n v="13273.52"/>
  </r>
  <r>
    <s v="GISLENE ALVES DO AMARAL"/>
    <s v="Universidade Federal de Uberlandia"/>
    <n v="1461722"/>
    <n v="59537892620"/>
    <s v="05/01/1965"/>
    <x v="0"/>
    <s v="MARIA ALVES DO AMARAL"/>
    <x v="1"/>
    <s v="BRASILEIRO NATO"/>
    <m/>
    <s v="MG"/>
    <s v="UNAI"/>
    <n v="332"/>
    <s v="FACULDADE DE EDUCACAO FISICA"/>
    <s v="03-EDUCACAO FISICA"/>
    <n v="332"/>
    <s v="FACULDADE DE EDUCACAO FISICA"/>
    <s v="03-EDUCACAO FISICA"/>
    <x v="0"/>
    <x v="1"/>
    <x v="9"/>
    <x v="3"/>
    <m/>
    <s v="0//0"/>
    <m/>
    <s v="REQUISICAO (P.R.) LEI 9.007/95 E LEG. CORRELATAS"/>
    <n v="0"/>
    <m/>
    <n v="20101"/>
    <s v="PRESIDENCIA DA REPUBLICA"/>
    <s v="14/11/2022"/>
    <s v="0//0"/>
    <x v="0"/>
    <x v="1"/>
    <d v="2004-08-06T00:00:00"/>
    <n v="16591.91"/>
  </r>
  <r>
    <s v="GIULIANO BUZA JACOBUCCI"/>
    <s v="Universidade Federal de Uberlandia"/>
    <n v="1504746"/>
    <n v="16848618888"/>
    <s v="26/04/1969"/>
    <x v="1"/>
    <s v="LEUDE MARIA BUZA JACOBUCCI"/>
    <x v="0"/>
    <s v="BRASILEIRO NATO"/>
    <m/>
    <s v="SP"/>
    <s v="CAMPINAS"/>
    <n v="294"/>
    <s v="INSTITUTO DE BIOLOGIA"/>
    <s v="07-AREA ACADEMICA-UMUARAMA"/>
    <n v="294"/>
    <s v="INSTITUTO DE BIOLOGIA"/>
    <s v="07-AREA ACADEMICA-UMUARAMA"/>
    <x v="0"/>
    <x v="1"/>
    <x v="3"/>
    <x v="0"/>
    <m/>
    <s v="0//0"/>
    <m/>
    <m/>
    <n v="0"/>
    <m/>
    <n v="0"/>
    <m/>
    <m/>
    <m/>
    <x v="0"/>
    <x v="1"/>
    <d v="2005-08-05T00:00:00"/>
    <n v="21484.89"/>
  </r>
  <r>
    <s v="GIULIANO GARDOLINSKI VENSON"/>
    <s v="Universidade Federal de Uberlandia"/>
    <n v="2066816"/>
    <n v="3731175908"/>
    <s v="17/08/1982"/>
    <x v="1"/>
    <s v="RITA MARIA GARDOLINSKI VENSON"/>
    <x v="0"/>
    <s v="BRASILEIRO NATO"/>
    <m/>
    <s v="PR"/>
    <m/>
    <n v="399"/>
    <s v="FACULDADE DE ENGENHARIA MECANICA"/>
    <s v="12-CAMPUS GLORIA"/>
    <n v="399"/>
    <s v="FACULDADE DE ENGENHARIA MECANICA"/>
    <s v="12-CAMPUS GLORIA"/>
    <x v="0"/>
    <x v="1"/>
    <x v="0"/>
    <x v="0"/>
    <m/>
    <s v="0//0"/>
    <m/>
    <m/>
    <n v="0"/>
    <m/>
    <n v="0"/>
    <m/>
    <m/>
    <m/>
    <x v="0"/>
    <x v="1"/>
    <d v="2013-10-23T00:00:00"/>
    <n v="13255.3"/>
  </r>
  <r>
    <s v="GIULIANO ORSI MARQUES DE CARVALHO"/>
    <s v="Universidade Federal de Uberlandia"/>
    <n v="1554503"/>
    <n v="99360942634"/>
    <s v="25/02/1975"/>
    <x v="1"/>
    <s v="SUELI MARQUES CARVALHO"/>
    <x v="1"/>
    <s v="BRASILEIRO NATO"/>
    <m/>
    <s v="MG"/>
    <m/>
    <n v="372"/>
    <s v="FACULDADE ARQUITETURA URBANISMO E DESIGN"/>
    <s v="04-SANTA MONICA"/>
    <n v="372"/>
    <s v="FACULDADE ARQUITETURA URBANISMO E DESIGN"/>
    <s v="04-SANTA MONICA"/>
    <x v="0"/>
    <x v="1"/>
    <x v="0"/>
    <x v="0"/>
    <m/>
    <s v="0//0"/>
    <m/>
    <m/>
    <n v="26251"/>
    <s v="FUNDACAO UNIVERSIDADE FED. DO TOCANTINS"/>
    <n v="0"/>
    <m/>
    <m/>
    <m/>
    <x v="0"/>
    <x v="1"/>
    <d v="2018-10-23T00:00:00"/>
    <n v="12272.12"/>
  </r>
  <r>
    <s v="GLAUCIA CARVALHO GOMES"/>
    <s v="Universidade Federal de Uberlandia"/>
    <n v="1659317"/>
    <n v="2871138680"/>
    <s v="11/05/1976"/>
    <x v="0"/>
    <s v="MARIA GOMES MARTINS"/>
    <x v="1"/>
    <s v="BRASILEIRO NATO"/>
    <m/>
    <s v="MG"/>
    <s v="AGUA BOA"/>
    <n v="340"/>
    <s v="INSTITUTO DE GEOGRAFIA"/>
    <s v="04-SANTA MONICA"/>
    <n v="340"/>
    <s v="INSTITUTO DE GEOGRAFIA"/>
    <s v="04-SANTA MONICA"/>
    <x v="0"/>
    <x v="1"/>
    <x v="7"/>
    <x v="0"/>
    <m/>
    <s v="0//0"/>
    <m/>
    <m/>
    <n v="0"/>
    <m/>
    <n v="0"/>
    <m/>
    <m/>
    <m/>
    <x v="0"/>
    <x v="1"/>
    <d v="2008-09-22T00:00:00"/>
    <n v="17255.59"/>
  </r>
  <r>
    <s v="GLAUCIA SIGNORELLI DE QUEIROZ GONCALVES"/>
    <s v="Universidade Federal de Uberlandia"/>
    <n v="1768556"/>
    <n v="44606257687"/>
    <s v="08/04/1963"/>
    <x v="0"/>
    <s v="MARIA CARMELIA SIGNORELLI DE QUEIROZ"/>
    <x v="0"/>
    <s v="BRASILEIRO NATO"/>
    <m/>
    <s v="MG"/>
    <m/>
    <n v="798"/>
    <s v="COORD DO CURSO DE PEDAGOGIA DO PONTAL"/>
    <s v="09-CAMPUS PONTAL"/>
    <n v="1155"/>
    <s v="INSTITUTO DE CIENCIAS HUMANAS DO PONTAL"/>
    <s v="09-CAMPUS PONTAL"/>
    <x v="0"/>
    <x v="1"/>
    <x v="8"/>
    <x v="0"/>
    <m/>
    <s v="0//0"/>
    <m/>
    <m/>
    <n v="0"/>
    <m/>
    <n v="0"/>
    <m/>
    <m/>
    <m/>
    <x v="0"/>
    <x v="1"/>
    <d v="2010-03-05T00:00:00"/>
    <n v="13273.52"/>
  </r>
  <r>
    <s v="GLAUCO DE PAULA COCOZZA"/>
    <s v="Universidade Federal de Uberlandia"/>
    <n v="2330950"/>
    <n v="21255056819"/>
    <s v="12/12/1973"/>
    <x v="1"/>
    <s v="EGLE MONTI COCOZZA"/>
    <x v="0"/>
    <s v="BRASILEIRO NATO"/>
    <m/>
    <s v="SP"/>
    <s v="SAO PAULO"/>
    <n v="372"/>
    <s v="FACULDADE ARQUITETURA URBANISMO E DESIGN"/>
    <s v="04-SANTA MONICA"/>
    <n v="372"/>
    <s v="FACULDADE ARQUITETURA URBANISMO E DESIGN"/>
    <s v="04-SANTA MONICA"/>
    <x v="0"/>
    <x v="1"/>
    <x v="5"/>
    <x v="0"/>
    <m/>
    <s v="0//0"/>
    <m/>
    <m/>
    <n v="0"/>
    <m/>
    <n v="0"/>
    <m/>
    <m/>
    <m/>
    <x v="0"/>
    <x v="1"/>
    <d v="2010-04-16T00:00:00"/>
    <n v="18928.990000000002"/>
  </r>
  <r>
    <s v="GLEICE APARECIDA DE ASSIS"/>
    <s v="Universidade Federal de Uberlandia"/>
    <n v="2028933"/>
    <n v="7710921647"/>
    <s v="15/02/1986"/>
    <x v="0"/>
    <s v="BERNARDA CRISTINA DE ASSIS"/>
    <x v="0"/>
    <s v="BRASILEIRO NATO"/>
    <m/>
    <s v="SP"/>
    <m/>
    <n v="787"/>
    <s v="COOD CURSO AGRONOMIA MONTE CARMELO"/>
    <s v="10-CAMPUS MONTE CARMELO"/>
    <n v="301"/>
    <s v="INSTITUTO DE CIENCIAS AGRARIAS"/>
    <s v="12-CAMPUS GLORIA"/>
    <x v="0"/>
    <x v="1"/>
    <x v="8"/>
    <x v="0"/>
    <m/>
    <s v="0//0"/>
    <m/>
    <m/>
    <n v="0"/>
    <m/>
    <n v="0"/>
    <m/>
    <m/>
    <m/>
    <x v="0"/>
    <x v="1"/>
    <d v="2013-05-08T00:00:00"/>
    <n v="13273.52"/>
  </r>
  <r>
    <s v="GLEYZER MARTINS"/>
    <s v="Universidade Federal de Uberlandia"/>
    <n v="2526538"/>
    <n v="3674953684"/>
    <s v="20/02/1978"/>
    <x v="1"/>
    <s v="ELIZABETH MARIA MARTINS"/>
    <x v="0"/>
    <s v="BRASILEIRO NATO"/>
    <m/>
    <s v="MG"/>
    <s v="UBERLANDIA"/>
    <n v="577"/>
    <s v="COORD CURSO ENGENHARIA PRODUCAO PONTAL"/>
    <s v="09-CAMPUS PONTAL"/>
    <n v="1158"/>
    <s v="FA ADM CIE CONT ENG PROD SERV SOCIAL"/>
    <s v="09-CAMPUS PONTAL"/>
    <x v="0"/>
    <x v="1"/>
    <x v="8"/>
    <x v="0"/>
    <m/>
    <s v="0//0"/>
    <m/>
    <m/>
    <n v="0"/>
    <m/>
    <n v="0"/>
    <m/>
    <m/>
    <m/>
    <x v="0"/>
    <x v="1"/>
    <d v="2010-03-19T00:00:00"/>
    <n v="13273.52"/>
  </r>
  <r>
    <s v="GRACIELA DIAS COELHO JONES"/>
    <s v="Universidade Federal de Uberlandia"/>
    <n v="2561562"/>
    <n v="88886514620"/>
    <s v="31/01/1972"/>
    <x v="0"/>
    <s v="MARIA DA GRACA DIAS COELHO"/>
    <x v="0"/>
    <s v="BRASILEIRO NATO"/>
    <m/>
    <s v="MG"/>
    <s v="BELO HORIZONTE"/>
    <n v="360"/>
    <s v="FACULDADE DE CIENCIAS CONTABEIS"/>
    <s v="04-SANTA MONICA"/>
    <n v="360"/>
    <s v="FACULDADE DE CIENCIAS CONTABEIS"/>
    <s v="04-SANTA MONICA"/>
    <x v="0"/>
    <x v="1"/>
    <x v="8"/>
    <x v="0"/>
    <m/>
    <s v="0//0"/>
    <m/>
    <m/>
    <n v="0"/>
    <m/>
    <n v="0"/>
    <m/>
    <m/>
    <m/>
    <x v="0"/>
    <x v="1"/>
    <d v="2010-03-05T00:00:00"/>
    <n v="13273.52"/>
  </r>
  <r>
    <s v="GRAZIELI BENEDETTI PASCOAL"/>
    <s v="Universidade Federal de Uberlandia"/>
    <n v="1693159"/>
    <n v="22375215818"/>
    <s v="13/08/1979"/>
    <x v="0"/>
    <s v="CONCEICAO APARECIDA BENEDETTI PASCOAL"/>
    <x v="0"/>
    <s v="BRASILEIRO NATO"/>
    <m/>
    <s v="SP"/>
    <s v="TUPA"/>
    <n v="305"/>
    <s v="FACULDADE DE MEDICINA"/>
    <s v="07-AREA ACADEMICA-UMUARAMA"/>
    <n v="305"/>
    <s v="FACULDADE DE MEDICINA"/>
    <s v="07-AREA ACADEMICA-UMUARAMA"/>
    <x v="0"/>
    <x v="1"/>
    <x v="5"/>
    <x v="0"/>
    <m/>
    <s v="0//0"/>
    <m/>
    <m/>
    <n v="0"/>
    <m/>
    <n v="0"/>
    <m/>
    <m/>
    <m/>
    <x v="0"/>
    <x v="1"/>
    <d v="2009-04-09T00:00:00"/>
    <n v="17945.810000000001"/>
  </r>
  <r>
    <s v="GREGORIO SANDRO VIEIRA"/>
    <s v="Universidade Federal de Uberlandia"/>
    <n v="1190319"/>
    <n v="71470859149"/>
    <s v="15/03/1981"/>
    <x v="1"/>
    <s v="ESTER CABRAL VIEIRA"/>
    <x v="1"/>
    <s v="BRASILEIRO NATO"/>
    <m/>
    <s v="GO"/>
    <m/>
    <n v="407"/>
    <s v="FACULDADE DE ENGENHARIA CIVIL"/>
    <s v="04-SANTA MONICA"/>
    <n v="407"/>
    <s v="FACULDADE DE ENGENHARIA CIVIL"/>
    <s v="04-SANTA MONICA"/>
    <x v="0"/>
    <x v="1"/>
    <x v="0"/>
    <x v="0"/>
    <m/>
    <s v="0//0"/>
    <m/>
    <m/>
    <n v="0"/>
    <m/>
    <n v="0"/>
    <m/>
    <m/>
    <m/>
    <x v="0"/>
    <x v="1"/>
    <d v="2017-01-24T00:00:00"/>
    <n v="12632.62"/>
  </r>
  <r>
    <s v="GUEDMILLER SOUZA DE OLIVEIRA"/>
    <s v="Universidade Federal de Uberlandia"/>
    <n v="3060728"/>
    <n v="4529469646"/>
    <s v="08/05/1980"/>
    <x v="1"/>
    <s v="MARIA DAS GRAÇAS DE SOUZA OLIVEIRA"/>
    <x v="4"/>
    <s v="BRASILEIRO NATO"/>
    <m/>
    <s v="MG"/>
    <m/>
    <n v="356"/>
    <s v="INSTITUTO DE QUIMICA"/>
    <s v="04-SANTA MONICA"/>
    <n v="356"/>
    <s v="INSTITUTO DE QUIMICA"/>
    <s v="04-SANTA MONICA"/>
    <x v="0"/>
    <x v="1"/>
    <x v="4"/>
    <x v="0"/>
    <m/>
    <s v="0//0"/>
    <m/>
    <m/>
    <n v="0"/>
    <m/>
    <n v="0"/>
    <m/>
    <m/>
    <m/>
    <x v="0"/>
    <x v="1"/>
    <d v="2018-08-01T00:00:00"/>
    <n v="11800.12"/>
  </r>
  <r>
    <s v="GUILHERME AMARAL LUZ"/>
    <s v="Universidade Federal de Uberlandia"/>
    <n v="1465193"/>
    <n v="175605602"/>
    <s v="29/06/1974"/>
    <x v="1"/>
    <s v="LEILA AMARAL LUZ"/>
    <x v="0"/>
    <s v="BRASILEIRO NATO"/>
    <m/>
    <s v="MG"/>
    <s v="JUIZ DE FORA"/>
    <n v="335"/>
    <s v="INSTITUTO DE HISTORIA"/>
    <s v="04-SANTA MONICA"/>
    <n v="335"/>
    <s v="INSTITUTO DE HISTORIA"/>
    <s v="04-SANTA MONICA"/>
    <x v="0"/>
    <x v="1"/>
    <x v="3"/>
    <x v="0"/>
    <m/>
    <s v="0//0"/>
    <m/>
    <m/>
    <n v="0"/>
    <m/>
    <n v="0"/>
    <m/>
    <m/>
    <m/>
    <x v="0"/>
    <x v="1"/>
    <d v="2004-08-13T00:00:00"/>
    <n v="20530.009999999998"/>
  </r>
  <r>
    <s v="GUILHERME CHAUD TIZZIOTTI"/>
    <s v="Universidade Federal de Uberlandia"/>
    <n v="1637550"/>
    <n v="28731215807"/>
    <s v="22/02/1980"/>
    <x v="1"/>
    <s v="DIANA MARIA CHAUD TIZZIOTTI"/>
    <x v="0"/>
    <s v="BRASILEIRO NATO"/>
    <m/>
    <s v="SP"/>
    <m/>
    <n v="391"/>
    <s v="FACULDADE DE MATEMATICA"/>
    <s v="04-SANTA MONICA"/>
    <n v="391"/>
    <s v="FACULDADE DE MATEMATICA"/>
    <s v="04-SANTA MONICA"/>
    <x v="0"/>
    <x v="1"/>
    <x v="1"/>
    <x v="0"/>
    <m/>
    <s v="0//0"/>
    <m/>
    <m/>
    <n v="0"/>
    <m/>
    <n v="0"/>
    <m/>
    <m/>
    <m/>
    <x v="0"/>
    <x v="1"/>
    <d v="2010-03-05T00:00:00"/>
    <n v="18663.64"/>
  </r>
  <r>
    <s v="GUILHERME DE ARAUJO ALMEIDA"/>
    <s v="Universidade Federal de Uberlandia"/>
    <n v="1035187"/>
    <n v="56980507672"/>
    <s v="25/06/1961"/>
    <x v="1"/>
    <s v="MARIA HELENA A ALMEIDA"/>
    <x v="0"/>
    <s v="BRASILEIRO NATO"/>
    <m/>
    <s v="MG"/>
    <s v="UBERLANDIA"/>
    <n v="430"/>
    <s v="AREA DE ODONTOLOGIA PEDIATRICA FOUFU"/>
    <s v="07-AREA ACADEMICA-UMUARAMA"/>
    <n v="319"/>
    <s v="FACULDADE DE ODONTOLOGIA"/>
    <s v="07-AREA ACADEMICA-UMUARAMA"/>
    <x v="0"/>
    <x v="1"/>
    <x v="3"/>
    <x v="0"/>
    <m/>
    <s v="0//0"/>
    <m/>
    <m/>
    <n v="0"/>
    <m/>
    <n v="0"/>
    <m/>
    <m/>
    <m/>
    <x v="0"/>
    <x v="0"/>
    <d v="1993-03-22T00:00:00"/>
    <n v="13451.91"/>
  </r>
  <r>
    <s v="GUILHERME FROMM"/>
    <s v="Universidade Federal de Uberlandia"/>
    <n v="1717250"/>
    <n v="10502975806"/>
    <s v="12/04/1968"/>
    <x v="1"/>
    <s v="LIGIA GOMES FROMM"/>
    <x v="0"/>
    <s v="BRASILEIRO NATO"/>
    <m/>
    <s v="SP"/>
    <m/>
    <n v="349"/>
    <s v="INSTITUTO DE LETRAS E LINGUISTICA"/>
    <s v="04-SANTA MONICA"/>
    <n v="349"/>
    <s v="INSTITUTO DE LETRAS E LINGUISTICA"/>
    <s v="04-SANTA MONICA"/>
    <x v="0"/>
    <x v="1"/>
    <x v="5"/>
    <x v="0"/>
    <m/>
    <s v="0//0"/>
    <m/>
    <m/>
    <n v="0"/>
    <m/>
    <n v="0"/>
    <m/>
    <m/>
    <m/>
    <x v="0"/>
    <x v="1"/>
    <d v="2009-07-24T00:00:00"/>
    <n v="17945.810000000001"/>
  </r>
  <r>
    <s v="GUILHERME GARCIA DA SILVEIRA"/>
    <s v="Universidade Federal de Uberlandia"/>
    <n v="1715098"/>
    <n v="25135057862"/>
    <s v="10/01/1976"/>
    <x v="1"/>
    <s v="CARMEN SILVIA RIBEIRO SOARES DA SILVEIRA"/>
    <x v="0"/>
    <s v="BRASILEIRO NATO"/>
    <m/>
    <s v="SP"/>
    <m/>
    <n v="799"/>
    <s v="COORD CURSO CIENCIAS BIOLOGICAS PONTAL"/>
    <s v="09-CAMPUS PONTAL"/>
    <n v="1152"/>
    <s v="INSTITUTO CIENCIAS EXATA NATURAIS PONTAL"/>
    <s v="09-CAMPUS PONTAL"/>
    <x v="0"/>
    <x v="1"/>
    <x v="7"/>
    <x v="0"/>
    <m/>
    <s v="0//0"/>
    <m/>
    <m/>
    <n v="0"/>
    <m/>
    <n v="0"/>
    <m/>
    <m/>
    <m/>
    <x v="0"/>
    <x v="1"/>
    <d v="2009-07-24T00:00:00"/>
    <n v="18058.169999999998"/>
  </r>
  <r>
    <s v="GUILHERME GULARTE DE AGOSTINI"/>
    <s v="Universidade Federal de Uberlandia"/>
    <n v="3153977"/>
    <n v="82813736600"/>
    <s v="09/11/1969"/>
    <x v="1"/>
    <s v="MARLENE GULARTE DE AGOSTINI"/>
    <x v="0"/>
    <s v="BRASILEIRO NATO"/>
    <m/>
    <s v="RS"/>
    <s v="ROSARIO DO SUL"/>
    <n v="332"/>
    <s v="FACULDADE DE EDUCACAO FISICA"/>
    <s v="03-EDUCACAO FISICA"/>
    <n v="332"/>
    <s v="FACULDADE DE EDUCACAO FISICA"/>
    <s v="03-EDUCACAO FISICA"/>
    <x v="0"/>
    <x v="1"/>
    <x v="7"/>
    <x v="0"/>
    <m/>
    <s v="0//0"/>
    <m/>
    <m/>
    <n v="0"/>
    <m/>
    <n v="0"/>
    <m/>
    <m/>
    <m/>
    <x v="0"/>
    <x v="1"/>
    <d v="2002-07-10T00:00:00"/>
    <n v="17255.59"/>
  </r>
  <r>
    <s v="GUILHERME JONAS COSTA DA SILVA"/>
    <s v="Universidade Federal de Uberlandia"/>
    <n v="1466030"/>
    <n v="2711162427"/>
    <s v="03/11/1976"/>
    <x v="1"/>
    <s v="ANA JANILLE MACEDO COSTA DA SILVA"/>
    <x v="0"/>
    <s v="BRASILEIRO NATO"/>
    <m/>
    <s v="RJ"/>
    <s v="RIO DE JANEIRO"/>
    <n v="344"/>
    <s v="INST DE ECONOMIA RELACOES INTERNACIONAIS"/>
    <s v="04-SANTA MONICA"/>
    <n v="344"/>
    <s v="INST DE ECONOMIA RELACOES INTERNACIONAIS"/>
    <s v="04-SANTA MONICA"/>
    <x v="0"/>
    <x v="1"/>
    <x v="5"/>
    <x v="0"/>
    <m/>
    <s v="0//0"/>
    <m/>
    <m/>
    <n v="0"/>
    <m/>
    <n v="0"/>
    <m/>
    <m/>
    <m/>
    <x v="0"/>
    <x v="1"/>
    <d v="2008-07-31T00:00:00"/>
    <n v="17945.810000000001"/>
  </r>
  <r>
    <s v="GUILHERME JOSE PIMENTEL LOPES DE OLIVEIRA"/>
    <s v="Universidade Federal de Uberlandia"/>
    <n v="3043707"/>
    <n v="4998682423"/>
    <s v="29/04/1984"/>
    <x v="1"/>
    <s v="JOSELENA MARIA PIMENTEL LOPES DE OLIVEIRA"/>
    <x v="1"/>
    <s v="BRASILEIRO NATO"/>
    <m/>
    <s v="MG"/>
    <m/>
    <n v="319"/>
    <s v="FACULDADE DE ODONTOLOGIA"/>
    <s v="07-AREA ACADEMICA-UMUARAMA"/>
    <n v="319"/>
    <s v="FACULDADE DE ODONTOLOGIA"/>
    <s v="07-AREA ACADEMICA-UMUARAMA"/>
    <x v="0"/>
    <x v="1"/>
    <x v="4"/>
    <x v="0"/>
    <m/>
    <s v="0//0"/>
    <m/>
    <m/>
    <n v="0"/>
    <m/>
    <n v="0"/>
    <m/>
    <m/>
    <m/>
    <x v="0"/>
    <x v="1"/>
    <d v="2018-05-02T00:00:00"/>
    <n v="11800.12"/>
  </r>
  <r>
    <s v="GUILHERME MARQUES ANDRADE"/>
    <s v="Universidade Federal de Uberlandia"/>
    <n v="3244111"/>
    <n v="1384398694"/>
    <s v="24/06/1981"/>
    <x v="1"/>
    <s v="MONICA PIMENTA MARQUES ANDRADE"/>
    <x v="0"/>
    <s v="BRASILEIRO NATO"/>
    <m/>
    <s v="MG"/>
    <m/>
    <n v="1254"/>
    <s v="COORDENACAO PROGRAMA RESIDENCIA MEDICA"/>
    <s v="07-AREA ACADEMICA-UMUARAMA"/>
    <n v="305"/>
    <s v="FACULDADE DE MEDICINA"/>
    <s v="07-AREA ACADEMICA-UMUARAMA"/>
    <x v="0"/>
    <x v="1"/>
    <x v="2"/>
    <x v="0"/>
    <m/>
    <s v="0//0"/>
    <m/>
    <m/>
    <n v="0"/>
    <m/>
    <n v="0"/>
    <m/>
    <m/>
    <m/>
    <x v="0"/>
    <x v="0"/>
    <d v="2021-06-22T00:00:00"/>
    <n v="6806.72"/>
  </r>
  <r>
    <s v="GUILHERME MORAIS PUGA"/>
    <s v="Universidade Federal de Uberlandia"/>
    <n v="2568709"/>
    <n v="5162344630"/>
    <s v="14/06/1982"/>
    <x v="1"/>
    <s v="MIRNA MORAIS PUGA"/>
    <x v="0"/>
    <s v="BRASILEIRO NATO"/>
    <m/>
    <s v="MG"/>
    <s v="ARAGUARI"/>
    <n v="332"/>
    <s v="FACULDADE DE EDUCACAO FISICA"/>
    <s v="03-EDUCACAO FISICA"/>
    <n v="332"/>
    <s v="FACULDADE DE EDUCACAO FISICA"/>
    <s v="03-EDUCACAO FISICA"/>
    <x v="0"/>
    <x v="1"/>
    <x v="8"/>
    <x v="0"/>
    <m/>
    <s v="0//0"/>
    <m/>
    <m/>
    <n v="0"/>
    <m/>
    <n v="0"/>
    <m/>
    <m/>
    <m/>
    <x v="0"/>
    <x v="1"/>
    <d v="2013-06-18T00:00:00"/>
    <n v="13273.52"/>
  </r>
  <r>
    <s v="GUILHERME RAMOS OLIVEIRA E FREITAS"/>
    <s v="Universidade Federal de Uberlandia"/>
    <n v="2999834"/>
    <n v="1034051199"/>
    <s v="18/07/1985"/>
    <x v="1"/>
    <s v="MONICA RAMOS OLIVEIRA E FREITAS"/>
    <x v="0"/>
    <s v="BRASILEIRO NATO"/>
    <m/>
    <s v="GO"/>
    <m/>
    <n v="1279"/>
    <s v="Coordenação do Curso de Graduação em Biotecnologia - Patos d"/>
    <s v="11-CAMPUS PATOS DE MINAS"/>
    <n v="298"/>
    <s v="INSTITUTO DE BIOTECNOLOGIA"/>
    <s v="07-AREA ACADEMICA-UMUARAMA"/>
    <x v="0"/>
    <x v="1"/>
    <x v="6"/>
    <x v="0"/>
    <m/>
    <s v="0//0"/>
    <m/>
    <m/>
    <n v="0"/>
    <m/>
    <n v="0"/>
    <m/>
    <m/>
    <m/>
    <x v="0"/>
    <x v="1"/>
    <d v="2014-09-09T00:00:00"/>
    <n v="13746.19"/>
  </r>
  <r>
    <s v="GUILHERME RESENDE CORREA"/>
    <s v="Universidade Federal de Uberlandia"/>
    <n v="1967325"/>
    <n v="5023692647"/>
    <s v="08/03/1981"/>
    <x v="1"/>
    <s v="MARIA DE FATIMA RESENDE CORREA"/>
    <x v="0"/>
    <s v="BRASILEIRO NATO"/>
    <m/>
    <s v="PA"/>
    <m/>
    <n v="340"/>
    <s v="INSTITUTO DE GEOGRAFIA"/>
    <s v="04-SANTA MONICA"/>
    <n v="340"/>
    <s v="INSTITUTO DE GEOGRAFIA"/>
    <s v="04-SANTA MONICA"/>
    <x v="0"/>
    <x v="1"/>
    <x v="6"/>
    <x v="0"/>
    <m/>
    <s v="0//0"/>
    <m/>
    <m/>
    <n v="0"/>
    <m/>
    <n v="0"/>
    <m/>
    <m/>
    <m/>
    <x v="0"/>
    <x v="1"/>
    <d v="2014-03-11T00:00:00"/>
    <n v="12763.01"/>
  </r>
  <r>
    <s v="GUILHERME SARAMAGO DE OLIVEIRA"/>
    <s v="Universidade Federal de Uberlandia"/>
    <n v="1035004"/>
    <n v="58875417687"/>
    <s v="22/01/1962"/>
    <x v="1"/>
    <s v="CONCEICAO SARAMAGO DE OLIVEIRA"/>
    <x v="0"/>
    <s v="BRASILEIRO NATO"/>
    <m/>
    <s v="MG"/>
    <s v="UBERLANDIA"/>
    <n v="363"/>
    <s v="FACULDADE DE EDUCACAO"/>
    <s v="04-SANTA MONICA"/>
    <n v="363"/>
    <s v="FACULDADE DE EDUCACAO"/>
    <s v="04-SANTA MONICA"/>
    <x v="0"/>
    <x v="1"/>
    <x v="1"/>
    <x v="0"/>
    <m/>
    <s v="0//0"/>
    <m/>
    <m/>
    <n v="0"/>
    <m/>
    <n v="0"/>
    <m/>
    <m/>
    <m/>
    <x v="0"/>
    <x v="1"/>
    <d v="1992-04-03T00:00:00"/>
    <n v="21907.9"/>
  </r>
  <r>
    <s v="GUSTAVO ANTONIO RAIMONDI"/>
    <s v="Universidade Federal de Uberlandia"/>
    <n v="1003230"/>
    <n v="6936809626"/>
    <s v="08/02/1989"/>
    <x v="1"/>
    <s v="HILIANI APARECIDA ZAMBONI"/>
    <x v="0"/>
    <s v="BRASILEIRO NATO"/>
    <m/>
    <s v="SC"/>
    <m/>
    <n v="305"/>
    <s v="FACULDADE DE MEDICINA"/>
    <s v="07-AREA ACADEMICA-UMUARAMA"/>
    <n v="305"/>
    <s v="FACULDADE DE MEDICINA"/>
    <s v="07-AREA ACADEMICA-UMUARAMA"/>
    <x v="0"/>
    <x v="1"/>
    <x v="0"/>
    <x v="0"/>
    <m/>
    <s v="0//0"/>
    <m/>
    <m/>
    <n v="0"/>
    <m/>
    <n v="0"/>
    <m/>
    <m/>
    <m/>
    <x v="0"/>
    <x v="1"/>
    <d v="2015-03-04T00:00:00"/>
    <n v="12272.12"/>
  </r>
  <r>
    <s v="GUSTAVO BRITO DE LIMA"/>
    <s v="Universidade Federal de Uberlandia"/>
    <n v="1023101"/>
    <n v="2750003547"/>
    <s v="03/11/1986"/>
    <x v="1"/>
    <s v="INES DA CRUZ BRITO FARIAS DE LIMA"/>
    <x v="0"/>
    <s v="BRASILEIRO NATO"/>
    <m/>
    <s v="BA"/>
    <m/>
    <n v="403"/>
    <s v="FACULDADE DE ENGENHARIA ELETRICA"/>
    <s v="04-SANTA MONICA"/>
    <n v="403"/>
    <s v="FACULDADE DE ENGENHARIA ELETRICA"/>
    <s v="04-SANTA MONICA"/>
    <x v="0"/>
    <x v="1"/>
    <x v="4"/>
    <x v="0"/>
    <m/>
    <s v="0//0"/>
    <m/>
    <m/>
    <n v="0"/>
    <m/>
    <n v="0"/>
    <m/>
    <m/>
    <m/>
    <x v="0"/>
    <x v="1"/>
    <d v="2017-10-10T00:00:00"/>
    <n v="11800.12"/>
  </r>
  <r>
    <s v="GUSTAVO DE CARVALHO MARIN"/>
    <s v="Universidade Federal de Uberlandia"/>
    <n v="1877075"/>
    <n v="38304021803"/>
    <s v="15/12/1989"/>
    <x v="1"/>
    <s v="RITA DE CASSIA DE CARVALHO MARIN"/>
    <x v="0"/>
    <s v="BRASILEIRO NATO"/>
    <m/>
    <s v="SP"/>
    <m/>
    <n v="376"/>
    <s v="FACULDADE DE DIREITO"/>
    <s v="04-SANTA MONICA"/>
    <n v="376"/>
    <s v="FACULDADE DE DIREITO"/>
    <s v="04-SANTA MONICA"/>
    <x v="0"/>
    <x v="1"/>
    <x v="2"/>
    <x v="0"/>
    <m/>
    <s v="0//0"/>
    <m/>
    <m/>
    <n v="0"/>
    <m/>
    <n v="0"/>
    <m/>
    <m/>
    <m/>
    <x v="0"/>
    <x v="1"/>
    <d v="2022-05-20T00:00:00"/>
    <n v="9616.18"/>
  </r>
  <r>
    <s v="GUSTAVO DE LIMA PRADO"/>
    <s v="Universidade Federal de Uberlandia"/>
    <n v="1134029"/>
    <n v="31008898864"/>
    <s v="31/08/1984"/>
    <x v="1"/>
    <s v="MARIA APARECIDA DE LIMA"/>
    <x v="0"/>
    <s v="BRASILEIRO NATO"/>
    <m/>
    <s v="SP"/>
    <m/>
    <n v="391"/>
    <s v="FACULDADE DE MATEMATICA"/>
    <s v="04-SANTA MONICA"/>
    <n v="391"/>
    <s v="FACULDADE DE MATEMATICA"/>
    <s v="04-SANTA MONICA"/>
    <x v="0"/>
    <x v="1"/>
    <x v="6"/>
    <x v="0"/>
    <m/>
    <s v="0//0"/>
    <m/>
    <m/>
    <n v="0"/>
    <m/>
    <n v="0"/>
    <m/>
    <m/>
    <m/>
    <x v="0"/>
    <x v="1"/>
    <d v="2015-03-17T00:00:00"/>
    <n v="12763.01"/>
  </r>
  <r>
    <s v="GUSTAVO DE SOUZA OLIVEIRA"/>
    <s v="Universidade Federal de Uberlandia"/>
    <n v="1778275"/>
    <n v="6372912635"/>
    <s v="25/04/1985"/>
    <x v="1"/>
    <s v="ANGELICA MARIA DE SOUZA OLIVEIRA"/>
    <x v="1"/>
    <s v="BRASILEIRO NATO"/>
    <m/>
    <s v="MG"/>
    <m/>
    <n v="335"/>
    <s v="INSTITUTO DE HISTORIA"/>
    <s v="04-SANTA MONICA"/>
    <n v="335"/>
    <s v="INSTITUTO DE HISTORIA"/>
    <s v="04-SANTA MONICA"/>
    <x v="0"/>
    <x v="1"/>
    <x v="4"/>
    <x v="0"/>
    <m/>
    <s v="0//0"/>
    <m/>
    <m/>
    <n v="0"/>
    <m/>
    <n v="0"/>
    <m/>
    <m/>
    <m/>
    <x v="0"/>
    <x v="1"/>
    <d v="2019-04-22T00:00:00"/>
    <n v="11800.12"/>
  </r>
  <r>
    <s v="GUSTAVO FORESTO BRITO DE ALMEIDA"/>
    <s v="Universidade Federal de Uberlandia"/>
    <n v="3133102"/>
    <n v="6894132976"/>
    <s v="30/10/1988"/>
    <x v="1"/>
    <s v="DIVA FORESTO BRITO DE ALMEIDA"/>
    <x v="4"/>
    <s v="BRASILEIRO NATO"/>
    <m/>
    <s v="SP"/>
    <m/>
    <n v="395"/>
    <s v="INSTITUTO DE FISICA"/>
    <s v="04-SANTA MONICA"/>
    <n v="395"/>
    <s v="INSTITUTO DE FISICA"/>
    <s v="04-SANTA MONICA"/>
    <x v="0"/>
    <x v="1"/>
    <x v="4"/>
    <x v="0"/>
    <m/>
    <s v="0//0"/>
    <m/>
    <m/>
    <n v="0"/>
    <m/>
    <n v="0"/>
    <m/>
    <m/>
    <m/>
    <x v="0"/>
    <x v="1"/>
    <d v="2019-06-24T00:00:00"/>
    <n v="11800.12"/>
  </r>
  <r>
    <s v="GUSTAVO GONCALVES DOS SANTOS"/>
    <s v="Universidade Federal de Uberlandia"/>
    <n v="3297765"/>
    <n v="11016099665"/>
    <s v="12/09/1993"/>
    <x v="1"/>
    <s v="GIRLANE APARECIDA SANTOS"/>
    <x v="1"/>
    <s v="BRASILEIRO NATO"/>
    <m/>
    <s v="MG"/>
    <m/>
    <n v="403"/>
    <s v="FACULDADE DE ENGENHARIA ELETRICA"/>
    <s v="04-SANTA MONICA"/>
    <n v="403"/>
    <s v="FACULDADE DE ENGENHARIA ELETRICA"/>
    <s v="04-SANTA MONICA"/>
    <x v="0"/>
    <x v="0"/>
    <x v="2"/>
    <x v="1"/>
    <m/>
    <s v="0//0"/>
    <m/>
    <m/>
    <n v="0"/>
    <m/>
    <n v="0"/>
    <m/>
    <m/>
    <m/>
    <x v="1"/>
    <x v="0"/>
    <d v="2022-06-30T00:00:00"/>
    <n v="3866.06"/>
  </r>
  <r>
    <s v="GUSTAVO HENRIQUE VELASCO BOYADJIAN"/>
    <s v="Universidade Federal de Uberlandia"/>
    <n v="1373492"/>
    <n v="305961659"/>
    <s v="19/09/1973"/>
    <x v="1"/>
    <s v="NEUSA VELASCO BOYADJIAN"/>
    <x v="0"/>
    <s v="BRASILEIRO NATO"/>
    <m/>
    <s v="MG"/>
    <s v="BELO HORIZONTE"/>
    <n v="376"/>
    <s v="FACULDADE DE DIREITO"/>
    <s v="04-SANTA MONICA"/>
    <n v="376"/>
    <s v="FACULDADE DE DIREITO"/>
    <s v="04-SANTA MONICA"/>
    <x v="0"/>
    <x v="1"/>
    <x v="7"/>
    <x v="0"/>
    <m/>
    <s v="0//0"/>
    <m/>
    <m/>
    <n v="0"/>
    <m/>
    <n v="0"/>
    <m/>
    <m/>
    <m/>
    <x v="0"/>
    <x v="0"/>
    <d v="2003-03-19T00:00:00"/>
    <n v="10463.709999999999"/>
  </r>
  <r>
    <s v="GUSTAVO NOZELLA ROCHA"/>
    <s v="Universidade Federal de Uberlandia"/>
    <n v="2030719"/>
    <n v="7534047617"/>
    <s v="08/08/1985"/>
    <x v="1"/>
    <s v="SUELY NOZELLA"/>
    <x v="0"/>
    <s v="BRASILEIRO NATO"/>
    <m/>
    <s v="MG"/>
    <m/>
    <n v="791"/>
    <s v="COOR CURSO GRAD ENG ELET TELEC DE PATOS"/>
    <s v="11-CAMPUS PATOS DE MINAS"/>
    <n v="403"/>
    <s v="FACULDADE DE ENGENHARIA ELETRICA"/>
    <s v="04-SANTA MONICA"/>
    <x v="0"/>
    <x v="0"/>
    <x v="0"/>
    <x v="0"/>
    <m/>
    <s v="0//0"/>
    <m/>
    <m/>
    <n v="0"/>
    <m/>
    <n v="0"/>
    <m/>
    <m/>
    <m/>
    <x v="0"/>
    <x v="1"/>
    <d v="2013-05-27T00:00:00"/>
    <n v="8561.94"/>
  </r>
  <r>
    <s v="GUSTAVO VON POELHSITZ"/>
    <s v="Universidade Federal de Uberlandia"/>
    <n v="1614198"/>
    <n v="26412158880"/>
    <s v="10/06/1977"/>
    <x v="1"/>
    <s v="DIVINA SENTOMA VON POELHSITZ"/>
    <x v="0"/>
    <s v="BRASILEIRO NATO"/>
    <m/>
    <s v="SP"/>
    <m/>
    <n v="356"/>
    <s v="INSTITUTO DE QUIMICA"/>
    <s v="04-SANTA MONICA"/>
    <n v="356"/>
    <s v="INSTITUTO DE QUIMICA"/>
    <s v="04-SANTA MONICA"/>
    <x v="0"/>
    <x v="1"/>
    <x v="1"/>
    <x v="0"/>
    <m/>
    <s v="0//0"/>
    <m/>
    <m/>
    <n v="0"/>
    <m/>
    <n v="0"/>
    <m/>
    <m/>
    <m/>
    <x v="0"/>
    <x v="1"/>
    <d v="2010-08-16T00:00:00"/>
    <n v="20399.79"/>
  </r>
  <r>
    <s v="HAMILTON KIKUTI"/>
    <s v="Universidade Federal de Uberlandia"/>
    <n v="1897310"/>
    <n v="14154782878"/>
    <s v="13/06/1970"/>
    <x v="1"/>
    <s v="TEREZINHA SATIKOMATSUMOTO KIKUTI"/>
    <x v="2"/>
    <s v="BRASILEIRO NATO"/>
    <m/>
    <s v="SP"/>
    <m/>
    <n v="301"/>
    <s v="INSTITUTO DE CIENCIAS AGRARIAS"/>
    <s v="12-CAMPUS GLORIA"/>
    <n v="301"/>
    <s v="INSTITUTO DE CIENCIAS AGRARIAS"/>
    <s v="12-CAMPUS GLORIA"/>
    <x v="0"/>
    <x v="1"/>
    <x v="4"/>
    <x v="0"/>
    <m/>
    <s v="0//0"/>
    <m/>
    <m/>
    <n v="0"/>
    <m/>
    <n v="0"/>
    <m/>
    <m/>
    <m/>
    <x v="0"/>
    <x v="1"/>
    <d v="2011-11-01T00:00:00"/>
    <n v="12348.96"/>
  </r>
  <r>
    <s v="HAMILTON SERON PEREIRA"/>
    <s v="Universidade Federal de Uberlandia"/>
    <n v="1378600"/>
    <n v="9235770840"/>
    <s v="14/07/1968"/>
    <x v="1"/>
    <s v="MARIA APARECIDA SERON PEREIRA"/>
    <x v="0"/>
    <s v="BRASILEIRO NATO"/>
    <m/>
    <s v="SP"/>
    <m/>
    <n v="301"/>
    <s v="INSTITUTO DE CIENCIAS AGRARIAS"/>
    <s v="12-CAMPUS GLORIA"/>
    <n v="301"/>
    <s v="INSTITUTO DE CIENCIAS AGRARIAS"/>
    <s v="12-CAMPUS GLORIA"/>
    <x v="0"/>
    <x v="1"/>
    <x v="3"/>
    <x v="0"/>
    <m/>
    <s v="0//0"/>
    <m/>
    <m/>
    <n v="0"/>
    <m/>
    <n v="0"/>
    <m/>
    <m/>
    <m/>
    <x v="0"/>
    <x v="1"/>
    <d v="2011-02-02T00:00:00"/>
    <n v="20530.009999999998"/>
  </r>
  <r>
    <s v="HAROLDO RAMANZINI JUNIOR"/>
    <s v="Universidade Federal de Uberlandia"/>
    <n v="1839379"/>
    <n v="32481285859"/>
    <s v="08/05/1985"/>
    <x v="1"/>
    <s v="SONIA MARIA ANDRADE DA SILVA RAMANZINI"/>
    <x v="0"/>
    <s v="BRASILEIRO NATO"/>
    <m/>
    <s v="SP"/>
    <m/>
    <n v="344"/>
    <s v="INST DE ECONOMIA RELACOES INTERNACIONAIS"/>
    <s v="04-SANTA MONICA"/>
    <n v="344"/>
    <s v="INST DE ECONOMIA RELACOES INTERNACIONAIS"/>
    <s v="04-SANTA MONICA"/>
    <x v="0"/>
    <x v="1"/>
    <x v="7"/>
    <x v="0"/>
    <m/>
    <s v="0//0"/>
    <m/>
    <m/>
    <n v="0"/>
    <m/>
    <n v="0"/>
    <m/>
    <m/>
    <m/>
    <x v="0"/>
    <x v="1"/>
    <d v="2011-01-18T00:00:00"/>
    <n v="21108.35"/>
  </r>
  <r>
    <s v="HEBERT ROBERTO DA SILVA"/>
    <s v="Universidade Federal de Uberlandia"/>
    <n v="1850589"/>
    <n v="93848382172"/>
    <s v="07/01/1982"/>
    <x v="1"/>
    <s v="LAZARA DIVINA DA SILVA"/>
    <x v="0"/>
    <s v="BRASILEIRO NATO"/>
    <m/>
    <s v="GO"/>
    <m/>
    <n v="577"/>
    <s v="COORD CURSO ENGENHARIA PRODUCAO PONTAL"/>
    <s v="09-CAMPUS PONTAL"/>
    <n v="1158"/>
    <s v="FA ADM CIE CONT ENG PROD SERV SOCIAL"/>
    <s v="09-CAMPUS PONTAL"/>
    <x v="0"/>
    <x v="1"/>
    <x v="6"/>
    <x v="0"/>
    <m/>
    <s v="0//0"/>
    <m/>
    <m/>
    <n v="26235"/>
    <s v="UNIVERSIDADE FEDERAL DE GOIAS"/>
    <n v="0"/>
    <m/>
    <m/>
    <m/>
    <x v="0"/>
    <x v="1"/>
    <d v="2017-10-31T00:00:00"/>
    <n v="12763.01"/>
  </r>
  <r>
    <s v="HEILA MAGALI DA SILVA VEIGA"/>
    <s v="Universidade Federal de Uberlandia"/>
    <n v="1802701"/>
    <n v="60204133149"/>
    <s v="24/01/1973"/>
    <x v="0"/>
    <s v="BENEDITA FRANCISCA DA SILVA"/>
    <x v="0"/>
    <s v="BRASILEIRO NATO"/>
    <m/>
    <s v="DF"/>
    <m/>
    <n v="1379"/>
    <s v="Coordenação do Programa de Pós-Graduação em Psicologia"/>
    <s v="07-AREA ACADEMICA-UMUARAMA"/>
    <n v="326"/>
    <s v="INSTITUTO DE PSICOLOGIA"/>
    <s v="07-AREA ACADEMICA-UMUARAMA"/>
    <x v="0"/>
    <x v="1"/>
    <x v="5"/>
    <x v="0"/>
    <m/>
    <s v="0//0"/>
    <m/>
    <m/>
    <n v="0"/>
    <m/>
    <n v="0"/>
    <m/>
    <m/>
    <m/>
    <x v="0"/>
    <x v="1"/>
    <d v="2010-07-22T00:00:00"/>
    <n v="18928.990000000002"/>
  </r>
  <r>
    <s v="HEITOR SIQUEIRA SAYEG"/>
    <s v="Universidade Federal de Uberlandia"/>
    <n v="1961675"/>
    <n v="32771789604"/>
    <s v="29/05/1959"/>
    <x v="1"/>
    <s v="AVANI SIQUEIRA SAYEG"/>
    <x v="0"/>
    <s v="BRASILEIRO NATO"/>
    <m/>
    <s v="MG"/>
    <m/>
    <n v="340"/>
    <s v="INSTITUTO DE GEOGRAFIA"/>
    <s v="04-SANTA MONICA"/>
    <n v="340"/>
    <s v="INSTITUTO DE GEOGRAFIA"/>
    <s v="04-SANTA MONICA"/>
    <x v="0"/>
    <x v="1"/>
    <x v="9"/>
    <x v="0"/>
    <m/>
    <s v="0//0"/>
    <m/>
    <m/>
    <n v="0"/>
    <m/>
    <n v="0"/>
    <m/>
    <m/>
    <m/>
    <x v="0"/>
    <x v="1"/>
    <d v="2012-08-09T00:00:00"/>
    <n v="16591.91"/>
  </r>
  <r>
    <s v="HELDER BARBIERI LACERDA"/>
    <s v="Universidade Federal de Uberlandia"/>
    <n v="382363"/>
    <n v="51156644615"/>
    <s v="07/01/1965"/>
    <x v="1"/>
    <s v="MARIA APARECIDA BARBIERI LACERDA"/>
    <x v="0"/>
    <s v="BRASILEIRO NATO"/>
    <m/>
    <s v="MG"/>
    <s v="ITUIUTABA"/>
    <n v="399"/>
    <s v="FACULDADE DE ENGENHARIA MECANICA"/>
    <s v="12-CAMPUS GLORIA"/>
    <n v="399"/>
    <s v="FACULDADE DE ENGENHARIA MECANICA"/>
    <s v="12-CAMPUS GLORIA"/>
    <x v="0"/>
    <x v="1"/>
    <x v="3"/>
    <x v="0"/>
    <m/>
    <s v="0//0"/>
    <m/>
    <m/>
    <n v="26247"/>
    <s v="UNIVERSIDADE FEDERAL DE SANTA MARIA"/>
    <n v="0"/>
    <m/>
    <m/>
    <m/>
    <x v="0"/>
    <x v="1"/>
    <d v="2000-03-01T00:00:00"/>
    <n v="21102.94"/>
  </r>
  <r>
    <s v="HELDER DE PAULA"/>
    <s v="Universidade Federal de Uberlandia"/>
    <n v="1546596"/>
    <n v="3202037609"/>
    <s v="27/12/1975"/>
    <x v="1"/>
    <s v="VERA LUCIA BARBOSA DE PAULA"/>
    <x v="0"/>
    <s v="BRASILEIRO NATO"/>
    <m/>
    <s v="MG"/>
    <m/>
    <n v="403"/>
    <s v="FACULDADE DE ENGENHARIA ELETRICA"/>
    <s v="04-SANTA MONICA"/>
    <n v="403"/>
    <s v="FACULDADE DE ENGENHARIA ELETRICA"/>
    <s v="04-SANTA MONICA"/>
    <x v="0"/>
    <x v="1"/>
    <x v="3"/>
    <x v="0"/>
    <m/>
    <s v="0//0"/>
    <m/>
    <m/>
    <n v="26238"/>
    <s v="UNIVERSIDADE FEDERAL DE MINAS GERAIS"/>
    <n v="0"/>
    <m/>
    <m/>
    <m/>
    <x v="0"/>
    <x v="1"/>
    <d v="2017-10-19T00:00:00"/>
    <n v="20530.009999999998"/>
  </r>
  <r>
    <s v="HELDER ETERNO DA SILVEIRA"/>
    <s v="Universidade Federal de Uberlandia"/>
    <n v="3275525"/>
    <n v="93222653615"/>
    <s v="03/02/1975"/>
    <x v="1"/>
    <s v="SELMA LUCIA DA SILVEIRA"/>
    <x v="4"/>
    <s v="BRASILEIRO NATO"/>
    <m/>
    <s v="MG"/>
    <s v="CAMPINA VERDE"/>
    <n v="247"/>
    <s v="PRO REITORIA EXTENSAO E CULTURA"/>
    <s v="04-SANTA MONICA"/>
    <n v="356"/>
    <s v="INSTITUTO DE QUIMICA"/>
    <s v="04-SANTA MONICA"/>
    <x v="0"/>
    <x v="1"/>
    <x v="1"/>
    <x v="0"/>
    <m/>
    <s v="0//0"/>
    <m/>
    <m/>
    <n v="0"/>
    <m/>
    <n v="0"/>
    <m/>
    <m/>
    <m/>
    <x v="0"/>
    <x v="1"/>
    <d v="2004-08-06T00:00:00"/>
    <n v="25421.759999999998"/>
  </r>
  <r>
    <s v="HELENA BORGES MARTINS DA SILVA PARO"/>
    <s v="Universidade Federal de Uberlandia"/>
    <n v="2372691"/>
    <n v="4254045603"/>
    <s v="24/12/1977"/>
    <x v="0"/>
    <s v="MARIA DE FATIMA BORGES MARTINS"/>
    <x v="0"/>
    <s v="BRASILEIRO NATO"/>
    <m/>
    <s v="SP"/>
    <m/>
    <n v="305"/>
    <s v="FACULDADE DE MEDICINA"/>
    <s v="07-AREA ACADEMICA-UMUARAMA"/>
    <n v="305"/>
    <s v="FACULDADE DE MEDICINA"/>
    <s v="07-AREA ACADEMICA-UMUARAMA"/>
    <x v="0"/>
    <x v="1"/>
    <x v="9"/>
    <x v="0"/>
    <m/>
    <s v="0//0"/>
    <m/>
    <m/>
    <n v="0"/>
    <m/>
    <n v="0"/>
    <m/>
    <m/>
    <m/>
    <x v="0"/>
    <x v="1"/>
    <d v="2011-08-08T00:00:00"/>
    <n v="16591.91"/>
  </r>
  <r>
    <s v="HELENA MAURA TOREZAN SILINGARDI"/>
    <s v="Universidade Federal de Uberlandia"/>
    <n v="1717258"/>
    <n v="13779203804"/>
    <s v="15/08/1968"/>
    <x v="0"/>
    <s v="ANGELA HELENA TOREZAN SILINGARDI"/>
    <x v="0"/>
    <s v="BRASILEIRO NATO"/>
    <m/>
    <s v="SP"/>
    <m/>
    <n v="294"/>
    <s v="INSTITUTO DE BIOLOGIA"/>
    <s v="07-AREA ACADEMICA-UMUARAMA"/>
    <n v="294"/>
    <s v="INSTITUTO DE BIOLOGIA"/>
    <s v="07-AREA ACADEMICA-UMUARAMA"/>
    <x v="0"/>
    <x v="1"/>
    <x v="5"/>
    <x v="0"/>
    <m/>
    <s v="0//0"/>
    <m/>
    <m/>
    <n v="0"/>
    <m/>
    <n v="0"/>
    <m/>
    <m/>
    <m/>
    <x v="0"/>
    <x v="1"/>
    <d v="2009-08-07T00:00:00"/>
    <n v="18780.490000000002"/>
  </r>
  <r>
    <s v="HELIO CARLOS MIRANDA DE OLIVEIRA"/>
    <s v="Universidade Federal de Uberlandia"/>
    <n v="2529389"/>
    <n v="5984442620"/>
    <s v="02/08/1982"/>
    <x v="1"/>
    <s v="APARECIDA REGINA MIRANDA DE OLIVEIRA"/>
    <x v="1"/>
    <s v="BRASILEIRO NATO"/>
    <m/>
    <s v="MG"/>
    <s v="UBERLANDIA"/>
    <n v="340"/>
    <s v="INSTITUTO DE GEOGRAFIA"/>
    <s v="04-SANTA MONICA"/>
    <n v="340"/>
    <s v="INSTITUTO DE GEOGRAFIA"/>
    <s v="04-SANTA MONICA"/>
    <x v="0"/>
    <x v="1"/>
    <x v="9"/>
    <x v="0"/>
    <m/>
    <s v="0//0"/>
    <m/>
    <m/>
    <n v="0"/>
    <m/>
    <n v="0"/>
    <m/>
    <m/>
    <m/>
    <x v="0"/>
    <x v="1"/>
    <d v="2009-03-04T00:00:00"/>
    <n v="16591.91"/>
  </r>
  <r>
    <s v="HELIO LOPES DA SILVEIRA"/>
    <s v="Universidade Federal de Uberlandia"/>
    <n v="412251"/>
    <n v="20366116649"/>
    <s v="15/07/1950"/>
    <x v="1"/>
    <s v="DALILA LOPES DA SILVEIRA"/>
    <x v="0"/>
    <s v="BRASILEIRO NATO"/>
    <m/>
    <s v="MG"/>
    <s v="SERRA DO SALITRE"/>
    <n v="305"/>
    <s v="FACULDADE DE MEDICINA"/>
    <s v="07-AREA ACADEMICA-UMUARAMA"/>
    <n v="305"/>
    <s v="FACULDADE DE MEDICINA"/>
    <s v="07-AREA ACADEMICA-UMUARAMA"/>
    <x v="3"/>
    <x v="1"/>
    <x v="5"/>
    <x v="0"/>
    <m/>
    <s v="0//0"/>
    <m/>
    <m/>
    <n v="0"/>
    <m/>
    <n v="0"/>
    <m/>
    <m/>
    <m/>
    <x v="0"/>
    <x v="1"/>
    <d v="1983-07-01T00:00:00"/>
    <n v="22701.4"/>
  </r>
  <r>
    <s v="HELISANGELA DE ALMEIDA SILVA"/>
    <s v="Universidade Federal de Uberlandia"/>
    <n v="2454474"/>
    <n v="1074106644"/>
    <s v="19/06/1975"/>
    <x v="0"/>
    <s v="SONIA HELENA DE ALMEIDA SILVA"/>
    <x v="0"/>
    <s v="BRASILEIRO NATO"/>
    <m/>
    <s v="GO"/>
    <s v="ITUMBIARA"/>
    <n v="288"/>
    <s v="INSTITUTO DE CIENCIAS BIOMEDICAS"/>
    <s v="07-AREA ACADEMICA-UMUARAMA"/>
    <n v="288"/>
    <s v="INSTITUTO DE CIENCIAS BIOMEDICAS"/>
    <s v="07-AREA ACADEMICA-UMUARAMA"/>
    <x v="0"/>
    <x v="1"/>
    <x v="9"/>
    <x v="0"/>
    <m/>
    <s v="0//0"/>
    <m/>
    <m/>
    <n v="0"/>
    <m/>
    <n v="0"/>
    <m/>
    <m/>
    <m/>
    <x v="0"/>
    <x v="1"/>
    <d v="2013-02-25T00:00:00"/>
    <n v="16591.91"/>
  </r>
  <r>
    <s v="HELOISA MARA MENDES"/>
    <s v="Universidade Federal de Uberlandia"/>
    <n v="1815310"/>
    <n v="21591287839"/>
    <s v="21/08/1980"/>
    <x v="0"/>
    <s v="NAIR TEIXEIRA MENDES"/>
    <x v="0"/>
    <s v="BRASILEIRO NATO"/>
    <m/>
    <s v="SP"/>
    <m/>
    <n v="349"/>
    <s v="INSTITUTO DE LETRAS E LINGUISTICA"/>
    <s v="04-SANTA MONICA"/>
    <n v="349"/>
    <s v="INSTITUTO DE LETRAS E LINGUISTICA"/>
    <s v="04-SANTA MONICA"/>
    <x v="0"/>
    <x v="1"/>
    <x v="9"/>
    <x v="0"/>
    <m/>
    <s v="0//0"/>
    <m/>
    <m/>
    <n v="0"/>
    <m/>
    <n v="0"/>
    <m/>
    <m/>
    <m/>
    <x v="0"/>
    <x v="1"/>
    <d v="2010-09-13T00:00:00"/>
    <n v="17575.09"/>
  </r>
  <r>
    <s v="HELVECIO DAMIS DE OLIVEIRA CUNHA"/>
    <s v="Universidade Federal de Uberlandia"/>
    <n v="1609889"/>
    <n v="1031847677"/>
    <s v="27/03/1975"/>
    <x v="1"/>
    <s v="MARIA QUERUMBINA DAMIS CUNHA"/>
    <x v="0"/>
    <s v="BRASILEIRO NATO"/>
    <m/>
    <s v="MG"/>
    <s v="UBERLANDIA"/>
    <n v="376"/>
    <s v="FACULDADE DE DIREITO"/>
    <s v="04-SANTA MONICA"/>
    <n v="376"/>
    <s v="FACULDADE DE DIREITO"/>
    <s v="04-SANTA MONICA"/>
    <x v="0"/>
    <x v="1"/>
    <x v="7"/>
    <x v="0"/>
    <m/>
    <s v="0//0"/>
    <m/>
    <m/>
    <n v="0"/>
    <m/>
    <n v="0"/>
    <m/>
    <m/>
    <m/>
    <x v="0"/>
    <x v="1"/>
    <d v="2008-02-20T00:00:00"/>
    <n v="17255.59"/>
  </r>
  <r>
    <s v="HENRIQUE BEZERRA DE SOUZA"/>
    <s v="Universidade Federal de Uberlandia"/>
    <n v="1790318"/>
    <n v="2781539333"/>
    <s v="26/10/1987"/>
    <x v="1"/>
    <s v="MARIA DE FATIMA BEZERRA DE SOUZA"/>
    <x v="0"/>
    <s v="BRASILEIRO NATO"/>
    <m/>
    <s v="CE"/>
    <m/>
    <n v="816"/>
    <s v="COORDENACAO DO CURSO DE TEATRO"/>
    <s v="04-SANTA MONICA"/>
    <n v="808"/>
    <s v="INSTITUTO DE ARTES"/>
    <s v="04-SANTA MONICA"/>
    <x v="0"/>
    <x v="1"/>
    <x v="2"/>
    <x v="0"/>
    <m/>
    <s v="0//0"/>
    <m/>
    <m/>
    <n v="0"/>
    <m/>
    <n v="0"/>
    <m/>
    <m/>
    <m/>
    <x v="0"/>
    <x v="1"/>
    <d v="2021-09-27T00:00:00"/>
    <n v="9616.18"/>
  </r>
  <r>
    <s v="HENRIQUE COELHO FERNANDES"/>
    <s v="Universidade Federal de Uberlandia"/>
    <n v="2333092"/>
    <n v="7873141616"/>
    <s v="15/10/1986"/>
    <x v="1"/>
    <s v="APARECIDA COELHO FERNANDES"/>
    <x v="0"/>
    <s v="BRASILEIRO NATO"/>
    <m/>
    <s v="MG"/>
    <m/>
    <n v="414"/>
    <s v="FACULDADE DE CIENCIA DA COMPUTACAO"/>
    <s v="04-SANTA MONICA"/>
    <n v="414"/>
    <s v="FACULDADE DE CIENCIA DA COMPUTACAO"/>
    <s v="04-SANTA MONICA"/>
    <x v="0"/>
    <x v="1"/>
    <x v="0"/>
    <x v="0"/>
    <m/>
    <s v="0//0"/>
    <m/>
    <m/>
    <n v="0"/>
    <m/>
    <n v="0"/>
    <m/>
    <m/>
    <m/>
    <x v="0"/>
    <x v="1"/>
    <d v="2016-09-01T00:00:00"/>
    <n v="12272.12"/>
  </r>
  <r>
    <s v="HENRIQUE COUTINHO DE BARCELOS COSTA"/>
    <s v="Universidade Federal de Uberlandia"/>
    <n v="2968553"/>
    <n v="7321769640"/>
    <s v="17/09/1985"/>
    <x v="1"/>
    <s v="CELIDA MARIA COUTINHO BARCELOS COSTA"/>
    <x v="0"/>
    <s v="BRASILEIRO NATO"/>
    <m/>
    <s v="MG"/>
    <m/>
    <n v="789"/>
    <s v="COOR CURSO GRAD ENG ALIMENTOS DE PATOS"/>
    <s v="11-CAMPUS PATOS DE MINAS"/>
    <n v="410"/>
    <s v="FACULDADE DE ENGENHARIA QUIMICA"/>
    <s v="04-SANTA MONICA"/>
    <x v="0"/>
    <x v="1"/>
    <x v="0"/>
    <x v="0"/>
    <m/>
    <s v="0//0"/>
    <m/>
    <m/>
    <n v="26285"/>
    <s v="FUND. UNIVERSIDADE DE SAO JOAO DEL REI"/>
    <n v="0"/>
    <m/>
    <m/>
    <m/>
    <x v="0"/>
    <x v="1"/>
    <d v="2021-10-21T00:00:00"/>
    <n v="12272.12"/>
  </r>
  <r>
    <s v="HENRIQUE GERALDO RODRIGUES"/>
    <s v="Universidade Federal de Uberlandia"/>
    <n v="2330920"/>
    <n v="88110338615"/>
    <s v="24/11/1974"/>
    <x v="1"/>
    <s v="MARIA MARTA AUXILIADORA DE OLIVEIRA"/>
    <x v="1"/>
    <s v="BRASILEIRO NATO"/>
    <m/>
    <s v="MG"/>
    <s v="CARMO DO PARANAIBA"/>
    <n v="369"/>
    <s v="FACULDADE DE GESTAO E NEGOCIOS"/>
    <s v="04-SANTA MONICA"/>
    <n v="369"/>
    <s v="FACULDADE DE GESTAO E NEGOCIOS"/>
    <s v="04-SANTA MONICA"/>
    <x v="0"/>
    <x v="1"/>
    <x v="8"/>
    <x v="0"/>
    <m/>
    <s v="0//0"/>
    <m/>
    <m/>
    <n v="0"/>
    <m/>
    <n v="0"/>
    <m/>
    <m/>
    <m/>
    <x v="0"/>
    <x v="1"/>
    <d v="2011-07-11T00:00:00"/>
    <n v="13273.52"/>
  </r>
  <r>
    <s v="HENRIQUE TOMAZ GONZAGA"/>
    <s v="Universidade Federal de Uberlandia"/>
    <n v="3208609"/>
    <n v="1264921667"/>
    <s v="16/08/1987"/>
    <x v="1"/>
    <s v="MARIA HELENA TOMAZ GONZAGA"/>
    <x v="0"/>
    <s v="BRASILEIRO NATO"/>
    <m/>
    <s v="MG"/>
    <m/>
    <n v="1164"/>
    <s v="DEPARTAMENTO DE PARASITOLOGIA"/>
    <s v="07-AREA ACADEMICA-UMUARAMA"/>
    <n v="288"/>
    <s v="INSTITUTO DE CIENCIAS BIOMEDICAS"/>
    <s v="07-AREA ACADEMICA-UMUARAMA"/>
    <x v="0"/>
    <x v="1"/>
    <x v="2"/>
    <x v="0"/>
    <m/>
    <s v="0//0"/>
    <m/>
    <m/>
    <n v="0"/>
    <m/>
    <n v="0"/>
    <m/>
    <m/>
    <m/>
    <x v="0"/>
    <x v="1"/>
    <d v="2020-09-09T00:00:00"/>
    <n v="9616.18"/>
  </r>
  <r>
    <s v="HENRIQUE VITORINO SOUZA ALVES"/>
    <s v="Universidade Federal de Uberlandia"/>
    <n v="2764312"/>
    <n v="5960579626"/>
    <s v="04/03/1982"/>
    <x v="1"/>
    <s v="RAQUEL DE SOUZA ALVES SILVA"/>
    <x v="0"/>
    <s v="BRASILEIRO NATO"/>
    <m/>
    <s v="MG"/>
    <m/>
    <n v="372"/>
    <s v="FACULDADE ARQUITETURA URBANISMO E DESIGN"/>
    <s v="04-SANTA MONICA"/>
    <n v="372"/>
    <s v="FACULDADE ARQUITETURA URBANISMO E DESIGN"/>
    <s v="04-SANTA MONICA"/>
    <x v="0"/>
    <x v="1"/>
    <x v="4"/>
    <x v="2"/>
    <m/>
    <s v="0//0"/>
    <m/>
    <m/>
    <n v="0"/>
    <m/>
    <n v="0"/>
    <m/>
    <m/>
    <m/>
    <x v="1"/>
    <x v="1"/>
    <d v="2022-09-19T00:00:00"/>
    <n v="10971.74"/>
  </r>
  <r>
    <s v="HERALDO LUIS DE VASCONCELOS"/>
    <s v="Universidade Federal de Uberlandia"/>
    <n v="663659"/>
    <n v="7095504806"/>
    <s v="24/01/1962"/>
    <x v="1"/>
    <s v="FLORINDA ZERBETTA DE VASCONCELOS"/>
    <x v="0"/>
    <s v="BRASILEIRO NATO"/>
    <m/>
    <s v="SP"/>
    <s v="SAO PAULO"/>
    <n v="294"/>
    <s v="INSTITUTO DE BIOLOGIA"/>
    <s v="07-AREA ACADEMICA-UMUARAMA"/>
    <n v="294"/>
    <s v="INSTITUTO DE BIOLOGIA"/>
    <s v="07-AREA ACADEMICA-UMUARAMA"/>
    <x v="0"/>
    <x v="1"/>
    <x v="3"/>
    <x v="0"/>
    <m/>
    <s v="0//0"/>
    <m/>
    <m/>
    <n v="0"/>
    <m/>
    <n v="0"/>
    <m/>
    <m/>
    <m/>
    <x v="0"/>
    <x v="1"/>
    <d v="1988-01-18T00:00:00"/>
    <n v="21580.38"/>
  </r>
  <r>
    <s v="HERCIO CANDIDO DE QUEIROZ"/>
    <s v="Universidade Federal de Uberlandia"/>
    <n v="411667"/>
    <n v="32141432715"/>
    <s v="11/09/1951"/>
    <x v="1"/>
    <s v="LAZARA DORES SILVA"/>
    <x v="0"/>
    <s v="BRASILEIRO NATO"/>
    <m/>
    <s v="GO"/>
    <s v="RUBIATABA"/>
    <n v="399"/>
    <s v="FACULDADE DE ENGENHARIA MECANICA"/>
    <s v="12-CAMPUS GLORIA"/>
    <n v="399"/>
    <s v="FACULDADE DE ENGENHARIA MECANICA"/>
    <s v="12-CAMPUS GLORIA"/>
    <x v="0"/>
    <x v="2"/>
    <x v="8"/>
    <x v="0"/>
    <m/>
    <s v="0//0"/>
    <m/>
    <m/>
    <n v="0"/>
    <m/>
    <n v="0"/>
    <m/>
    <m/>
    <m/>
    <x v="0"/>
    <x v="0"/>
    <d v="1975-08-01T00:00:00"/>
    <n v="6818.19"/>
  </r>
  <r>
    <s v="HERNAN ROBERTO MONTUFAR LOPEZ"/>
    <s v="Universidade Federal de Uberlandia"/>
    <n v="1553301"/>
    <n v="22120759871"/>
    <s v="07/06/1974"/>
    <x v="1"/>
    <s v="LEONOR LOPEZ CCAPA"/>
    <x v="1"/>
    <s v="ESTRANGEIRO"/>
    <s v="PERU"/>
    <m/>
    <m/>
    <n v="391"/>
    <s v="FACULDADE DE MATEMATICA"/>
    <s v="04-SANTA MONICA"/>
    <n v="391"/>
    <s v="FACULDADE DE MATEMATICA"/>
    <s v="04-SANTA MONICA"/>
    <x v="0"/>
    <x v="1"/>
    <x v="7"/>
    <x v="0"/>
    <m/>
    <s v="0//0"/>
    <m/>
    <m/>
    <n v="0"/>
    <m/>
    <n v="0"/>
    <m/>
    <m/>
    <m/>
    <x v="0"/>
    <x v="1"/>
    <d v="2011-08-08T00:00:00"/>
    <n v="17255.59"/>
  </r>
  <r>
    <s v="HIGOR LUIS SILVA"/>
    <s v="Universidade Federal de Uberlandia"/>
    <n v="1289553"/>
    <n v="10832329673"/>
    <s v="23/11/1993"/>
    <x v="1"/>
    <s v="DALMI APARECIDA BARBOSA SILVA"/>
    <x v="0"/>
    <s v="BRASILEIRO NATO"/>
    <m/>
    <s v="MG"/>
    <m/>
    <n v="399"/>
    <s v="FACULDADE DE ENGENHARIA MECANICA"/>
    <s v="12-CAMPUS GLORIA"/>
    <n v="399"/>
    <s v="FACULDADE DE ENGENHARIA MECANICA"/>
    <s v="12-CAMPUS GLORIA"/>
    <x v="0"/>
    <x v="1"/>
    <x v="2"/>
    <x v="0"/>
    <m/>
    <s v="0//0"/>
    <m/>
    <m/>
    <n v="0"/>
    <m/>
    <n v="0"/>
    <m/>
    <m/>
    <m/>
    <x v="0"/>
    <x v="1"/>
    <d v="2022-09-05T00:00:00"/>
    <n v="9616.18"/>
  </r>
  <r>
    <s v="HOMERO GHIOTI DA SILVA"/>
    <s v="Universidade Federal de Uberlandia"/>
    <n v="1685314"/>
    <n v="18853031816"/>
    <s v="18/12/1978"/>
    <x v="1"/>
    <s v="AURORA APARECIDA GHIOTI DA SILVA"/>
    <x v="0"/>
    <s v="BRASILEIRO NATO"/>
    <m/>
    <s v="SP"/>
    <s v="JALES"/>
    <n v="801"/>
    <s v="COORD CURSO DE MATEMATICA DO PONTAL"/>
    <s v="09-CAMPUS PONTAL"/>
    <n v="1152"/>
    <s v="INSTITUTO CIENCIAS EXATA NATURAIS PONTAL"/>
    <s v="09-CAMPUS PONTAL"/>
    <x v="0"/>
    <x v="1"/>
    <x v="7"/>
    <x v="0"/>
    <m/>
    <s v="0//0"/>
    <m/>
    <m/>
    <n v="0"/>
    <m/>
    <n v="0"/>
    <m/>
    <m/>
    <m/>
    <x v="0"/>
    <x v="1"/>
    <d v="2009-03-04T00:00:00"/>
    <n v="17255.59"/>
  </r>
  <r>
    <s v="HUDSON DE PAULA CARVALHO"/>
    <s v="Universidade Federal de Uberlandia"/>
    <n v="2558848"/>
    <n v="82335079115"/>
    <s v="20/05/1976"/>
    <x v="1"/>
    <s v="ROSILDA DE CARVALHO ALMEIDA"/>
    <x v="0"/>
    <s v="BRASILEIRO NATO"/>
    <m/>
    <s v="MT"/>
    <s v="ALTO GARCAS"/>
    <n v="301"/>
    <s v="INSTITUTO DE CIENCIAS AGRARIAS"/>
    <s v="12-CAMPUS GLORIA"/>
    <n v="301"/>
    <s v="INSTITUTO DE CIENCIAS AGRARIAS"/>
    <s v="12-CAMPUS GLORIA"/>
    <x v="0"/>
    <x v="1"/>
    <x v="5"/>
    <x v="0"/>
    <m/>
    <s v="0//0"/>
    <m/>
    <m/>
    <n v="0"/>
    <m/>
    <n v="0"/>
    <m/>
    <m/>
    <m/>
    <x v="0"/>
    <x v="1"/>
    <d v="2010-03-26T00:00:00"/>
    <n v="21798.57"/>
  </r>
  <r>
    <s v="HUGO CESAR RODRIGUES MOREIRA CATAO"/>
    <s v="Universidade Federal de Uberlandia"/>
    <n v="3148990"/>
    <n v="6739317658"/>
    <s v="06/04/1983"/>
    <x v="1"/>
    <s v="ALINETE RODRIGUES MOREIRA CATAO"/>
    <x v="1"/>
    <s v="BRASILEIRO NATO"/>
    <m/>
    <s v="MG"/>
    <m/>
    <n v="301"/>
    <s v="INSTITUTO DE CIENCIAS AGRARIAS"/>
    <s v="12-CAMPUS GLORIA"/>
    <n v="301"/>
    <s v="INSTITUTO DE CIENCIAS AGRARIAS"/>
    <s v="12-CAMPUS GLORIA"/>
    <x v="0"/>
    <x v="1"/>
    <x v="4"/>
    <x v="0"/>
    <m/>
    <s v="0//0"/>
    <m/>
    <m/>
    <n v="0"/>
    <m/>
    <n v="0"/>
    <m/>
    <m/>
    <m/>
    <x v="0"/>
    <x v="1"/>
    <d v="2019-09-17T00:00:00"/>
    <n v="11800.12"/>
  </r>
  <r>
    <s v="HUGO DE SOUZA RODRIGUES"/>
    <s v="Universidade Federal de Uberlandia"/>
    <n v="1685089"/>
    <n v="62848321172"/>
    <s v="05/05/1974"/>
    <x v="1"/>
    <s v="MARIA DE SOUZA RODRIGUES"/>
    <x v="0"/>
    <s v="BRASILEIRO NATO"/>
    <m/>
    <s v="GO"/>
    <s v="RIO VERDE"/>
    <n v="1152"/>
    <s v="INSTITUTO CIENCIAS EXATA NATURAIS PONTAL"/>
    <s v="09-CAMPUS PONTAL"/>
    <n v="1152"/>
    <s v="INSTITUTO CIENCIAS EXATA NATURAIS PONTAL"/>
    <s v="09-CAMPUS PONTAL"/>
    <x v="0"/>
    <x v="1"/>
    <x v="7"/>
    <x v="0"/>
    <m/>
    <s v="0//0"/>
    <m/>
    <m/>
    <n v="0"/>
    <m/>
    <n v="0"/>
    <m/>
    <m/>
    <m/>
    <x v="0"/>
    <x v="1"/>
    <d v="2009-03-04T00:00:00"/>
    <n v="18238.77"/>
  </r>
  <r>
    <s v="HUGO LEMES CARLO"/>
    <s v="Universidade Federal de Uberlandia"/>
    <n v="3331008"/>
    <n v="3017827682"/>
    <s v="22/08/1977"/>
    <x v="1"/>
    <s v="REGIA MARIA LEMES CARLO"/>
    <x v="0"/>
    <s v="BRASILEIRO NATO"/>
    <m/>
    <s v="MG"/>
    <s v="UBERLANDIA"/>
    <n v="319"/>
    <s v="FACULDADE DE ODONTOLOGIA"/>
    <s v="07-AREA ACADEMICA-UMUARAMA"/>
    <n v="319"/>
    <s v="FACULDADE DE ODONTOLOGIA"/>
    <s v="07-AREA ACADEMICA-UMUARAMA"/>
    <x v="0"/>
    <x v="1"/>
    <x v="1"/>
    <x v="0"/>
    <m/>
    <s v="0//0"/>
    <m/>
    <m/>
    <n v="26237"/>
    <s v="UNIVERSIDADE FEDERAL DE JUIZ DE FORA"/>
    <n v="0"/>
    <m/>
    <m/>
    <m/>
    <x v="0"/>
    <x v="1"/>
    <d v="2022-06-14T00:00:00"/>
    <n v="19531.71"/>
  </r>
  <r>
    <s v="HUGO REZENDE HENRIQUES"/>
    <s v="Universidade Federal de Uberlandia"/>
    <n v="3239853"/>
    <n v="7214253640"/>
    <s v="20/12/1986"/>
    <x v="1"/>
    <s v="CYBELE MARIA REZENDE HENRIQUES"/>
    <x v="0"/>
    <s v="BRASILEIRO NATO"/>
    <m/>
    <s v="MG"/>
    <m/>
    <n v="376"/>
    <s v="FACULDADE DE DIREITO"/>
    <s v="04-SANTA MONICA"/>
    <n v="376"/>
    <s v="FACULDADE DE DIREITO"/>
    <s v="04-SANTA MONICA"/>
    <x v="0"/>
    <x v="1"/>
    <x v="2"/>
    <x v="0"/>
    <m/>
    <s v="0//0"/>
    <m/>
    <m/>
    <n v="0"/>
    <m/>
    <n v="0"/>
    <m/>
    <m/>
    <m/>
    <x v="0"/>
    <x v="1"/>
    <d v="2021-05-21T00:00:00"/>
    <n v="9616.18"/>
  </r>
  <r>
    <s v="HUMBERTO APARECIDO DE OLIVEIRA GUIDO"/>
    <s v="Universidade Federal de Uberlandia"/>
    <n v="3150633"/>
    <n v="5907968877"/>
    <s v="08/04/1963"/>
    <x v="1"/>
    <s v="CECILIA OLIVEIRA GUIDO"/>
    <x v="0"/>
    <s v="BRASILEIRO NATO"/>
    <m/>
    <s v="SP"/>
    <s v="SANTO ANTONIO DO JARDIM"/>
    <n v="807"/>
    <s v="INSTITUTO DE FILOSOFIA"/>
    <s v="04-SANTA MONICA"/>
    <n v="807"/>
    <s v="INSTITUTO DE FILOSOFIA"/>
    <s v="04-SANTA MONICA"/>
    <x v="0"/>
    <x v="1"/>
    <x v="3"/>
    <x v="0"/>
    <m/>
    <s v="0//0"/>
    <m/>
    <m/>
    <n v="0"/>
    <m/>
    <n v="0"/>
    <m/>
    <m/>
    <m/>
    <x v="0"/>
    <x v="1"/>
    <d v="1997-02-01T00:00:00"/>
    <n v="20720.98"/>
  </r>
  <r>
    <s v="HUMBERTO BERSANI"/>
    <s v="Universidade Federal de Uberlandia"/>
    <n v="1133284"/>
    <n v="33931355896"/>
    <s v="22/03/1985"/>
    <x v="1"/>
    <s v="MARIA HELENA APARECIDA BERSANI"/>
    <x v="0"/>
    <s v="BRASILEIRO NATO"/>
    <m/>
    <s v="SP"/>
    <m/>
    <n v="376"/>
    <s v="FACULDADE DE DIREITO"/>
    <s v="04-SANTA MONICA"/>
    <n v="376"/>
    <s v="FACULDADE DE DIREITO"/>
    <s v="04-SANTA MONICA"/>
    <x v="0"/>
    <x v="1"/>
    <x v="12"/>
    <x v="0"/>
    <m/>
    <s v="0//0"/>
    <m/>
    <m/>
    <n v="0"/>
    <m/>
    <n v="0"/>
    <m/>
    <m/>
    <m/>
    <x v="0"/>
    <x v="1"/>
    <d v="2020-03-17T00:00:00"/>
    <n v="10097"/>
  </r>
  <r>
    <s v="HUMBERTO EDUARDO DE PAULA MARTINS"/>
    <s v="Universidade Federal de Uberlandia"/>
    <n v="1193398"/>
    <n v="64070948600"/>
    <s v="01/07/1969"/>
    <x v="1"/>
    <s v="DARLI RODRIGUES MARTINS"/>
    <x v="0"/>
    <s v="BRASILEIRO NATO"/>
    <m/>
    <s v="MG"/>
    <s v="UBERLANDIA"/>
    <n v="344"/>
    <s v="INST DE ECONOMIA RELACOES INTERNACIONAIS"/>
    <s v="04-SANTA MONICA"/>
    <n v="344"/>
    <s v="INST DE ECONOMIA RELACOES INTERNACIONAIS"/>
    <s v="04-SANTA MONICA"/>
    <x v="0"/>
    <x v="1"/>
    <x v="3"/>
    <x v="0"/>
    <m/>
    <s v="0//0"/>
    <m/>
    <m/>
    <n v="0"/>
    <m/>
    <n v="0"/>
    <m/>
    <m/>
    <m/>
    <x v="0"/>
    <x v="1"/>
    <d v="1996-03-26T00:00:00"/>
    <n v="20720.98"/>
  </r>
  <r>
    <s v="HUMBERTO LUIZ RAZENTE"/>
    <s v="Universidade Federal de Uberlandia"/>
    <n v="1283757"/>
    <n v="62236075120"/>
    <s v="05/01/1977"/>
    <x v="1"/>
    <s v="VILMA ZACHARIAS RAZENTE"/>
    <x v="0"/>
    <s v="BRASILEIRO NATO"/>
    <m/>
    <s v="PR"/>
    <m/>
    <n v="414"/>
    <s v="FACULDADE DE CIENCIA DA COMPUTACAO"/>
    <s v="04-SANTA MONICA"/>
    <n v="414"/>
    <s v="FACULDADE DE CIENCIA DA COMPUTACAO"/>
    <s v="04-SANTA MONICA"/>
    <x v="0"/>
    <x v="1"/>
    <x v="5"/>
    <x v="0"/>
    <m/>
    <s v="0//0"/>
    <m/>
    <m/>
    <n v="0"/>
    <m/>
    <n v="0"/>
    <m/>
    <m/>
    <m/>
    <x v="0"/>
    <x v="1"/>
    <d v="2012-10-22T00:00:00"/>
    <n v="17945.810000000001"/>
  </r>
  <r>
    <s v="IARA MARIA MORA LONGHINI"/>
    <s v="Universidade Federal de Uberlandia"/>
    <n v="1545055"/>
    <n v="17534428858"/>
    <s v="08/06/1973"/>
    <x v="0"/>
    <s v="RITA CASSIA DE OLIVEIRA MORA"/>
    <x v="0"/>
    <s v="BRASILEIRO NATO"/>
    <m/>
    <s v="SP"/>
    <s v="SERTAOZINHO"/>
    <n v="363"/>
    <s v="FACULDADE DE EDUCACAO"/>
    <s v="04-SANTA MONICA"/>
    <n v="363"/>
    <s v="FACULDADE DE EDUCACAO"/>
    <s v="04-SANTA MONICA"/>
    <x v="0"/>
    <x v="1"/>
    <x v="7"/>
    <x v="0"/>
    <m/>
    <s v="0//0"/>
    <m/>
    <m/>
    <n v="0"/>
    <m/>
    <n v="0"/>
    <m/>
    <m/>
    <m/>
    <x v="0"/>
    <x v="1"/>
    <d v="2006-08-07T00:00:00"/>
    <n v="17255.59"/>
  </r>
  <r>
    <s v="IARA TOSCANO CORREIA"/>
    <s v="Universidade Federal de Uberlandia"/>
    <n v="1240831"/>
    <n v="91085160653"/>
    <s v="30/08/1972"/>
    <x v="0"/>
    <s v="CREUZA TOSCANO CORREIA"/>
    <x v="0"/>
    <s v="BRASILEIRO NATO"/>
    <m/>
    <s v="GO"/>
    <m/>
    <n v="335"/>
    <s v="INSTITUTO DE HISTORIA"/>
    <s v="04-SANTA MONICA"/>
    <n v="335"/>
    <s v="INSTITUTO DE HISTORIA"/>
    <s v="04-SANTA MONICA"/>
    <x v="0"/>
    <x v="1"/>
    <x v="4"/>
    <x v="0"/>
    <m/>
    <s v="0//0"/>
    <m/>
    <m/>
    <n v="0"/>
    <m/>
    <n v="0"/>
    <m/>
    <m/>
    <m/>
    <x v="0"/>
    <x v="1"/>
    <d v="2019-04-16T00:00:00"/>
    <n v="11800.12"/>
  </r>
  <r>
    <s v="IARA VIEIRA GUIMARAES"/>
    <s v="Universidade Federal de Uberlandia"/>
    <n v="3035093"/>
    <n v="78375886653"/>
    <s v="26/04/1970"/>
    <x v="0"/>
    <s v="DIVINA MARIA GUIMARAES"/>
    <x v="0"/>
    <s v="BRASILEIRO NATO"/>
    <m/>
    <s v="MG"/>
    <s v="GRUPIARA"/>
    <n v="363"/>
    <s v="FACULDADE DE EDUCACAO"/>
    <s v="04-SANTA MONICA"/>
    <n v="363"/>
    <s v="FACULDADE DE EDUCACAO"/>
    <s v="04-SANTA MONICA"/>
    <x v="0"/>
    <x v="1"/>
    <x v="1"/>
    <x v="0"/>
    <m/>
    <s v="0//0"/>
    <m/>
    <m/>
    <n v="0"/>
    <m/>
    <n v="0"/>
    <m/>
    <m/>
    <m/>
    <x v="0"/>
    <x v="1"/>
    <d v="1997-02-24T00:00:00"/>
    <n v="19344.39"/>
  </r>
  <r>
    <s v="IGOR ANTONIO LOURENCO DA SILVA"/>
    <s v="Universidade Federal de Uberlandia"/>
    <n v="2061269"/>
    <n v="1257843680"/>
    <s v="12/01/1983"/>
    <x v="1"/>
    <s v="NAIR DAS GRACAS FERREIRA DA SILVA"/>
    <x v="0"/>
    <s v="BRASILEIRO NATO"/>
    <m/>
    <s v="MG"/>
    <m/>
    <n v="349"/>
    <s v="INSTITUTO DE LETRAS E LINGUISTICA"/>
    <s v="04-SANTA MONICA"/>
    <n v="349"/>
    <s v="INSTITUTO DE LETRAS E LINGUISTICA"/>
    <s v="04-SANTA MONICA"/>
    <x v="0"/>
    <x v="1"/>
    <x v="8"/>
    <x v="0"/>
    <m/>
    <s v="0//0"/>
    <m/>
    <m/>
    <n v="0"/>
    <m/>
    <n v="0"/>
    <m/>
    <m/>
    <m/>
    <x v="0"/>
    <x v="1"/>
    <d v="2013-10-01T00:00:00"/>
    <n v="15277.7"/>
  </r>
  <r>
    <s v="IGOR SANTOS PERETTA"/>
    <s v="Universidade Federal de Uberlandia"/>
    <n v="1219746"/>
    <n v="18213949846"/>
    <s v="02/09/1974"/>
    <x v="1"/>
    <s v="MARIA MIRIAM E SILVA PERETTA"/>
    <x v="0"/>
    <s v="BRASILEIRO NATO"/>
    <m/>
    <s v="SP"/>
    <m/>
    <n v="403"/>
    <s v="FACULDADE DE ENGENHARIA ELETRICA"/>
    <s v="04-SANTA MONICA"/>
    <n v="403"/>
    <s v="FACULDADE DE ENGENHARIA ELETRICA"/>
    <s v="04-SANTA MONICA"/>
    <x v="0"/>
    <x v="1"/>
    <x v="0"/>
    <x v="0"/>
    <m/>
    <s v="0//0"/>
    <m/>
    <m/>
    <n v="0"/>
    <m/>
    <n v="0"/>
    <m/>
    <m/>
    <m/>
    <x v="0"/>
    <x v="1"/>
    <d v="2016-04-14T00:00:00"/>
    <n v="13255.3"/>
  </r>
  <r>
    <s v="IGOR SILVA ALVES"/>
    <s v="Universidade Federal de Uberlandia"/>
    <n v="1915473"/>
    <n v="28766588871"/>
    <s v="02/12/1979"/>
    <x v="1"/>
    <s v="MARIA APARECIDA SILVA ALVES"/>
    <x v="0"/>
    <s v="BRASILEIRO NATO"/>
    <m/>
    <s v="SP"/>
    <m/>
    <n v="1255"/>
    <s v="CENTRO INTERNACIONAL ESTUDOS MEDIEVAIS"/>
    <s v="04-SANTA MONICA"/>
    <n v="807"/>
    <s v="INSTITUTO DE FILOSOFIA"/>
    <s v="04-SANTA MONICA"/>
    <x v="0"/>
    <x v="1"/>
    <x v="4"/>
    <x v="0"/>
    <m/>
    <s v="0//0"/>
    <m/>
    <m/>
    <n v="0"/>
    <m/>
    <n v="0"/>
    <m/>
    <m/>
    <m/>
    <x v="0"/>
    <x v="1"/>
    <d v="2017-06-07T00:00:00"/>
    <n v="12456.4"/>
  </r>
  <r>
    <s v="ILMERIO REIS DA SILVA"/>
    <s v="Universidade Federal de Uberlandia"/>
    <n v="412348"/>
    <n v="39416941620"/>
    <s v="06/01/1961"/>
    <x v="1"/>
    <s v="MARIA AUGUSTA FERNANDES"/>
    <x v="1"/>
    <s v="BRASILEIRO NATO"/>
    <m/>
    <s v="MG"/>
    <s v="UBERLANDIA"/>
    <n v="617"/>
    <s v="DIRETORIA DE ENSINO"/>
    <s v="04-SANTA MONICA"/>
    <n v="414"/>
    <s v="FACULDADE DE CIENCIA DA COMPUTACAO"/>
    <s v="04-SANTA MONICA"/>
    <x v="0"/>
    <x v="1"/>
    <x v="3"/>
    <x v="0"/>
    <m/>
    <s v="0//0"/>
    <m/>
    <m/>
    <n v="0"/>
    <m/>
    <n v="0"/>
    <m/>
    <m/>
    <m/>
    <x v="0"/>
    <x v="1"/>
    <d v="1984-07-16T00:00:00"/>
    <n v="29654.69"/>
  </r>
  <r>
    <s v="IRIDALQUES FERNANDES DE PAULA"/>
    <s v="Universidade Federal de Uberlandia"/>
    <n v="411528"/>
    <n v="24027456653"/>
    <s v="29/08/1951"/>
    <x v="1"/>
    <s v="JOSINA FERNANDES"/>
    <x v="0"/>
    <s v="BRASILEIRO NATO"/>
    <m/>
    <s v="MG"/>
    <s v="UBERLANDIA"/>
    <n v="407"/>
    <s v="FACULDADE DE ENGENHARIA CIVIL"/>
    <s v="04-SANTA MONICA"/>
    <n v="407"/>
    <s v="FACULDADE DE ENGENHARIA CIVIL"/>
    <s v="04-SANTA MONICA"/>
    <x v="0"/>
    <x v="0"/>
    <x v="3"/>
    <x v="0"/>
    <m/>
    <s v="0//0"/>
    <m/>
    <m/>
    <n v="0"/>
    <m/>
    <n v="0"/>
    <m/>
    <m/>
    <m/>
    <x v="0"/>
    <x v="1"/>
    <d v="1977-04-01T00:00:00"/>
    <n v="18767.98"/>
  </r>
  <r>
    <s v="ISABELA GERBELLI GARBIN RAMANZINI"/>
    <s v="Universidade Federal de Uberlandia"/>
    <n v="2023326"/>
    <n v="33557605876"/>
    <s v="13/10/1984"/>
    <x v="0"/>
    <s v="JAINE MARIA GERBELLI GARBIN"/>
    <x v="0"/>
    <s v="BRASILEIRO NATO"/>
    <m/>
    <s v="SP"/>
    <m/>
    <n v="344"/>
    <s v="INST DE ECONOMIA RELACOES INTERNACIONAIS"/>
    <s v="04-SANTA MONICA"/>
    <n v="344"/>
    <s v="INST DE ECONOMIA RELACOES INTERNACIONAIS"/>
    <s v="04-SANTA MONICA"/>
    <x v="0"/>
    <x v="1"/>
    <x v="8"/>
    <x v="0"/>
    <m/>
    <s v="0//0"/>
    <m/>
    <m/>
    <n v="0"/>
    <m/>
    <n v="0"/>
    <m/>
    <m/>
    <m/>
    <x v="0"/>
    <x v="1"/>
    <d v="2013-05-03T00:00:00"/>
    <n v="13273.52"/>
  </r>
  <r>
    <s v="ISABELA MARIA BERNARDES GOULART"/>
    <s v="Universidade Federal de Uberlandia"/>
    <n v="412983"/>
    <n v="32285167687"/>
    <s v="03/08/1959"/>
    <x v="0"/>
    <s v="MARLENE BERNARDES DE FREITAS GOULART"/>
    <x v="0"/>
    <s v="BRASILEIRO NATO"/>
    <m/>
    <s v="MG"/>
    <s v="UBERLANDIA"/>
    <n v="307"/>
    <s v="DEPARTAMENTO DE CLINICA MEDICA"/>
    <s v="07-AREA ACADEMICA-UMUARAMA"/>
    <n v="305"/>
    <s v="FACULDADE DE MEDICINA"/>
    <s v="07-AREA ACADEMICA-UMUARAMA"/>
    <x v="0"/>
    <x v="1"/>
    <x v="3"/>
    <x v="0"/>
    <m/>
    <s v="0//0"/>
    <m/>
    <m/>
    <n v="0"/>
    <m/>
    <n v="0"/>
    <m/>
    <m/>
    <m/>
    <x v="0"/>
    <x v="1"/>
    <d v="1987-09-01T00:00:00"/>
    <n v="26367.68"/>
  </r>
  <r>
    <s v="ISABELLA GOMES DE MARCO"/>
    <s v="Universidade Federal de Uberlandia"/>
    <n v="3245826"/>
    <n v="42646783825"/>
    <s v="24/01/1994"/>
    <x v="0"/>
    <s v="CRISTIANE DE FREITAS GOMES"/>
    <x v="0"/>
    <s v="BRASILEIRO NATO"/>
    <m/>
    <s v="SP"/>
    <m/>
    <n v="372"/>
    <s v="FACULDADE ARQUITETURA URBANISMO E DESIGN"/>
    <s v="04-SANTA MONICA"/>
    <n v="372"/>
    <s v="FACULDADE ARQUITETURA URBANISMO E DESIGN"/>
    <s v="04-SANTA MONICA"/>
    <x v="0"/>
    <x v="0"/>
    <x v="2"/>
    <x v="1"/>
    <m/>
    <s v="0//0"/>
    <m/>
    <m/>
    <n v="0"/>
    <m/>
    <n v="0"/>
    <m/>
    <m/>
    <m/>
    <x v="1"/>
    <x v="0"/>
    <d v="2021-07-21T00:00:00"/>
    <n v="2846.15"/>
  </r>
  <r>
    <s v="ISAQUE NOGUEIRA GONDIM"/>
    <s v="Universidade Federal de Uberlandia"/>
    <n v="2044402"/>
    <n v="6649036650"/>
    <s v="24/07/1983"/>
    <x v="1"/>
    <s v="SONIA DE FATIMA NOGUEIRA"/>
    <x v="0"/>
    <s v="BRASILEIRO NATO"/>
    <m/>
    <s v="MG"/>
    <m/>
    <n v="403"/>
    <s v="FACULDADE DE ENGENHARIA ELETRICA"/>
    <s v="04-SANTA MONICA"/>
    <n v="403"/>
    <s v="FACULDADE DE ENGENHARIA ELETRICA"/>
    <s v="04-SANTA MONICA"/>
    <x v="0"/>
    <x v="1"/>
    <x v="8"/>
    <x v="0"/>
    <m/>
    <s v="0//0"/>
    <m/>
    <m/>
    <n v="0"/>
    <m/>
    <n v="0"/>
    <m/>
    <m/>
    <m/>
    <x v="0"/>
    <x v="1"/>
    <d v="2013-07-08T00:00:00"/>
    <n v="13273.52"/>
  </r>
  <r>
    <s v="ISHANGLY JUANA DA SILVA"/>
    <s v="Universidade Federal de Uberlandia"/>
    <n v="3258565"/>
    <n v="8154186632"/>
    <s v="24/03/1996"/>
    <x v="0"/>
    <s v="MARIA DAS VITORIAS DOS SANTOS"/>
    <x v="1"/>
    <s v="BRASILEIRO NATO"/>
    <m/>
    <s v="RN"/>
    <m/>
    <n v="363"/>
    <s v="FACULDADE DE EDUCACAO"/>
    <s v="04-SANTA MONICA"/>
    <n v="363"/>
    <s v="FACULDADE DE EDUCACAO"/>
    <s v="04-SANTA MONICA"/>
    <x v="0"/>
    <x v="0"/>
    <x v="2"/>
    <x v="1"/>
    <m/>
    <s v="0//0"/>
    <m/>
    <m/>
    <n v="0"/>
    <m/>
    <n v="0"/>
    <m/>
    <m/>
    <m/>
    <x v="1"/>
    <x v="0"/>
    <d v="2021-11-08T00:00:00"/>
    <n v="3866.06"/>
  </r>
  <r>
    <s v="ISMARLEY LAGE HORTA MORAIS"/>
    <s v="Universidade Federal de Uberlandia"/>
    <n v="1339092"/>
    <n v="6427157698"/>
    <s v="08/11/1984"/>
    <x v="1"/>
    <s v="ISABEL LAGE MOREIRA"/>
    <x v="0"/>
    <s v="BRASILEIRO NATO"/>
    <m/>
    <s v="MG"/>
    <m/>
    <n v="960"/>
    <s v="FECIV - CAMPOS MONTE CARMELO"/>
    <s v="10-CAMPUS MONTE CARMELO"/>
    <n v="407"/>
    <s v="FACULDADE DE ENGENHARIA CIVIL"/>
    <s v="04-SANTA MONICA"/>
    <x v="0"/>
    <x v="1"/>
    <x v="0"/>
    <x v="0"/>
    <m/>
    <s v="0//0"/>
    <m/>
    <m/>
    <n v="0"/>
    <m/>
    <n v="0"/>
    <m/>
    <m/>
    <m/>
    <x v="0"/>
    <x v="1"/>
    <d v="2017-01-24T00:00:00"/>
    <n v="12272.12"/>
  </r>
  <r>
    <s v="ISRAEL DE SA"/>
    <s v="Universidade Federal de Uberlandia"/>
    <n v="1244966"/>
    <n v="30902407856"/>
    <s v="11/06/1982"/>
    <x v="1"/>
    <s v="MARIA LUCIA DE VITTA SA"/>
    <x v="0"/>
    <s v="BRASILEIRO NATO"/>
    <m/>
    <s v="SP"/>
    <m/>
    <n v="349"/>
    <s v="INSTITUTO DE LETRAS E LINGUISTICA"/>
    <s v="04-SANTA MONICA"/>
    <n v="349"/>
    <s v="INSTITUTO DE LETRAS E LINGUISTICA"/>
    <s v="04-SANTA MONICA"/>
    <x v="0"/>
    <x v="1"/>
    <x v="0"/>
    <x v="0"/>
    <m/>
    <s v="0//0"/>
    <m/>
    <s v="Afas. Part.Pro.Pos.Grad. Stricto Sensu no País C/Ônus - EST"/>
    <n v="0"/>
    <m/>
    <n v="0"/>
    <m/>
    <s v="1/09/2022"/>
    <s v="31/08/2023"/>
    <x v="0"/>
    <x v="1"/>
    <d v="2017-01-24T00:00:00"/>
    <n v="12272.12"/>
  </r>
  <r>
    <s v="IVAN DA SILVA SENDIN"/>
    <s v="Universidade Federal de Uberlandia"/>
    <n v="1463329"/>
    <n v="1541658914"/>
    <s v="15/08/1975"/>
    <x v="1"/>
    <s v="LINA DA SILVA SENDIN"/>
    <x v="0"/>
    <s v="BRASILEIRO NATO"/>
    <m/>
    <s v="PR"/>
    <m/>
    <n v="414"/>
    <s v="FACULDADE DE CIENCIA DA COMPUTACAO"/>
    <s v="04-SANTA MONICA"/>
    <n v="414"/>
    <s v="FACULDADE DE CIENCIA DA COMPUTACAO"/>
    <s v="04-SANTA MONICA"/>
    <x v="0"/>
    <x v="1"/>
    <x v="6"/>
    <x v="0"/>
    <m/>
    <s v="0//0"/>
    <m/>
    <m/>
    <n v="0"/>
    <m/>
    <n v="0"/>
    <m/>
    <m/>
    <m/>
    <x v="0"/>
    <x v="1"/>
    <d v="2014-04-08T00:00:00"/>
    <n v="12763.01"/>
  </r>
  <r>
    <s v="IVAN MARCOS RIBEIRO"/>
    <s v="Universidade Federal de Uberlandia"/>
    <n v="1544068"/>
    <n v="16459427836"/>
    <s v="25/09/1975"/>
    <x v="1"/>
    <s v="AUREA ALCAMIN DA SILVA"/>
    <x v="1"/>
    <s v="BRASILEIRO NATO"/>
    <m/>
    <s v="SP"/>
    <s v="ASSIS"/>
    <n v="349"/>
    <s v="INSTITUTO DE LETRAS E LINGUISTICA"/>
    <s v="04-SANTA MONICA"/>
    <n v="349"/>
    <s v="INSTITUTO DE LETRAS E LINGUISTICA"/>
    <s v="04-SANTA MONICA"/>
    <x v="0"/>
    <x v="1"/>
    <x v="3"/>
    <x v="0"/>
    <m/>
    <s v="0//0"/>
    <m/>
    <m/>
    <n v="0"/>
    <m/>
    <n v="0"/>
    <m/>
    <m/>
    <m/>
    <x v="0"/>
    <x v="1"/>
    <d v="2006-07-28T00:00:00"/>
    <n v="21513.19"/>
  </r>
  <r>
    <s v="IVAN NUNES SANTOS"/>
    <s v="Universidade Federal de Uberlandia"/>
    <n v="2581342"/>
    <n v="2409634664"/>
    <s v="13/07/1979"/>
    <x v="1"/>
    <s v="NELITA NUNES SANTOS"/>
    <x v="1"/>
    <s v="BRASILEIRO NATO"/>
    <m/>
    <s v="MG"/>
    <s v="PRATA"/>
    <n v="403"/>
    <s v="FACULDADE DE ENGENHARIA ELETRICA"/>
    <s v="04-SANTA MONICA"/>
    <n v="403"/>
    <s v="FACULDADE DE ENGENHARIA ELETRICA"/>
    <s v="04-SANTA MONICA"/>
    <x v="0"/>
    <x v="1"/>
    <x v="7"/>
    <x v="0"/>
    <m/>
    <s v="0//0"/>
    <m/>
    <m/>
    <n v="0"/>
    <m/>
    <n v="0"/>
    <m/>
    <m/>
    <m/>
    <x v="0"/>
    <x v="1"/>
    <d v="2008-11-10T00:00:00"/>
    <n v="17255.59"/>
  </r>
  <r>
    <s v="IVETE BATISTA DA SILVA ALMEIDA"/>
    <s v="Universidade Federal de Uberlandia"/>
    <n v="2532593"/>
    <n v="8890395850"/>
    <s v="29/01/1967"/>
    <x v="0"/>
    <s v="IVONE BATISTA DA SILVA"/>
    <x v="4"/>
    <s v="BRASILEIRO NATO"/>
    <m/>
    <s v="SP"/>
    <s v="SAO PAULO"/>
    <n v="335"/>
    <s v="INSTITUTO DE HISTORIA"/>
    <s v="04-SANTA MONICA"/>
    <n v="335"/>
    <s v="INSTITUTO DE HISTORIA"/>
    <s v="04-SANTA MONICA"/>
    <x v="0"/>
    <x v="1"/>
    <x v="4"/>
    <x v="0"/>
    <m/>
    <s v="0//0"/>
    <m/>
    <m/>
    <n v="0"/>
    <m/>
    <n v="0"/>
    <m/>
    <m/>
    <m/>
    <x v="0"/>
    <x v="1"/>
    <d v="2018-02-27T00:00:00"/>
    <n v="11800.12"/>
  </r>
  <r>
    <s v="IZABELE DOMINGUES SOARES MIRANDA"/>
    <s v="Universidade Federal de Uberlandia"/>
    <n v="1044802"/>
    <n v="52887065220"/>
    <s v="29/07/1991"/>
    <x v="0"/>
    <s v="MARIA DOMINGUES DA COSTA"/>
    <x v="1"/>
    <s v="BRASILEIRO NATO"/>
    <m/>
    <s v="AC"/>
    <m/>
    <n v="786"/>
    <s v="CURSO GRAD EM AGRONOMIA DE MONTE CARMELO"/>
    <s v="10-CAMPUS MONTE CARMELO"/>
    <n v="301"/>
    <s v="INSTITUTO DE CIENCIAS AGRARIAS"/>
    <s v="12-CAMPUS GLORIA"/>
    <x v="0"/>
    <x v="1"/>
    <x v="12"/>
    <x v="0"/>
    <m/>
    <s v="0//0"/>
    <m/>
    <s v="Lic. Gestante Prorrogação - EST"/>
    <n v="26448"/>
    <s v="UNIVER. FED. SUL SUDESTE DO PARA"/>
    <n v="0"/>
    <m/>
    <s v="8/11/2022"/>
    <s v="6/01/2023"/>
    <x v="0"/>
    <x v="1"/>
    <d v="2021-05-06T00:00:00"/>
    <n v="10097"/>
  </r>
  <r>
    <s v="JACQUELAINE FLORINDO BORGES"/>
    <s v="Universidade Federal de Uberlandia"/>
    <n v="3536259"/>
    <n v="59551038649"/>
    <s v="17/10/1963"/>
    <x v="0"/>
    <s v="ZAIDA BORGES DE CASTRO"/>
    <x v="0"/>
    <s v="BRASILEIRO NATO"/>
    <m/>
    <s v="MG"/>
    <s v="UBERLANDIA"/>
    <n v="369"/>
    <s v="FACULDADE DE GESTAO E NEGOCIOS"/>
    <s v="04-SANTA MONICA"/>
    <n v="369"/>
    <s v="FACULDADE DE GESTAO E NEGOCIOS"/>
    <s v="04-SANTA MONICA"/>
    <x v="0"/>
    <x v="1"/>
    <x v="9"/>
    <x v="0"/>
    <m/>
    <s v="0//0"/>
    <m/>
    <m/>
    <n v="0"/>
    <m/>
    <n v="0"/>
    <m/>
    <m/>
    <m/>
    <x v="0"/>
    <x v="1"/>
    <d v="2009-07-24T00:00:00"/>
    <n v="16591.91"/>
  </r>
  <r>
    <s v="JADER CONCEICAO DA SILVA"/>
    <s v="Universidade Federal de Uberlandia"/>
    <n v="2264898"/>
    <n v="5207838750"/>
    <s v="12/06/1980"/>
    <x v="1"/>
    <s v="SEVERINA MARIA DA CONCEICAO"/>
    <x v="1"/>
    <s v="BRASILEIRO NATO"/>
    <m/>
    <s v="RJ"/>
    <m/>
    <n v="410"/>
    <s v="FACULDADE DE ENGENHARIA QUIMICA"/>
    <s v="04-SANTA MONICA"/>
    <n v="410"/>
    <s v="FACULDADE DE ENGENHARIA QUIMICA"/>
    <s v="04-SANTA MONICA"/>
    <x v="0"/>
    <x v="1"/>
    <x v="6"/>
    <x v="0"/>
    <m/>
    <s v="0//0"/>
    <m/>
    <m/>
    <n v="0"/>
    <m/>
    <n v="0"/>
    <m/>
    <m/>
    <m/>
    <x v="0"/>
    <x v="1"/>
    <d v="2015-11-19T00:00:00"/>
    <n v="12959.35"/>
  </r>
  <r>
    <s v="JADER DE SOUZA CABRAL"/>
    <s v="Universidade Federal de Uberlandia"/>
    <n v="2089585"/>
    <n v="33256407889"/>
    <s v="30/04/1985"/>
    <x v="1"/>
    <s v="ROSANA IARA DE SOUZA CABRAL"/>
    <x v="0"/>
    <s v="BRASILEIRO NATO"/>
    <m/>
    <s v="SP"/>
    <m/>
    <n v="395"/>
    <s v="INSTITUTO DE FISICA"/>
    <s v="04-SANTA MONICA"/>
    <n v="395"/>
    <s v="INSTITUTO DE FISICA"/>
    <s v="04-SANTA MONICA"/>
    <x v="0"/>
    <x v="1"/>
    <x v="6"/>
    <x v="0"/>
    <m/>
    <s v="0//0"/>
    <m/>
    <m/>
    <n v="0"/>
    <m/>
    <n v="0"/>
    <m/>
    <m/>
    <m/>
    <x v="0"/>
    <x v="1"/>
    <d v="2014-02-11T00:00:00"/>
    <n v="12763.01"/>
  </r>
  <r>
    <s v="JADIANE DIONISIO"/>
    <s v="Universidade Federal de Uberlandia"/>
    <n v="2886660"/>
    <n v="21705340830"/>
    <s v="27/10/1982"/>
    <x v="0"/>
    <s v="SONIA REGINA DE SANTI DIONISIO"/>
    <x v="0"/>
    <s v="BRASILEIRO NATO"/>
    <m/>
    <s v="SP"/>
    <m/>
    <n v="332"/>
    <s v="FACULDADE DE EDUCACAO FISICA"/>
    <s v="03-EDUCACAO FISICA"/>
    <n v="332"/>
    <s v="FACULDADE DE EDUCACAO FISICA"/>
    <s v="03-EDUCACAO FISICA"/>
    <x v="0"/>
    <x v="1"/>
    <x v="9"/>
    <x v="0"/>
    <m/>
    <s v="0//0"/>
    <m/>
    <s v="Afas. Estudo Exterior C/Ônus Limitado - EST"/>
    <n v="0"/>
    <m/>
    <n v="0"/>
    <m/>
    <s v="1/02/2022"/>
    <s v="31/01/2023"/>
    <x v="0"/>
    <x v="1"/>
    <d v="2013-02-18T00:00:00"/>
    <n v="16591.91"/>
  </r>
  <r>
    <s v="JAIR PEREIRA DA CUNHA JUNIOR"/>
    <s v="Universidade Federal de Uberlandia"/>
    <n v="2296227"/>
    <n v="98686712649"/>
    <s v="30/04/1974"/>
    <x v="1"/>
    <s v="BARBARA DA CONSOLACAO CUNHA"/>
    <x v="0"/>
    <s v="BRASILEIRO NATO"/>
    <m/>
    <s v="MG"/>
    <s v="UBERLANDIA"/>
    <n v="288"/>
    <s v="INSTITUTO DE CIENCIAS BIOMEDICAS"/>
    <s v="07-AREA ACADEMICA-UMUARAMA"/>
    <n v="288"/>
    <s v="INSTITUTO DE CIENCIAS BIOMEDICAS"/>
    <s v="07-AREA ACADEMICA-UMUARAMA"/>
    <x v="0"/>
    <x v="1"/>
    <x v="5"/>
    <x v="0"/>
    <m/>
    <s v="0//0"/>
    <m/>
    <m/>
    <n v="0"/>
    <m/>
    <n v="0"/>
    <m/>
    <m/>
    <m/>
    <x v="0"/>
    <x v="1"/>
    <d v="2008-07-31T00:00:00"/>
    <n v="17945.810000000001"/>
  </r>
  <r>
    <s v="JAIR ROCHA DO PRADO"/>
    <s v="Universidade Federal de Uberlandia"/>
    <n v="2568421"/>
    <n v="5310795626"/>
    <s v="20/04/1982"/>
    <x v="1"/>
    <s v="JOANA ROCHA DO PRADO"/>
    <x v="0"/>
    <s v="BRASILEIRO NATO"/>
    <m/>
    <s v="MG"/>
    <s v="MONTE CARMELO"/>
    <n v="391"/>
    <s v="FACULDADE DE MATEMATICA"/>
    <s v="04-SANTA MONICA"/>
    <n v="391"/>
    <s v="FACULDADE DE MATEMATICA"/>
    <s v="04-SANTA MONICA"/>
    <x v="0"/>
    <x v="1"/>
    <x v="0"/>
    <x v="0"/>
    <m/>
    <s v="0//0"/>
    <m/>
    <m/>
    <n v="0"/>
    <m/>
    <n v="0"/>
    <m/>
    <m/>
    <m/>
    <x v="0"/>
    <x v="1"/>
    <d v="2015-12-15T00:00:00"/>
    <n v="12272.12"/>
  </r>
  <r>
    <s v="JAIRO DIAS CARVALHO"/>
    <s v="Universidade Federal de Uberlandia"/>
    <n v="1222078"/>
    <n v="56461801634"/>
    <s v="18/07/1966"/>
    <x v="1"/>
    <s v="MARIA SOLEDADE DIAS CARVALHO"/>
    <x v="1"/>
    <s v="BRASILEIRO NATO"/>
    <m/>
    <s v="MG"/>
    <s v="MONTES CLAROS"/>
    <n v="807"/>
    <s v="INSTITUTO DE FILOSOFIA"/>
    <s v="04-SANTA MONICA"/>
    <n v="807"/>
    <s v="INSTITUTO DE FILOSOFIA"/>
    <s v="04-SANTA MONICA"/>
    <x v="0"/>
    <x v="1"/>
    <x v="3"/>
    <x v="0"/>
    <m/>
    <s v="0//0"/>
    <m/>
    <m/>
    <n v="0"/>
    <m/>
    <n v="0"/>
    <m/>
    <m/>
    <m/>
    <x v="0"/>
    <x v="1"/>
    <d v="2003-02-24T00:00:00"/>
    <n v="20530.009999999998"/>
  </r>
  <r>
    <s v="JALUZA MARIA LIMA SILVA BORSATTO"/>
    <s v="Universidade Federal de Uberlandia"/>
    <n v="2697923"/>
    <n v="3036583637"/>
    <s v="06/09/1976"/>
    <x v="0"/>
    <s v="MARIA DAS GRAÇAS LIMA SILVA"/>
    <x v="0"/>
    <s v="BRASILEIRO NATO"/>
    <m/>
    <s v="MG"/>
    <m/>
    <n v="369"/>
    <s v="FACULDADE DE GESTAO E NEGOCIOS"/>
    <s v="04-SANTA MONICA"/>
    <n v="369"/>
    <s v="FACULDADE DE GESTAO E NEGOCIOS"/>
    <s v="04-SANTA MONICA"/>
    <x v="0"/>
    <x v="1"/>
    <x v="6"/>
    <x v="0"/>
    <m/>
    <s v="0//0"/>
    <m/>
    <m/>
    <n v="0"/>
    <m/>
    <n v="0"/>
    <m/>
    <m/>
    <m/>
    <x v="0"/>
    <x v="1"/>
    <d v="2011-01-27T00:00:00"/>
    <n v="12763.01"/>
  </r>
  <r>
    <s v="JAMIL SALEM BARBAR"/>
    <s v="Universidade Federal de Uberlandia"/>
    <n v="413286"/>
    <n v="7126257805"/>
    <s v="19/03/1962"/>
    <x v="1"/>
    <s v="SAOD JOAO MOISES BARBAR"/>
    <x v="3"/>
    <s v="BRASILEIRO NATO"/>
    <m/>
    <s v="MG"/>
    <s v="UBERLANDIA"/>
    <n v="414"/>
    <s v="FACULDADE DE CIENCIA DA COMPUTACAO"/>
    <s v="04-SANTA MONICA"/>
    <n v="414"/>
    <s v="FACULDADE DE CIENCIA DA COMPUTACAO"/>
    <s v="04-SANTA MONICA"/>
    <x v="0"/>
    <x v="1"/>
    <x v="3"/>
    <x v="0"/>
    <m/>
    <s v="0//0"/>
    <m/>
    <m/>
    <n v="0"/>
    <m/>
    <n v="0"/>
    <m/>
    <m/>
    <m/>
    <x v="0"/>
    <x v="1"/>
    <d v="1988-12-01T00:00:00"/>
    <n v="21580.38"/>
  </r>
  <r>
    <s v="JANAINA MARIA BUENO"/>
    <s v="Universidade Federal de Uberlandia"/>
    <n v="2023205"/>
    <n v="71847944"/>
    <s v="18/02/1974"/>
    <x v="0"/>
    <s v="ANA LUIZA BUENO"/>
    <x v="0"/>
    <s v="BRASILEIRO NATO"/>
    <m/>
    <s v="PR"/>
    <m/>
    <n v="369"/>
    <s v="FACULDADE DE GESTAO E NEGOCIOS"/>
    <s v="04-SANTA MONICA"/>
    <n v="369"/>
    <s v="FACULDADE DE GESTAO E NEGOCIOS"/>
    <s v="04-SANTA MONICA"/>
    <x v="0"/>
    <x v="1"/>
    <x v="8"/>
    <x v="0"/>
    <m/>
    <s v="0//0"/>
    <m/>
    <m/>
    <n v="0"/>
    <m/>
    <n v="0"/>
    <m/>
    <m/>
    <m/>
    <x v="0"/>
    <x v="1"/>
    <d v="2013-05-02T00:00:00"/>
    <n v="13273.52"/>
  </r>
  <r>
    <s v="JANAINA PAULA COSTA DA SILVA"/>
    <s v="Universidade Federal de Uberlandia"/>
    <n v="1150233"/>
    <n v="5956612622"/>
    <s v="09/04/1983"/>
    <x v="0"/>
    <s v="ELANIR APARECIDA BORGES COSTA DA SILVA"/>
    <x v="0"/>
    <s v="BRASILEIRO NATO"/>
    <m/>
    <s v="MG"/>
    <m/>
    <n v="305"/>
    <s v="FACULDADE DE MEDICINA"/>
    <s v="07-AREA ACADEMICA-UMUARAMA"/>
    <n v="305"/>
    <s v="FACULDADE DE MEDICINA"/>
    <s v="07-AREA ACADEMICA-UMUARAMA"/>
    <x v="0"/>
    <x v="1"/>
    <x v="4"/>
    <x v="0"/>
    <m/>
    <s v="0//0"/>
    <m/>
    <m/>
    <n v="0"/>
    <m/>
    <n v="0"/>
    <m/>
    <m/>
    <m/>
    <x v="0"/>
    <x v="1"/>
    <d v="2018-02-27T00:00:00"/>
    <n v="11800.12"/>
  </r>
  <r>
    <s v="JANDUHY CAMILO PASSOS"/>
    <s v="Universidade Federal de Uberlandia"/>
    <n v="2377530"/>
    <n v="35222441334"/>
    <s v="12/08/1970"/>
    <x v="1"/>
    <s v="LUCIENE DA SILVA PASSOS"/>
    <x v="0"/>
    <s v="BRASILEIRO NATO"/>
    <m/>
    <s v="PI"/>
    <s v="PICOS"/>
    <n v="369"/>
    <s v="FACULDADE DE GESTAO E NEGOCIOS"/>
    <s v="04-SANTA MONICA"/>
    <n v="369"/>
    <s v="FACULDADE DE GESTAO E NEGOCIOS"/>
    <s v="04-SANTA MONICA"/>
    <x v="0"/>
    <x v="1"/>
    <x v="9"/>
    <x v="0"/>
    <m/>
    <s v="0//0"/>
    <m/>
    <m/>
    <n v="0"/>
    <m/>
    <n v="0"/>
    <m/>
    <m/>
    <m/>
    <x v="0"/>
    <x v="1"/>
    <d v="2009-07-24T00:00:00"/>
    <n v="16591.91"/>
  </r>
  <r>
    <s v="JANINE FRANCA"/>
    <s v="Universidade Federal de Uberlandia"/>
    <n v="1809037"/>
    <n v="22229885863"/>
    <s v="17/07/1980"/>
    <x v="0"/>
    <s v="JANDIRA DE ALMEIDA FRANCA"/>
    <x v="3"/>
    <s v="BRASILEIRO NATO"/>
    <m/>
    <s v="MG"/>
    <m/>
    <n v="314"/>
    <s v="FACULDADE DE MEDICINA VETERINARIA"/>
    <s v="07-AREA ACADEMICA-UMUARAMA"/>
    <n v="314"/>
    <s v="FACULDADE DE MEDICINA VETERINARIA"/>
    <s v="07-AREA ACADEMICA-UMUARAMA"/>
    <x v="0"/>
    <x v="1"/>
    <x v="7"/>
    <x v="0"/>
    <m/>
    <s v="0//0"/>
    <m/>
    <m/>
    <n v="0"/>
    <m/>
    <n v="0"/>
    <m/>
    <m/>
    <m/>
    <x v="0"/>
    <x v="1"/>
    <d v="2010-08-20T00:00:00"/>
    <n v="18058.169999999998"/>
  </r>
  <r>
    <s v="JANSER MOURA PEREIRA"/>
    <s v="Universidade Federal de Uberlandia"/>
    <n v="2580620"/>
    <n v="3107758680"/>
    <s v="31/07/1977"/>
    <x v="1"/>
    <s v="CLEUZA HELENA PEREIRA"/>
    <x v="0"/>
    <s v="BRASILEIRO NATO"/>
    <m/>
    <s v="MG"/>
    <s v="TUPACIGUARA"/>
    <n v="391"/>
    <s v="FACULDADE DE MATEMATICA"/>
    <s v="04-SANTA MONICA"/>
    <n v="391"/>
    <s v="FACULDADE DE MATEMATICA"/>
    <s v="04-SANTA MONICA"/>
    <x v="0"/>
    <x v="1"/>
    <x v="1"/>
    <x v="0"/>
    <m/>
    <s v="0//0"/>
    <m/>
    <m/>
    <n v="0"/>
    <m/>
    <n v="0"/>
    <m/>
    <m/>
    <m/>
    <x v="0"/>
    <x v="1"/>
    <d v="2009-08-03T00:00:00"/>
    <n v="18663.64"/>
  </r>
  <r>
    <s v="JAQUELINE SOARES MARQUES"/>
    <s v="Universidade Federal de Uberlandia"/>
    <n v="2329134"/>
    <n v="1549033611"/>
    <s v="20/09/1986"/>
    <x v="0"/>
    <s v="MARIA DAS NEVES SOARES MARQUES"/>
    <x v="0"/>
    <s v="BRASILEIRO NATO"/>
    <m/>
    <s v="MG"/>
    <m/>
    <n v="815"/>
    <s v="COORDENACAO DO CURSO DE MUSICA"/>
    <s v="04-SANTA MONICA"/>
    <n v="808"/>
    <s v="INSTITUTO DE ARTES"/>
    <s v="04-SANTA MONICA"/>
    <x v="0"/>
    <x v="1"/>
    <x v="2"/>
    <x v="0"/>
    <m/>
    <s v="0//0"/>
    <m/>
    <m/>
    <n v="26277"/>
    <s v="FUNDACAO UNIV. FEDERAL DE OURO PRETO"/>
    <n v="0"/>
    <m/>
    <m/>
    <m/>
    <x v="0"/>
    <x v="1"/>
    <d v="2022-05-18T00:00:00"/>
    <n v="9616.18"/>
  </r>
  <r>
    <s v="JAQUELINE VILELA BULGARELI"/>
    <s v="Universidade Federal de Uberlandia"/>
    <n v="3119619"/>
    <n v="30503880809"/>
    <s v="04/11/1980"/>
    <x v="0"/>
    <s v="FATIMA APARECIDA VILELA BULGARELI"/>
    <x v="0"/>
    <s v="BRASILEIRO NATO"/>
    <m/>
    <s v="SP"/>
    <m/>
    <n v="436"/>
    <s v="AREA DE ODONTOLOGIA PREV E SOCIAL FOUFU"/>
    <s v="07-AREA ACADEMICA-UMUARAMA"/>
    <n v="319"/>
    <s v="FACULDADE DE ODONTOLOGIA"/>
    <s v="07-AREA ACADEMICA-UMUARAMA"/>
    <x v="0"/>
    <x v="1"/>
    <x v="4"/>
    <x v="0"/>
    <m/>
    <s v="0//0"/>
    <m/>
    <m/>
    <n v="0"/>
    <m/>
    <n v="0"/>
    <m/>
    <m/>
    <m/>
    <x v="0"/>
    <x v="1"/>
    <d v="2019-04-15T00:00:00"/>
    <n v="12348.96"/>
  </r>
  <r>
    <s v="JARBAS SIQUEIRA RAMOS"/>
    <s v="Universidade Federal de Uberlandia"/>
    <n v="2889211"/>
    <n v="5702007689"/>
    <s v="31/03/1984"/>
    <x v="1"/>
    <s v="MARIA BERNADETE SIQUEIRA"/>
    <x v="4"/>
    <s v="BRASILEIRO NATO"/>
    <m/>
    <s v="MG"/>
    <m/>
    <n v="808"/>
    <s v="INSTITUTO DE ARTES"/>
    <s v="04-SANTA MONICA"/>
    <n v="808"/>
    <s v="INSTITUTO DE ARTES"/>
    <s v="04-SANTA MONICA"/>
    <x v="0"/>
    <x v="1"/>
    <x v="0"/>
    <x v="0"/>
    <m/>
    <s v="0//0"/>
    <m/>
    <m/>
    <n v="0"/>
    <m/>
    <n v="0"/>
    <m/>
    <m/>
    <m/>
    <x v="0"/>
    <x v="1"/>
    <d v="2013-12-18T00:00:00"/>
    <n v="16124.88"/>
  </r>
  <r>
    <s v="JARDEL BOSCARDIN"/>
    <s v="Universidade Federal de Uberlandia"/>
    <n v="2381756"/>
    <n v="742894037"/>
    <s v="02/02/1986"/>
    <x v="1"/>
    <s v="SALETE MAGNAN BOSCARDIN"/>
    <x v="0"/>
    <s v="BRASILEIRO NATO"/>
    <m/>
    <s v="RS"/>
    <m/>
    <n v="1342"/>
    <s v="Coordenação do Curso de Graduação em Engenharia Florestal -"/>
    <s v="10-CAMPUS MONTE CARMELO"/>
    <n v="301"/>
    <s v="INSTITUTO DE CIENCIAS AGRARIAS"/>
    <s v="12-CAMPUS GLORIA"/>
    <x v="0"/>
    <x v="1"/>
    <x v="0"/>
    <x v="0"/>
    <m/>
    <s v="0//0"/>
    <m/>
    <m/>
    <n v="0"/>
    <m/>
    <n v="0"/>
    <m/>
    <m/>
    <m/>
    <x v="0"/>
    <x v="1"/>
    <d v="2017-03-15T00:00:00"/>
    <n v="13255.3"/>
  </r>
  <r>
    <s v="JEAMYLLE NILIN GONCALVES"/>
    <s v="Universidade Federal de Uberlandia"/>
    <n v="1857524"/>
    <n v="97858633368"/>
    <s v="14/09/1982"/>
    <x v="0"/>
    <s v="VERONICA MARIA SILVA DE OLIVEIRA"/>
    <x v="1"/>
    <s v="BRASILEIRO NATO"/>
    <m/>
    <s v="CE"/>
    <m/>
    <n v="294"/>
    <s v="INSTITUTO DE BIOLOGIA"/>
    <s v="07-AREA ACADEMICA-UMUARAMA"/>
    <n v="294"/>
    <s v="INSTITUTO DE BIOLOGIA"/>
    <s v="07-AREA ACADEMICA-UMUARAMA"/>
    <x v="0"/>
    <x v="1"/>
    <x v="6"/>
    <x v="0"/>
    <m/>
    <s v="0//0"/>
    <m/>
    <m/>
    <n v="26281"/>
    <s v="FUNDACAO UNIVERSIDADE FEDERAL DE SERGIPE"/>
    <n v="0"/>
    <m/>
    <m/>
    <m/>
    <x v="0"/>
    <x v="1"/>
    <d v="2019-03-01T00:00:00"/>
    <n v="12763.01"/>
  </r>
  <r>
    <s v="JEAN CARLOS BARCELOS MARTINS"/>
    <s v="Universidade Federal de Uberlandia"/>
    <n v="1998490"/>
    <n v="2788712677"/>
    <s v="13/02/1975"/>
    <x v="1"/>
    <s v="GENY JULIA BARCELOS MARTINS"/>
    <x v="0"/>
    <s v="BRASILEIRO NATO"/>
    <m/>
    <s v="GO"/>
    <m/>
    <n v="1351"/>
    <s v="Coordenação do Curso de Graduação em Direito"/>
    <s v="04-SANTA MONICA"/>
    <n v="376"/>
    <s v="FACULDADE DE DIREITO"/>
    <s v="04-SANTA MONICA"/>
    <x v="0"/>
    <x v="0"/>
    <x v="0"/>
    <x v="0"/>
    <m/>
    <s v="0//0"/>
    <m/>
    <m/>
    <n v="0"/>
    <m/>
    <n v="0"/>
    <m/>
    <m/>
    <m/>
    <x v="0"/>
    <x v="1"/>
    <d v="2013-02-21T00:00:00"/>
    <n v="9545.1200000000008"/>
  </r>
  <r>
    <s v="JEAN CARLOS DOMINGOS"/>
    <s v="Universidade Federal de Uberlandia"/>
    <n v="2234798"/>
    <n v="28838104867"/>
    <s v="01/05/1980"/>
    <x v="1"/>
    <s v="MARIA APARECIDA GOMES DOMINGOS"/>
    <x v="0"/>
    <s v="BRASILEIRO NATO"/>
    <m/>
    <s v="SP"/>
    <m/>
    <n v="1208"/>
    <s v="DIRETORIA DE SISTEMAS E WEBSITES - CTIC"/>
    <s v="08-AREA ADMINISTR-UMUARAMA"/>
    <n v="369"/>
    <s v="FACULDADE DE GESTAO E NEGOCIOS"/>
    <s v="04-SANTA MONICA"/>
    <x v="0"/>
    <x v="1"/>
    <x v="6"/>
    <x v="0"/>
    <m/>
    <s v="0//0"/>
    <m/>
    <m/>
    <n v="0"/>
    <m/>
    <n v="0"/>
    <m/>
    <m/>
    <m/>
    <x v="0"/>
    <x v="1"/>
    <d v="2015-06-16T00:00:00"/>
    <n v="13738.52"/>
  </r>
  <r>
    <s v="JEAN EZEQUIEL LIMONGI"/>
    <s v="Universidade Federal de Uberlandia"/>
    <n v="2044410"/>
    <n v="4767026660"/>
    <s v="21/01/1978"/>
    <x v="1"/>
    <s v="MARIA DA CONSOLACAO LIMONGI"/>
    <x v="0"/>
    <s v="BRASILEIRO NATO"/>
    <m/>
    <s v="MG"/>
    <m/>
    <n v="340"/>
    <s v="INSTITUTO DE GEOGRAFIA"/>
    <s v="04-SANTA MONICA"/>
    <n v="340"/>
    <s v="INSTITUTO DE GEOGRAFIA"/>
    <s v="04-SANTA MONICA"/>
    <x v="0"/>
    <x v="1"/>
    <x v="8"/>
    <x v="0"/>
    <m/>
    <s v="0//0"/>
    <m/>
    <m/>
    <n v="0"/>
    <m/>
    <n v="0"/>
    <m/>
    <m/>
    <m/>
    <x v="0"/>
    <x v="1"/>
    <d v="2013-07-22T00:00:00"/>
    <n v="13273.52"/>
  </r>
  <r>
    <s v="JEAN LUIZ NEVES ABREU"/>
    <s v="Universidade Federal de Uberlandia"/>
    <n v="1287163"/>
    <n v="391741667"/>
    <s v="17/12/1973"/>
    <x v="1"/>
    <s v="NORMELIA NEVES ABREU"/>
    <x v="3"/>
    <s v="BRASILEIRO NATO"/>
    <m/>
    <s v="MG"/>
    <m/>
    <n v="335"/>
    <s v="INSTITUTO DE HISTORIA"/>
    <s v="04-SANTA MONICA"/>
    <n v="335"/>
    <s v="INSTITUTO DE HISTORIA"/>
    <s v="04-SANTA MONICA"/>
    <x v="0"/>
    <x v="1"/>
    <x v="5"/>
    <x v="0"/>
    <m/>
    <s v="0//0"/>
    <m/>
    <m/>
    <n v="0"/>
    <m/>
    <n v="0"/>
    <m/>
    <m/>
    <m/>
    <x v="0"/>
    <x v="1"/>
    <d v="2009-09-15T00:00:00"/>
    <n v="17945.810000000001"/>
  </r>
  <r>
    <s v="JEAN RODRIGO GARCIA"/>
    <s v="Universidade Federal de Uberlandia"/>
    <n v="2356993"/>
    <n v="21558738835"/>
    <s v="27/09/1980"/>
    <x v="1"/>
    <s v="MERCEDES DE FREITAS GARCIA"/>
    <x v="0"/>
    <s v="BRASILEIRO NATO"/>
    <m/>
    <s v="SP"/>
    <m/>
    <n v="407"/>
    <s v="FACULDADE DE ENGENHARIA CIVIL"/>
    <s v="04-SANTA MONICA"/>
    <n v="407"/>
    <s v="FACULDADE DE ENGENHARIA CIVIL"/>
    <s v="04-SANTA MONICA"/>
    <x v="0"/>
    <x v="1"/>
    <x v="0"/>
    <x v="0"/>
    <m/>
    <s v="0//0"/>
    <m/>
    <m/>
    <n v="0"/>
    <m/>
    <n v="0"/>
    <m/>
    <m/>
    <m/>
    <x v="0"/>
    <x v="1"/>
    <d v="2017-01-24T00:00:00"/>
    <n v="12272.12"/>
  </r>
  <r>
    <s v="JEAN VENATO SANTOS"/>
    <s v="Universidade Federal de Uberlandia"/>
    <n v="1368905"/>
    <n v="3408636680"/>
    <s v="01/01/1979"/>
    <x v="1"/>
    <s v="JOANA D ARC MARQUES TEOFILO DOS SANTOS"/>
    <x v="3"/>
    <s v="BRASILEIRO NATO"/>
    <m/>
    <s v="MG"/>
    <m/>
    <n v="391"/>
    <s v="FACULDADE DE MATEMATICA"/>
    <s v="04-SANTA MONICA"/>
    <n v="391"/>
    <s v="FACULDADE DE MATEMATICA"/>
    <s v="04-SANTA MONICA"/>
    <x v="0"/>
    <x v="1"/>
    <x v="7"/>
    <x v="0"/>
    <m/>
    <s v="0//0"/>
    <m/>
    <m/>
    <n v="0"/>
    <m/>
    <n v="0"/>
    <m/>
    <m/>
    <m/>
    <x v="0"/>
    <x v="1"/>
    <d v="2011-01-18T00:00:00"/>
    <n v="17255.59"/>
  </r>
  <r>
    <s v="JEANE MEDEIROS SILVA"/>
    <s v="Universidade Federal de Uberlandia"/>
    <n v="1085238"/>
    <n v="4285547686"/>
    <s v="27/02/1978"/>
    <x v="0"/>
    <s v="HEROTILDES MEDEIROS SILVA"/>
    <x v="0"/>
    <s v="BRASILEIRO NATO"/>
    <m/>
    <s v="MG"/>
    <m/>
    <n v="800"/>
    <s v="COORD DO CURSO DE GEOGRAFIA DO PONTAL"/>
    <s v="09-CAMPUS PONTAL"/>
    <n v="1155"/>
    <s v="INSTITUTO DE CIENCIAS HUMANAS DO PONTAL"/>
    <s v="09-CAMPUS PONTAL"/>
    <x v="0"/>
    <x v="1"/>
    <x v="6"/>
    <x v="0"/>
    <m/>
    <s v="0//0"/>
    <m/>
    <m/>
    <n v="26243"/>
    <s v="UNIVERSIDADE FED. DO RIO GRANDE DO NORTE"/>
    <n v="0"/>
    <m/>
    <m/>
    <m/>
    <x v="0"/>
    <x v="1"/>
    <d v="2018-04-20T00:00:00"/>
    <n v="12763.01"/>
  </r>
  <r>
    <s v="JEANNY JOANA RODRIGUES ALVES DE SANTANA"/>
    <s v="Universidade Federal de Uberlandia"/>
    <n v="2089438"/>
    <n v="5978795673"/>
    <s v="03/08/1983"/>
    <x v="0"/>
    <s v="EVA MENDES FERREIRA SANTANA"/>
    <x v="0"/>
    <s v="BRASILEIRO NATO"/>
    <m/>
    <s v="MG"/>
    <m/>
    <n v="326"/>
    <s v="INSTITUTO DE PSICOLOGIA"/>
    <s v="07-AREA ACADEMICA-UMUARAMA"/>
    <n v="326"/>
    <s v="INSTITUTO DE PSICOLOGIA"/>
    <s v="07-AREA ACADEMICA-UMUARAMA"/>
    <x v="0"/>
    <x v="1"/>
    <x v="0"/>
    <x v="0"/>
    <m/>
    <s v="0//0"/>
    <m/>
    <m/>
    <n v="0"/>
    <m/>
    <n v="0"/>
    <m/>
    <m/>
    <m/>
    <x v="0"/>
    <x v="1"/>
    <d v="2014-02-11T00:00:00"/>
    <n v="12272.12"/>
  </r>
  <r>
    <s v="JEFFERSON LUIS FERRARI"/>
    <s v="Universidade Federal de Uberlandia"/>
    <n v="1891741"/>
    <n v="28864293841"/>
    <s v="09/04/1980"/>
    <x v="1"/>
    <s v="INES FONSECA FERRARI"/>
    <x v="0"/>
    <s v="BRASILEIRO NATO"/>
    <m/>
    <s v="SP"/>
    <m/>
    <n v="356"/>
    <s v="INSTITUTO DE QUIMICA"/>
    <s v="04-SANTA MONICA"/>
    <n v="356"/>
    <s v="INSTITUTO DE QUIMICA"/>
    <s v="04-SANTA MONICA"/>
    <x v="0"/>
    <x v="1"/>
    <x v="7"/>
    <x v="0"/>
    <m/>
    <s v="0//0"/>
    <m/>
    <m/>
    <n v="26285"/>
    <s v="FUND. UNIVERSIDADE DE SAO JOAO DEL REI"/>
    <n v="0"/>
    <m/>
    <m/>
    <m/>
    <x v="0"/>
    <x v="1"/>
    <d v="2018-01-24T00:00:00"/>
    <n v="18238.77"/>
  </r>
  <r>
    <s v="JEFFERSON MARTINS VIEL"/>
    <s v="Universidade Federal de Uberlandia"/>
    <n v="3262217"/>
    <n v="39966898883"/>
    <s v="22/08/1990"/>
    <x v="1"/>
    <s v="ARACELIS MARTINS"/>
    <x v="0"/>
    <s v="BRASILEIRO NATO"/>
    <m/>
    <s v="SP"/>
    <m/>
    <n v="807"/>
    <s v="INSTITUTO DE FILOSOFIA"/>
    <s v="04-SANTA MONICA"/>
    <n v="807"/>
    <s v="INSTITUTO DE FILOSOFIA"/>
    <s v="04-SANTA MONICA"/>
    <x v="0"/>
    <x v="0"/>
    <x v="2"/>
    <x v="1"/>
    <m/>
    <s v="0//0"/>
    <m/>
    <m/>
    <n v="0"/>
    <m/>
    <n v="0"/>
    <m/>
    <m/>
    <m/>
    <x v="1"/>
    <x v="0"/>
    <d v="2021-12-13T00:00:00"/>
    <n v="3866.06"/>
  </r>
  <r>
    <s v="JEFFERSON RODRIGO DE SOUZA"/>
    <s v="Universidade Federal de Uberlandia"/>
    <n v="2187668"/>
    <n v="5634983401"/>
    <s v="25/10/1985"/>
    <x v="1"/>
    <s v="CELIA MARIA BEZERRA DE SOUZA"/>
    <x v="1"/>
    <s v="BRASILEIRO NATO"/>
    <m/>
    <s v="PE"/>
    <m/>
    <n v="414"/>
    <s v="FACULDADE DE CIENCIA DA COMPUTACAO"/>
    <s v="04-SANTA MONICA"/>
    <n v="414"/>
    <s v="FACULDADE DE CIENCIA DA COMPUTACAO"/>
    <s v="04-SANTA MONICA"/>
    <x v="0"/>
    <x v="1"/>
    <x v="6"/>
    <x v="0"/>
    <m/>
    <s v="0//0"/>
    <m/>
    <m/>
    <n v="0"/>
    <m/>
    <n v="0"/>
    <m/>
    <m/>
    <m/>
    <x v="0"/>
    <x v="1"/>
    <d v="2015-01-28T00:00:00"/>
    <n v="12763.01"/>
  </r>
  <r>
    <s v="JEOVANE VICENTE DE SOUSA"/>
    <s v="Universidade Federal de Uberlandia"/>
    <n v="1838636"/>
    <n v="6088919671"/>
    <s v="07/11/1983"/>
    <x v="1"/>
    <s v="MARIA DO CARMO VICENTE DE SOUSA"/>
    <x v="0"/>
    <s v="BRASILEIRO NATO"/>
    <m/>
    <s v="MG"/>
    <m/>
    <n v="403"/>
    <s v="FACULDADE DE ENGENHARIA ELETRICA"/>
    <s v="04-SANTA MONICA"/>
    <n v="403"/>
    <s v="FACULDADE DE ENGENHARIA ELETRICA"/>
    <s v="04-SANTA MONICA"/>
    <x v="0"/>
    <x v="1"/>
    <x v="4"/>
    <x v="0"/>
    <m/>
    <s v="0//0"/>
    <m/>
    <m/>
    <n v="0"/>
    <m/>
    <n v="0"/>
    <m/>
    <m/>
    <m/>
    <x v="0"/>
    <x v="1"/>
    <d v="2018-10-22T00:00:00"/>
    <n v="11800.12"/>
  </r>
  <r>
    <s v="JESIEL CUNHA"/>
    <s v="Universidade Federal de Uberlandia"/>
    <n v="1295426"/>
    <n v="64390217615"/>
    <s v="31/12/1965"/>
    <x v="1"/>
    <s v="IVONE AMARAL CUNHA"/>
    <x v="0"/>
    <s v="BRASILEIRO NATO"/>
    <m/>
    <s v="MG"/>
    <s v="MONTE CARMELO"/>
    <n v="407"/>
    <s v="FACULDADE DE ENGENHARIA CIVIL"/>
    <s v="04-SANTA MONICA"/>
    <n v="407"/>
    <s v="FACULDADE DE ENGENHARIA CIVIL"/>
    <s v="04-SANTA MONICA"/>
    <x v="0"/>
    <x v="1"/>
    <x v="3"/>
    <x v="0"/>
    <m/>
    <s v="0//0"/>
    <m/>
    <m/>
    <n v="0"/>
    <m/>
    <n v="0"/>
    <m/>
    <m/>
    <m/>
    <x v="0"/>
    <x v="1"/>
    <d v="1999-02-18T00:00:00"/>
    <n v="20530.009999999998"/>
  </r>
  <r>
    <s v="JESSICA BRUNA BORGES PEREIRA"/>
    <s v="Universidade Federal de Uberlandia"/>
    <n v="3232123"/>
    <n v="11814885676"/>
    <s v="29/01/1994"/>
    <x v="0"/>
    <s v="SHEILA APARECIDA BORGES PEREIRA"/>
    <x v="0"/>
    <s v="BRASILEIRO NATO"/>
    <m/>
    <s v="MG"/>
    <m/>
    <n v="305"/>
    <s v="FACULDADE DE MEDICINA"/>
    <s v="07-AREA ACADEMICA-UMUARAMA"/>
    <n v="305"/>
    <s v="FACULDADE DE MEDICINA"/>
    <s v="07-AREA ACADEMICA-UMUARAMA"/>
    <x v="0"/>
    <x v="0"/>
    <x v="2"/>
    <x v="1"/>
    <m/>
    <s v="0//0"/>
    <m/>
    <m/>
    <n v="0"/>
    <m/>
    <n v="0"/>
    <m/>
    <m/>
    <m/>
    <x v="1"/>
    <x v="2"/>
    <d v="2021-04-06T00:00:00"/>
    <n v="2550.96"/>
  </r>
  <r>
    <s v="JESSICA RAYSE DE MELO SILVA"/>
    <s v="Universidade Federal de Uberlandia"/>
    <n v="1335049"/>
    <n v="9201979657"/>
    <s v="03/04/1991"/>
    <x v="0"/>
    <s v="CLAUDIA APARECIDA DE MELO SILVA"/>
    <x v="0"/>
    <s v="BRASILEIRO NATO"/>
    <m/>
    <s v="MG"/>
    <m/>
    <n v="360"/>
    <s v="FACULDADE DE CIENCIAS CONTABEIS"/>
    <s v="04-SANTA MONICA"/>
    <n v="360"/>
    <s v="FACULDADE DE CIENCIAS CONTABEIS"/>
    <s v="04-SANTA MONICA"/>
    <x v="0"/>
    <x v="1"/>
    <x v="2"/>
    <x v="0"/>
    <m/>
    <s v="0//0"/>
    <m/>
    <m/>
    <n v="0"/>
    <m/>
    <n v="0"/>
    <m/>
    <m/>
    <m/>
    <x v="0"/>
    <x v="1"/>
    <d v="2021-07-28T00:00:00"/>
    <n v="9616.18"/>
  </r>
  <r>
    <s v="JIMI NAOKI NAKAJIMA"/>
    <s v="Universidade Federal de Uberlandia"/>
    <n v="413619"/>
    <n v="11555805833"/>
    <s v="08/07/1965"/>
    <x v="1"/>
    <s v="SUMIKO NAKAJIMA"/>
    <x v="2"/>
    <s v="BRASILEIRO NATO"/>
    <m/>
    <s v="SP"/>
    <s v="SAO CAETANO DO SUL"/>
    <n v="294"/>
    <s v="INSTITUTO DE BIOLOGIA"/>
    <s v="07-AREA ACADEMICA-UMUARAMA"/>
    <n v="294"/>
    <s v="INSTITUTO DE BIOLOGIA"/>
    <s v="07-AREA ACADEMICA-UMUARAMA"/>
    <x v="0"/>
    <x v="1"/>
    <x v="3"/>
    <x v="0"/>
    <m/>
    <s v="0//0"/>
    <m/>
    <m/>
    <n v="0"/>
    <m/>
    <n v="0"/>
    <m/>
    <m/>
    <m/>
    <x v="0"/>
    <x v="1"/>
    <d v="1992-01-06T00:00:00"/>
    <n v="25051.18"/>
  </r>
  <r>
    <s v="JOANA LUIZA MUYLAERT DE ARAUJO"/>
    <s v="Universidade Federal de Uberlandia"/>
    <n v="413447"/>
    <n v="73253464768"/>
    <s v="23/06/1953"/>
    <x v="0"/>
    <s v="MARIA JULIA MUYLAERT ARAUJO"/>
    <x v="0"/>
    <s v="BRASILEIRO NATO"/>
    <m/>
    <s v="RJ"/>
    <s v="RIO DE JANEIRO"/>
    <n v="349"/>
    <s v="INSTITUTO DE LETRAS E LINGUISTICA"/>
    <s v="04-SANTA MONICA"/>
    <n v="349"/>
    <s v="INSTITUTO DE LETRAS E LINGUISTICA"/>
    <s v="04-SANTA MONICA"/>
    <x v="0"/>
    <x v="1"/>
    <x v="3"/>
    <x v="0"/>
    <m/>
    <s v="0//0"/>
    <m/>
    <m/>
    <n v="0"/>
    <m/>
    <n v="0"/>
    <m/>
    <m/>
    <m/>
    <x v="0"/>
    <x v="1"/>
    <d v="1989-12-22T00:00:00"/>
    <n v="24476.639999999999"/>
  </r>
  <r>
    <s v="JOAO BATISTA DESTRO FILHO"/>
    <s v="Universidade Federal de Uberlandia"/>
    <n v="1370109"/>
    <n v="7983561890"/>
    <s v="15/07/1970"/>
    <x v="1"/>
    <s v="ADELAIDE BREDA DESTRO"/>
    <x v="0"/>
    <s v="BRASILEIRO NATO"/>
    <m/>
    <s v="SP"/>
    <s v="SAO JOSE DO RIO PARDO"/>
    <n v="1335"/>
    <s v="Coordenação do Curso de Graduação em Engenharia Biomédica"/>
    <s v="04-SANTA MONICA"/>
    <n v="403"/>
    <s v="FACULDADE DE ENGENHARIA ELETRICA"/>
    <s v="04-SANTA MONICA"/>
    <x v="0"/>
    <x v="1"/>
    <x v="1"/>
    <x v="0"/>
    <m/>
    <s v="0//0"/>
    <m/>
    <m/>
    <n v="0"/>
    <m/>
    <n v="0"/>
    <m/>
    <m/>
    <m/>
    <x v="0"/>
    <x v="1"/>
    <d v="2003-02-10T00:00:00"/>
    <n v="19732.099999999999"/>
  </r>
  <r>
    <s v="JOAO BATISTA DOMINGUES FILHO"/>
    <s v="Universidade Federal de Uberlandia"/>
    <n v="1035295"/>
    <n v="24874361668"/>
    <s v="31/08/1961"/>
    <x v="1"/>
    <s v="ZEFERINA E L DOMINGUES"/>
    <x v="0"/>
    <s v="BRASILEIRO NATO"/>
    <m/>
    <s v="MG"/>
    <s v="UBERABA"/>
    <n v="806"/>
    <s v="INSTITUTO DE CIENCIAS SOCIAIS"/>
    <s v="04-SANTA MONICA"/>
    <n v="806"/>
    <s v="INSTITUTO DE CIENCIAS SOCIAIS"/>
    <s v="04-SANTA MONICA"/>
    <x v="0"/>
    <x v="0"/>
    <x v="8"/>
    <x v="0"/>
    <m/>
    <s v="0//0"/>
    <m/>
    <m/>
    <n v="0"/>
    <m/>
    <n v="0"/>
    <m/>
    <m/>
    <m/>
    <x v="0"/>
    <x v="1"/>
    <d v="1993-10-25T00:00:00"/>
    <n v="9622.86"/>
  </r>
  <r>
    <s v="JOAO BATISTA FERREIRA DOS SANTOS"/>
    <s v="Universidade Federal de Uberlandia"/>
    <n v="411853"/>
    <n v="12349160610"/>
    <s v="28/05/1950"/>
    <x v="1"/>
    <s v="GERALDA DE FREITAS"/>
    <x v="0"/>
    <s v="BRASILEIRO NATO"/>
    <m/>
    <s v="MG"/>
    <s v="UBERLANDIA"/>
    <n v="314"/>
    <s v="FACULDADE DE MEDICINA VETERINARIA"/>
    <s v="07-AREA ACADEMICA-UMUARAMA"/>
    <n v="314"/>
    <s v="FACULDADE DE MEDICINA VETERINARIA"/>
    <s v="07-AREA ACADEMICA-UMUARAMA"/>
    <x v="0"/>
    <x v="1"/>
    <x v="5"/>
    <x v="0"/>
    <m/>
    <s v="0//0"/>
    <m/>
    <m/>
    <n v="0"/>
    <m/>
    <n v="0"/>
    <m/>
    <m/>
    <m/>
    <x v="0"/>
    <x v="1"/>
    <d v="1978-02-01T00:00:00"/>
    <n v="23521.68"/>
  </r>
  <r>
    <s v="JOAO BATISTA SIMAO"/>
    <s v="Universidade Federal de Uberlandia"/>
    <n v="2144334"/>
    <n v="49155466672"/>
    <s v="06/05/1963"/>
    <x v="1"/>
    <s v="LAZARA AMERICA DA COSTA"/>
    <x v="1"/>
    <s v="BRASILEIRO NATO"/>
    <m/>
    <s v="MG"/>
    <m/>
    <n v="783"/>
    <s v="COOR CURSO GRAD SIST INFOR MONTE CARMELO"/>
    <s v="10-CAMPUS MONTE CARMELO"/>
    <n v="414"/>
    <s v="FACULDADE DE CIENCIA DA COMPUTACAO"/>
    <s v="04-SANTA MONICA"/>
    <x v="0"/>
    <x v="1"/>
    <x v="4"/>
    <x v="0"/>
    <m/>
    <s v="0//0"/>
    <m/>
    <m/>
    <n v="0"/>
    <m/>
    <n v="0"/>
    <m/>
    <m/>
    <m/>
    <x v="0"/>
    <x v="1"/>
    <d v="2014-07-31T00:00:00"/>
    <n v="11800.12"/>
  </r>
  <r>
    <s v="JOAO CARLOS BIELLA"/>
    <s v="Universidade Federal de Uberlandia"/>
    <n v="1855100"/>
    <n v="9993194859"/>
    <s v="06/01/1968"/>
    <x v="1"/>
    <s v="IDALINA IOSSI BIELLA"/>
    <x v="0"/>
    <s v="BRASILEIRO NATO"/>
    <m/>
    <s v="SP"/>
    <m/>
    <n v="1336"/>
    <s v="Coordenação do Programa de Pós-Graduação em Letras"/>
    <s v="04-SANTA MONICA"/>
    <n v="349"/>
    <s v="INSTITUTO DE LETRAS E LINGUISTICA"/>
    <s v="04-SANTA MONICA"/>
    <x v="0"/>
    <x v="1"/>
    <x v="0"/>
    <x v="0"/>
    <m/>
    <s v="0//0"/>
    <m/>
    <m/>
    <n v="0"/>
    <m/>
    <n v="0"/>
    <m/>
    <m/>
    <m/>
    <x v="0"/>
    <x v="1"/>
    <d v="2011-03-11T00:00:00"/>
    <n v="13255.3"/>
  </r>
  <r>
    <s v="JOAO CARLOS DE OLIVEIRA GUERRA"/>
    <s v="Universidade Federal de Uberlandia"/>
    <n v="1695609"/>
    <n v="4568876605"/>
    <s v="06/07/1979"/>
    <x v="1"/>
    <s v="MARIA APARECIDA DE OLIVEIRA GUERRA"/>
    <x v="0"/>
    <s v="BRASILEIRO NATO"/>
    <m/>
    <s v="MG"/>
    <m/>
    <n v="395"/>
    <s v="INSTITUTO DE FISICA"/>
    <s v="04-SANTA MONICA"/>
    <n v="395"/>
    <s v="INSTITUTO DE FISICA"/>
    <s v="04-SANTA MONICA"/>
    <x v="0"/>
    <x v="1"/>
    <x v="5"/>
    <x v="0"/>
    <m/>
    <s v="0//0"/>
    <m/>
    <m/>
    <n v="0"/>
    <m/>
    <n v="0"/>
    <m/>
    <m/>
    <m/>
    <x v="0"/>
    <x v="1"/>
    <d v="2010-03-05T00:00:00"/>
    <n v="18928.990000000002"/>
  </r>
  <r>
    <s v="JOAO CARLOS MOREIRA"/>
    <s v="Universidade Federal de Uberlandia"/>
    <n v="1177579"/>
    <n v="12153725828"/>
    <s v="17/10/1968"/>
    <x v="1"/>
    <s v="BENEDITA MARIA DO CARMO MOREIRA PACIFICO"/>
    <x v="0"/>
    <s v="BRASILEIRO NATO"/>
    <m/>
    <s v="SP"/>
    <s v="GARÇA"/>
    <n v="801"/>
    <s v="COORD CURSO DE MATEMATICA DO PONTAL"/>
    <s v="09-CAMPUS PONTAL"/>
    <n v="1152"/>
    <s v="INSTITUTO CIENCIAS EXATA NATURAIS PONTAL"/>
    <s v="09-CAMPUS PONTAL"/>
    <x v="0"/>
    <x v="1"/>
    <x v="1"/>
    <x v="0"/>
    <m/>
    <s v="0//0"/>
    <m/>
    <m/>
    <n v="0"/>
    <m/>
    <n v="0"/>
    <m/>
    <m/>
    <m/>
    <x v="0"/>
    <x v="1"/>
    <d v="2006-09-04T00:00:00"/>
    <n v="18663.64"/>
  </r>
  <r>
    <s v="JOAO CARLOS RICCO PLACIDO DA SILVA"/>
    <s v="Universidade Federal de Uberlandia"/>
    <n v="3251601"/>
    <n v="34109305829"/>
    <s v="10/09/1985"/>
    <x v="1"/>
    <s v="ROSA MARIA RICCO PLACIDO DA SILVA"/>
    <x v="0"/>
    <s v="BRASILEIRO NATO"/>
    <m/>
    <s v="SP"/>
    <m/>
    <n v="372"/>
    <s v="FACULDADE ARQUITETURA URBANISMO E DESIGN"/>
    <s v="04-SANTA MONICA"/>
    <n v="372"/>
    <s v="FACULDADE ARQUITETURA URBANISMO E DESIGN"/>
    <s v="04-SANTA MONICA"/>
    <x v="0"/>
    <x v="1"/>
    <x v="2"/>
    <x v="0"/>
    <m/>
    <s v="0//0"/>
    <m/>
    <m/>
    <n v="0"/>
    <m/>
    <n v="0"/>
    <m/>
    <m/>
    <m/>
    <x v="0"/>
    <x v="1"/>
    <d v="2021-09-09T00:00:00"/>
    <n v="9616.18"/>
  </r>
  <r>
    <s v="JOAO CESAR GUIMARAES HENRIQUES"/>
    <s v="Universidade Federal de Uberlandia"/>
    <n v="1961564"/>
    <n v="3736373651"/>
    <s v="19/04/1977"/>
    <x v="1"/>
    <s v="EURIDES GUIMARAES HENRIQUES"/>
    <x v="0"/>
    <s v="BRASILEIRO NATO"/>
    <m/>
    <s v="GO"/>
    <m/>
    <n v="319"/>
    <s v="FACULDADE DE ODONTOLOGIA"/>
    <s v="07-AREA ACADEMICA-UMUARAMA"/>
    <n v="319"/>
    <s v="FACULDADE DE ODONTOLOGIA"/>
    <s v="07-AREA ACADEMICA-UMUARAMA"/>
    <x v="0"/>
    <x v="1"/>
    <x v="7"/>
    <x v="0"/>
    <m/>
    <s v="0//0"/>
    <m/>
    <m/>
    <n v="0"/>
    <m/>
    <n v="0"/>
    <m/>
    <m/>
    <m/>
    <x v="0"/>
    <x v="1"/>
    <d v="2012-08-10T00:00:00"/>
    <n v="19708.57"/>
  </r>
  <r>
    <s v="JOAO CICERO DA SILVA"/>
    <s v="Universidade Federal de Uberlandia"/>
    <n v="411790"/>
    <n v="21234477653"/>
    <s v="27/07/1953"/>
    <x v="1"/>
    <s v="MARIA CANDIDA JESUS"/>
    <x v="1"/>
    <s v="BRASILEIRO NATO"/>
    <m/>
    <s v="MG"/>
    <s v="CARMO DO PARANAIBA"/>
    <n v="399"/>
    <s v="FACULDADE DE ENGENHARIA MECANICA"/>
    <s v="12-CAMPUS GLORIA"/>
    <n v="399"/>
    <s v="FACULDADE DE ENGENHARIA MECANICA"/>
    <s v="12-CAMPUS GLORIA"/>
    <x v="0"/>
    <x v="2"/>
    <x v="8"/>
    <x v="0"/>
    <m/>
    <s v="0//0"/>
    <m/>
    <m/>
    <n v="0"/>
    <m/>
    <n v="0"/>
    <m/>
    <m/>
    <m/>
    <x v="0"/>
    <x v="1"/>
    <d v="1978-02-01T00:00:00"/>
    <n v="9767.91"/>
  </r>
  <r>
    <s v="JOAO CLEPS JUNIOR"/>
    <s v="Universidade Federal de Uberlandia"/>
    <n v="413604"/>
    <n v="3220969879"/>
    <s v="30/03/1962"/>
    <x v="1"/>
    <s v="IRMA SAS CLEPS"/>
    <x v="0"/>
    <s v="BRASILEIRO NATO"/>
    <m/>
    <s v="SP"/>
    <s v="SANTO ANASTACIO"/>
    <n v="340"/>
    <s v="INSTITUTO DE GEOGRAFIA"/>
    <s v="04-SANTA MONICA"/>
    <n v="340"/>
    <s v="INSTITUTO DE GEOGRAFIA"/>
    <s v="04-SANTA MONICA"/>
    <x v="0"/>
    <x v="1"/>
    <x v="3"/>
    <x v="0"/>
    <m/>
    <s v="0//0"/>
    <m/>
    <m/>
    <n v="0"/>
    <m/>
    <n v="0"/>
    <m/>
    <m/>
    <m/>
    <x v="0"/>
    <x v="1"/>
    <d v="1991-11-18T00:00:00"/>
    <n v="24254.14"/>
  </r>
  <r>
    <s v="JOAO DAMASIO DA SILVA NETO"/>
    <s v="Universidade Federal de Uberlandia"/>
    <n v="3259898"/>
    <n v="3618930194"/>
    <s v="03/02/1991"/>
    <x v="1"/>
    <s v="SUELI DA PENHA LENZA"/>
    <x v="0"/>
    <s v="BRASILEIRO NATO"/>
    <m/>
    <s v="GO"/>
    <m/>
    <n v="363"/>
    <s v="FACULDADE DE EDUCACAO"/>
    <s v="04-SANTA MONICA"/>
    <n v="363"/>
    <s v="FACULDADE DE EDUCACAO"/>
    <s v="04-SANTA MONICA"/>
    <x v="0"/>
    <x v="0"/>
    <x v="2"/>
    <x v="1"/>
    <m/>
    <s v="0//0"/>
    <m/>
    <m/>
    <n v="0"/>
    <m/>
    <n v="0"/>
    <m/>
    <m/>
    <m/>
    <x v="1"/>
    <x v="0"/>
    <d v="2021-11-29T00:00:00"/>
    <n v="3866.06"/>
  </r>
  <r>
    <s v="JOAO EDSON CARMO DE OLIVEIRA"/>
    <s v="Universidade Federal de Uberlandia"/>
    <n v="1035013"/>
    <n v="65832906691"/>
    <s v="04/04/1964"/>
    <x v="1"/>
    <s v="DILMA APARECIDA C OLIVEIRA"/>
    <x v="0"/>
    <s v="BRASILEIRO NATO"/>
    <m/>
    <s v="MG"/>
    <s v="ITUIUTABA"/>
    <n v="431"/>
    <s v="AREA PROT REMOV MAT ODONTOLOGICO FOUFU"/>
    <s v="07-AREA ACADEMICA-UMUARAMA"/>
    <n v="319"/>
    <s v="FACULDADE DE ODONTOLOGIA"/>
    <s v="07-AREA ACADEMICA-UMUARAMA"/>
    <x v="0"/>
    <x v="1"/>
    <x v="5"/>
    <x v="0"/>
    <m/>
    <s v="0//0"/>
    <m/>
    <m/>
    <n v="0"/>
    <m/>
    <n v="0"/>
    <m/>
    <m/>
    <m/>
    <x v="0"/>
    <x v="1"/>
    <d v="1992-04-03T00:00:00"/>
    <n v="19281.3"/>
  </r>
  <r>
    <s v="JOAO ELIAS DIAS NUNES"/>
    <s v="Universidade Federal de Uberlandia"/>
    <n v="2620696"/>
    <n v="5618752603"/>
    <s v="13/10/1981"/>
    <x v="1"/>
    <s v="ANTONIA DIAS NUNES"/>
    <x v="3"/>
    <s v="BRASILEIRO NATO"/>
    <m/>
    <s v="MG"/>
    <s v="UBERLANDIA"/>
    <n v="1344"/>
    <s v="Coordenação do Curso de Graduação em Educação Física - Bacha"/>
    <s v="03-EDUCACAO FISICA"/>
    <n v="332"/>
    <s v="FACULDADE DE EDUCACAO FISICA"/>
    <s v="03-EDUCACAO FISICA"/>
    <x v="0"/>
    <x v="1"/>
    <x v="9"/>
    <x v="0"/>
    <m/>
    <s v="0//0"/>
    <m/>
    <m/>
    <n v="0"/>
    <m/>
    <n v="0"/>
    <m/>
    <m/>
    <m/>
    <x v="0"/>
    <x v="1"/>
    <d v="2008-07-31T00:00:00"/>
    <n v="17575.09"/>
  </r>
  <r>
    <s v="JOAO FERNANDO RECH WACHELKE"/>
    <s v="Universidade Federal de Uberlandia"/>
    <n v="1952627"/>
    <n v="4124819951"/>
    <s v="06/11/1982"/>
    <x v="1"/>
    <s v="MOIRA EILEEN FAIRON RECH WACHELKE"/>
    <x v="0"/>
    <s v="BRASILEIRO NATO"/>
    <m/>
    <s v="SC"/>
    <m/>
    <n v="326"/>
    <s v="INSTITUTO DE PSICOLOGIA"/>
    <s v="07-AREA ACADEMICA-UMUARAMA"/>
    <n v="326"/>
    <s v="INSTITUTO DE PSICOLOGIA"/>
    <s v="07-AREA ACADEMICA-UMUARAMA"/>
    <x v="0"/>
    <x v="1"/>
    <x v="7"/>
    <x v="0"/>
    <m/>
    <s v="0//0"/>
    <m/>
    <m/>
    <n v="0"/>
    <m/>
    <n v="0"/>
    <m/>
    <m/>
    <m/>
    <x v="0"/>
    <x v="1"/>
    <d v="2012-06-20T00:00:00"/>
    <n v="17255.59"/>
  </r>
  <r>
    <s v="JOAO FLAVIO DA SILVEIRA PETRUCI"/>
    <s v="Universidade Federal de Uberlandia"/>
    <n v="3061126"/>
    <n v="32758876884"/>
    <s v="11/02/1984"/>
    <x v="1"/>
    <s v="VANIRA APARECIDA DA SILVEIRA"/>
    <x v="0"/>
    <s v="BRASILEIRO NATO"/>
    <m/>
    <s v="SP"/>
    <m/>
    <n v="356"/>
    <s v="INSTITUTO DE QUIMICA"/>
    <s v="04-SANTA MONICA"/>
    <n v="356"/>
    <s v="INSTITUTO DE QUIMICA"/>
    <s v="04-SANTA MONICA"/>
    <x v="0"/>
    <x v="1"/>
    <x v="4"/>
    <x v="0"/>
    <m/>
    <s v="0//0"/>
    <m/>
    <m/>
    <n v="0"/>
    <m/>
    <n v="0"/>
    <m/>
    <m/>
    <m/>
    <x v="0"/>
    <x v="1"/>
    <d v="2018-08-01T00:00:00"/>
    <n v="11800.12"/>
  </r>
  <r>
    <s v="JOAO HENRIQUE DE SOUZA PEREIRA"/>
    <s v="Universidade Federal de Uberlandia"/>
    <n v="2125311"/>
    <n v="932488650"/>
    <s v="25/04/1975"/>
    <x v="1"/>
    <s v="HELENA MIRANDA DE SOUZA PEREIRA"/>
    <x v="0"/>
    <s v="BRASILEIRO NATO"/>
    <m/>
    <s v="MG"/>
    <m/>
    <n v="414"/>
    <s v="FACULDADE DE CIENCIA DA COMPUTACAO"/>
    <s v="04-SANTA MONICA"/>
    <n v="414"/>
    <s v="FACULDADE DE CIENCIA DA COMPUTACAO"/>
    <s v="04-SANTA MONICA"/>
    <x v="0"/>
    <x v="1"/>
    <x v="6"/>
    <x v="0"/>
    <m/>
    <s v="0//0"/>
    <m/>
    <m/>
    <n v="0"/>
    <m/>
    <n v="0"/>
    <m/>
    <m/>
    <m/>
    <x v="0"/>
    <x v="1"/>
    <d v="2014-05-20T00:00:00"/>
    <n v="12763.01"/>
  </r>
  <r>
    <s v="JOAO HENRIQUE FERREIRA LIMA"/>
    <s v="Universidade Federal de Uberlandia"/>
    <n v="1404483"/>
    <n v="59552948649"/>
    <s v="10/11/1970"/>
    <x v="1"/>
    <s v="LEDA MARIA FERREIRA DA SILVA LIMA"/>
    <x v="0"/>
    <s v="BRASILEIRO NATO"/>
    <m/>
    <s v="DF"/>
    <m/>
    <n v="319"/>
    <s v="FACULDADE DE ODONTOLOGIA"/>
    <s v="07-AREA ACADEMICA-UMUARAMA"/>
    <n v="319"/>
    <s v="FACULDADE DE ODONTOLOGIA"/>
    <s v="07-AREA ACADEMICA-UMUARAMA"/>
    <x v="0"/>
    <x v="1"/>
    <x v="2"/>
    <x v="0"/>
    <m/>
    <s v="0//0"/>
    <m/>
    <m/>
    <n v="0"/>
    <m/>
    <n v="0"/>
    <m/>
    <m/>
    <m/>
    <x v="0"/>
    <x v="1"/>
    <d v="2022-01-07T00:00:00"/>
    <n v="10063.44"/>
  </r>
  <r>
    <s v="JOAO HENRIQUE LODI AGRELI"/>
    <s v="Universidade Federal de Uberlandia"/>
    <n v="1715138"/>
    <n v="29466770870"/>
    <s v="05/02/1980"/>
    <x v="1"/>
    <s v="TELMA LODI AGRELI"/>
    <x v="0"/>
    <s v="BRASILEIRO NATO"/>
    <m/>
    <s v="SP"/>
    <m/>
    <n v="808"/>
    <s v="INSTITUTO DE ARTES"/>
    <s v="04-SANTA MONICA"/>
    <n v="808"/>
    <s v="INSTITUTO DE ARTES"/>
    <s v="04-SANTA MONICA"/>
    <x v="0"/>
    <x v="1"/>
    <x v="9"/>
    <x v="0"/>
    <m/>
    <s v="0//0"/>
    <m/>
    <m/>
    <n v="0"/>
    <m/>
    <n v="0"/>
    <m/>
    <m/>
    <m/>
    <x v="0"/>
    <x v="1"/>
    <d v="2009-07-24T00:00:00"/>
    <n v="16591.91"/>
  </r>
  <r>
    <s v="JOAO HENRIQUE LOPES GUERRA"/>
    <s v="Universidade Federal de Uberlandia"/>
    <n v="1937641"/>
    <n v="16833012857"/>
    <s v="06/02/1973"/>
    <x v="1"/>
    <s v="FANI LOPES GUERRA"/>
    <x v="0"/>
    <s v="BRASILEIRO NATO"/>
    <m/>
    <s v="SP"/>
    <m/>
    <n v="369"/>
    <s v="FACULDADE DE GESTAO E NEGOCIOS"/>
    <s v="04-SANTA MONICA"/>
    <n v="369"/>
    <s v="FACULDADE DE GESTAO E NEGOCIOS"/>
    <s v="04-SANTA MONICA"/>
    <x v="0"/>
    <x v="1"/>
    <x v="7"/>
    <x v="0"/>
    <m/>
    <s v="0//0"/>
    <m/>
    <m/>
    <n v="0"/>
    <m/>
    <n v="0"/>
    <m/>
    <m/>
    <m/>
    <x v="0"/>
    <x v="1"/>
    <d v="2012-08-13T00:00:00"/>
    <n v="17255.59"/>
  </r>
  <r>
    <s v="JOAO JORGE RIBEIRO DAMASCENO"/>
    <s v="Universidade Federal de Uberlandia"/>
    <n v="412189"/>
    <n v="37561146787"/>
    <s v="03/07/1957"/>
    <x v="1"/>
    <s v="AUGUSTA RIBEIRO DAMASCENO"/>
    <x v="0"/>
    <s v="BRASILEIRO NATO"/>
    <m/>
    <s v="CE"/>
    <s v="FORTALEZA"/>
    <n v="59"/>
    <s v="PREFEITURA UNIVERSITARIA"/>
    <s v="04-SANTA MONICA"/>
    <n v="410"/>
    <s v="FACULDADE DE ENGENHARIA QUIMICA"/>
    <s v="04-SANTA MONICA"/>
    <x v="4"/>
    <x v="1"/>
    <x v="3"/>
    <x v="0"/>
    <m/>
    <s v="0//0"/>
    <m/>
    <m/>
    <n v="0"/>
    <m/>
    <n v="0"/>
    <m/>
    <m/>
    <m/>
    <x v="0"/>
    <x v="1"/>
    <d v="1983-03-01T00:00:00"/>
    <n v="32263.18"/>
  </r>
  <r>
    <s v="JOAO LUCAS O CONNELL"/>
    <s v="Universidade Federal de Uberlandia"/>
    <n v="1933855"/>
    <n v="2850217611"/>
    <s v="04/06/1975"/>
    <x v="1"/>
    <s v="DEANNA BARBARA O CONNELL"/>
    <x v="0"/>
    <s v="BRASILEIRO NATO"/>
    <m/>
    <s v="MG"/>
    <m/>
    <n v="305"/>
    <s v="FACULDADE DE MEDICINA"/>
    <s v="07-AREA ACADEMICA-UMUARAMA"/>
    <n v="305"/>
    <s v="FACULDADE DE MEDICINA"/>
    <s v="07-AREA ACADEMICA-UMUARAMA"/>
    <x v="0"/>
    <x v="1"/>
    <x v="7"/>
    <x v="0"/>
    <m/>
    <s v="0//0"/>
    <m/>
    <m/>
    <n v="0"/>
    <m/>
    <n v="0"/>
    <m/>
    <m/>
    <m/>
    <x v="0"/>
    <x v="0"/>
    <d v="2012-04-11T00:00:00"/>
    <n v="16629.79"/>
  </r>
  <r>
    <s v="JOAO LUIZ LEITAO PARAVIDINI"/>
    <s v="Universidade Federal de Uberlandia"/>
    <n v="1035128"/>
    <n v="68020767720"/>
    <s v="06/09/1961"/>
    <x v="1"/>
    <s v="IOLANDA LEITAO PARAVIDINI"/>
    <x v="0"/>
    <s v="BRASILEIRO NATO"/>
    <m/>
    <s v="RJ"/>
    <s v="CAMPOS DOS GOYTACAZES"/>
    <n v="326"/>
    <s v="INSTITUTO DE PSICOLOGIA"/>
    <s v="07-AREA ACADEMICA-UMUARAMA"/>
    <n v="326"/>
    <s v="INSTITUTO DE PSICOLOGIA"/>
    <s v="07-AREA ACADEMICA-UMUARAMA"/>
    <x v="0"/>
    <x v="1"/>
    <x v="1"/>
    <x v="0"/>
    <m/>
    <s v="0//0"/>
    <m/>
    <m/>
    <n v="0"/>
    <m/>
    <n v="0"/>
    <m/>
    <m/>
    <m/>
    <x v="0"/>
    <x v="1"/>
    <d v="1993-03-22T00:00:00"/>
    <n v="19097.669999999998"/>
  </r>
  <r>
    <s v="JOAO MARCELO VEDOVOTTO"/>
    <s v="Universidade Federal de Uberlandia"/>
    <n v="1976490"/>
    <n v="5470662608"/>
    <s v="23/05/1981"/>
    <x v="1"/>
    <s v="MARIA APARECIDA VEDOVOTO"/>
    <x v="0"/>
    <s v="BRASILEIRO NATO"/>
    <m/>
    <s v="PR"/>
    <m/>
    <n v="399"/>
    <s v="FACULDADE DE ENGENHARIA MECANICA"/>
    <s v="12-CAMPUS GLORIA"/>
    <n v="399"/>
    <s v="FACULDADE DE ENGENHARIA MECANICA"/>
    <s v="12-CAMPUS GLORIA"/>
    <x v="0"/>
    <x v="1"/>
    <x v="9"/>
    <x v="0"/>
    <m/>
    <s v="0//0"/>
    <m/>
    <m/>
    <n v="0"/>
    <m/>
    <n v="0"/>
    <m/>
    <m/>
    <m/>
    <x v="0"/>
    <x v="1"/>
    <d v="2012-11-01T00:00:00"/>
    <n v="16591.91"/>
  </r>
  <r>
    <s v="JOAO MARCOS MADURRO"/>
    <s v="Universidade Federal de Uberlandia"/>
    <n v="412952"/>
    <n v="4806510866"/>
    <s v="17/04/1961"/>
    <x v="1"/>
    <s v="ITALIA LEONOR GUARALDO MADURRO"/>
    <x v="0"/>
    <s v="BRASILEIRO NATO"/>
    <m/>
    <s v="SP"/>
    <s v="RIBEIRAO PRETO"/>
    <n v="356"/>
    <s v="INSTITUTO DE QUIMICA"/>
    <s v="04-SANTA MONICA"/>
    <n v="356"/>
    <s v="INSTITUTO DE QUIMICA"/>
    <s v="04-SANTA MONICA"/>
    <x v="0"/>
    <x v="1"/>
    <x v="3"/>
    <x v="0"/>
    <m/>
    <s v="0//0"/>
    <m/>
    <m/>
    <n v="0"/>
    <m/>
    <n v="0"/>
    <m/>
    <m/>
    <m/>
    <x v="0"/>
    <x v="1"/>
    <d v="1987-08-11T00:00:00"/>
    <n v="26608.89"/>
  </r>
  <r>
    <s v="JOAO PAULO ARANTES RODRIGUES DA CUNHA"/>
    <s v="Universidade Federal de Uberlandia"/>
    <n v="1504739"/>
    <n v="77085000104"/>
    <s v="18/03/1976"/>
    <x v="1"/>
    <s v="HELENICE MARIA ARANTES RODRIGUES DA CUNHA"/>
    <x v="0"/>
    <s v="BRASILEIRO NATO"/>
    <m/>
    <s v="DF"/>
    <s v="BRASILIA"/>
    <n v="301"/>
    <s v="INSTITUTO DE CIENCIAS AGRARIAS"/>
    <s v="12-CAMPUS GLORIA"/>
    <n v="301"/>
    <s v="INSTITUTO DE CIENCIAS AGRARIAS"/>
    <s v="12-CAMPUS GLORIA"/>
    <x v="0"/>
    <x v="1"/>
    <x v="3"/>
    <x v="0"/>
    <m/>
    <s v="0//0"/>
    <m/>
    <m/>
    <n v="0"/>
    <m/>
    <n v="0"/>
    <m/>
    <m/>
    <m/>
    <x v="0"/>
    <x v="1"/>
    <d v="2005-08-05T00:00:00"/>
    <n v="21484.89"/>
  </r>
  <r>
    <s v="JOAO PAULO ELSEN SAUT"/>
    <s v="Universidade Federal de Uberlandia"/>
    <n v="1649871"/>
    <n v="2881879977"/>
    <s v="11/02/1975"/>
    <x v="1"/>
    <s v="ROSITA ELSEN SAUT"/>
    <x v="0"/>
    <s v="BRASILEIRO NATO"/>
    <m/>
    <s v="SC"/>
    <s v="BLUMENAU"/>
    <n v="314"/>
    <s v="FACULDADE DE MEDICINA VETERINARIA"/>
    <s v="07-AREA ACADEMICA-UMUARAMA"/>
    <n v="314"/>
    <s v="FACULDADE DE MEDICINA VETERINARIA"/>
    <s v="07-AREA ACADEMICA-UMUARAMA"/>
    <x v="0"/>
    <x v="1"/>
    <x v="7"/>
    <x v="0"/>
    <m/>
    <s v="0//0"/>
    <m/>
    <s v="Lic. Tratar de Interesses Particulares - EST"/>
    <n v="0"/>
    <m/>
    <n v="0"/>
    <m/>
    <s v="1/09/2022"/>
    <s v="31/08/2023"/>
    <x v="0"/>
    <x v="1"/>
    <d v="2008-08-07T00:00:00"/>
    <n v="0"/>
  </r>
  <r>
    <s v="JOAO PAULO RIBEIRO DE OLIVEIRA"/>
    <s v="Universidade Federal de Uberlandia"/>
    <n v="3246798"/>
    <n v="1997134136"/>
    <s v="18/12/1986"/>
    <x v="1"/>
    <s v="NILVA ILARIO RIBEIRO OLIVEIRA"/>
    <x v="0"/>
    <s v="BRASILEIRO NATO"/>
    <m/>
    <s v="GO"/>
    <m/>
    <n v="301"/>
    <s v="INSTITUTO DE CIENCIAS AGRARIAS"/>
    <s v="12-CAMPUS GLORIA"/>
    <n v="301"/>
    <s v="INSTITUTO DE CIENCIAS AGRARIAS"/>
    <s v="12-CAMPUS GLORIA"/>
    <x v="0"/>
    <x v="1"/>
    <x v="4"/>
    <x v="2"/>
    <m/>
    <s v="0//0"/>
    <m/>
    <m/>
    <n v="0"/>
    <m/>
    <n v="0"/>
    <m/>
    <m/>
    <m/>
    <x v="1"/>
    <x v="1"/>
    <d v="2021-07-22T00:00:00"/>
    <n v="10971.74"/>
  </r>
  <r>
    <s v="JOAO RODRIGO ANDRADE"/>
    <s v="Universidade Federal de Uberlandia"/>
    <n v="3123082"/>
    <n v="8967756666"/>
    <s v="20/02/1990"/>
    <x v="1"/>
    <s v="ANA MARIA SARTORI ANDRADE"/>
    <x v="0"/>
    <s v="BRASILEIRO NATO"/>
    <m/>
    <s v="MG"/>
    <m/>
    <n v="399"/>
    <s v="FACULDADE DE ENGENHARIA MECANICA"/>
    <s v="12-CAMPUS GLORIA"/>
    <n v="399"/>
    <s v="FACULDADE DE ENGENHARIA MECANICA"/>
    <s v="12-CAMPUS GLORIA"/>
    <x v="0"/>
    <x v="1"/>
    <x v="4"/>
    <x v="0"/>
    <m/>
    <s v="0//0"/>
    <m/>
    <m/>
    <n v="0"/>
    <m/>
    <n v="0"/>
    <m/>
    <m/>
    <m/>
    <x v="0"/>
    <x v="1"/>
    <d v="2019-05-09T00:00:00"/>
    <n v="11800.12"/>
  </r>
  <r>
    <s v="JOAO VITOR MEZA BRAVO"/>
    <s v="Universidade Federal de Uberlandia"/>
    <n v="2415838"/>
    <n v="35449975848"/>
    <s v="08/04/1989"/>
    <x v="1"/>
    <s v="BENEDITA LUCIA MEZA BRAVO"/>
    <x v="0"/>
    <s v="BRASILEIRO NATO"/>
    <m/>
    <s v="SP"/>
    <m/>
    <n v="340"/>
    <s v="INSTITUTO DE GEOGRAFIA"/>
    <s v="04-SANTA MONICA"/>
    <n v="340"/>
    <s v="INSTITUTO DE GEOGRAFIA"/>
    <s v="04-SANTA MONICA"/>
    <x v="0"/>
    <x v="1"/>
    <x v="0"/>
    <x v="0"/>
    <m/>
    <s v="0//0"/>
    <m/>
    <m/>
    <n v="0"/>
    <m/>
    <n v="0"/>
    <m/>
    <m/>
    <m/>
    <x v="0"/>
    <x v="1"/>
    <d v="2017-08-25T00:00:00"/>
    <n v="12272.12"/>
  </r>
  <r>
    <s v="JOAQUIM CARLOS ROSSINI"/>
    <s v="Universidade Federal de Uberlandia"/>
    <n v="1466279"/>
    <n v="24952988856"/>
    <s v="09/04/1975"/>
    <x v="1"/>
    <s v="NILVIA AUGUSTA ENDE ROSSINI"/>
    <x v="0"/>
    <s v="BRASILEIRO NATO"/>
    <m/>
    <s v="SP"/>
    <s v="SAO PAULO"/>
    <n v="326"/>
    <s v="INSTITUTO DE PSICOLOGIA"/>
    <s v="07-AREA ACADEMICA-UMUARAMA"/>
    <n v="326"/>
    <s v="INSTITUTO DE PSICOLOGIA"/>
    <s v="07-AREA ACADEMICA-UMUARAMA"/>
    <x v="0"/>
    <x v="1"/>
    <x v="3"/>
    <x v="0"/>
    <m/>
    <s v="0//0"/>
    <m/>
    <m/>
    <n v="0"/>
    <m/>
    <n v="0"/>
    <m/>
    <m/>
    <m/>
    <x v="0"/>
    <x v="1"/>
    <d v="2004-08-27T00:00:00"/>
    <n v="20530.009999999998"/>
  </r>
  <r>
    <s v="JOCELINO SATO"/>
    <s v="Universidade Federal de Uberlandia"/>
    <n v="431021"/>
    <n v="48209295691"/>
    <s v="28/05/1964"/>
    <x v="1"/>
    <s v="LUIZA TAKAHASHI SATO"/>
    <x v="2"/>
    <s v="BRASILEIRO NATO"/>
    <m/>
    <s v="SP"/>
    <s v="GUAIRA"/>
    <n v="391"/>
    <s v="FACULDADE DE MATEMATICA"/>
    <s v="04-SANTA MONICA"/>
    <n v="391"/>
    <s v="FACULDADE DE MATEMATICA"/>
    <s v="04-SANTA MONICA"/>
    <x v="0"/>
    <x v="1"/>
    <x v="5"/>
    <x v="0"/>
    <m/>
    <s v="0//0"/>
    <m/>
    <m/>
    <n v="0"/>
    <m/>
    <n v="0"/>
    <m/>
    <m/>
    <m/>
    <x v="0"/>
    <x v="1"/>
    <d v="1993-03-22T00:00:00"/>
    <n v="18363.150000000001"/>
  </r>
  <r>
    <s v="JOELMA CRISTINA DOS SANTOS"/>
    <s v="Universidade Federal de Uberlandia"/>
    <n v="2486219"/>
    <n v="28024088878"/>
    <s v="06/04/1979"/>
    <x v="0"/>
    <s v="EDEILZA BARBOSA DOS SANTOS"/>
    <x v="3"/>
    <s v="BRASILEIRO NATO"/>
    <m/>
    <s v="MG"/>
    <s v="MARTINOPOLIS"/>
    <n v="1155"/>
    <s v="INSTITUTO DE CIENCIAS HUMANAS DO PONTAL"/>
    <s v="09-CAMPUS PONTAL"/>
    <n v="1155"/>
    <s v="INSTITUTO DE CIENCIAS HUMANAS DO PONTAL"/>
    <s v="09-CAMPUS PONTAL"/>
    <x v="0"/>
    <x v="1"/>
    <x v="5"/>
    <x v="0"/>
    <m/>
    <s v="0//0"/>
    <m/>
    <m/>
    <n v="0"/>
    <m/>
    <n v="0"/>
    <m/>
    <m/>
    <m/>
    <x v="0"/>
    <x v="1"/>
    <d v="2008-02-20T00:00:00"/>
    <n v="18928.990000000002"/>
  </r>
  <r>
    <s v="JOELMA LUCIA VIEIRA PIRES"/>
    <s v="Universidade Federal de Uberlandia"/>
    <n v="1609434"/>
    <n v="93813406687"/>
    <s v="19/11/1970"/>
    <x v="0"/>
    <s v="CLEUSA VIEIRA PIRES"/>
    <x v="3"/>
    <s v="BRASILEIRO NATO"/>
    <m/>
    <s v="MG"/>
    <s v="BELO HORIZONTE"/>
    <n v="363"/>
    <s v="FACULDADE DE EDUCACAO"/>
    <s v="04-SANTA MONICA"/>
    <n v="363"/>
    <s v="FACULDADE DE EDUCACAO"/>
    <s v="04-SANTA MONICA"/>
    <x v="0"/>
    <x v="1"/>
    <x v="1"/>
    <x v="0"/>
    <m/>
    <s v="0//0"/>
    <m/>
    <m/>
    <n v="0"/>
    <m/>
    <n v="0"/>
    <m/>
    <m/>
    <m/>
    <x v="0"/>
    <x v="1"/>
    <d v="2008-11-10T00:00:00"/>
    <n v="19166.11"/>
  </r>
  <r>
    <s v="JONAS DANTAS BATISTA"/>
    <s v="Universidade Federal de Uberlandia"/>
    <n v="2519028"/>
    <n v="3094866450"/>
    <s v="15/02/1979"/>
    <x v="1"/>
    <s v="YOLITA DANTAS BATISTA"/>
    <x v="0"/>
    <s v="BRASILEIRO NATO"/>
    <m/>
    <s v="SP"/>
    <s v="SAO PAULO"/>
    <n v="437"/>
    <s v="AREA DE CTBMF E IMPLANTODONTIA FOUFU"/>
    <s v="07-AREA ACADEMICA-UMUARAMA"/>
    <n v="319"/>
    <s v="FACULDADE DE ODONTOLOGIA"/>
    <s v="07-AREA ACADEMICA-UMUARAMA"/>
    <x v="0"/>
    <x v="1"/>
    <x v="7"/>
    <x v="0"/>
    <m/>
    <s v="0//0"/>
    <m/>
    <m/>
    <n v="0"/>
    <m/>
    <n v="0"/>
    <m/>
    <m/>
    <m/>
    <x v="0"/>
    <x v="0"/>
    <d v="2008-11-10T00:00:00"/>
    <n v="17457.099999999999"/>
  </r>
  <r>
    <s v="JONNY YOKOSAWA"/>
    <s v="Universidade Federal de Uberlandia"/>
    <n v="2792365"/>
    <n v="7691381875"/>
    <s v="14/03/1966"/>
    <x v="1"/>
    <s v="YAYOI YOKOSAWA"/>
    <x v="2"/>
    <s v="BRASILEIRO NATO"/>
    <m/>
    <s v="PR"/>
    <m/>
    <n v="288"/>
    <s v="INSTITUTO DE CIENCIAS BIOMEDICAS"/>
    <s v="07-AREA ACADEMICA-UMUARAMA"/>
    <n v="288"/>
    <s v="INSTITUTO DE CIENCIAS BIOMEDICAS"/>
    <s v="07-AREA ACADEMICA-UMUARAMA"/>
    <x v="0"/>
    <x v="1"/>
    <x v="7"/>
    <x v="0"/>
    <m/>
    <s v="0//0"/>
    <m/>
    <m/>
    <n v="0"/>
    <m/>
    <n v="0"/>
    <m/>
    <m/>
    <m/>
    <x v="0"/>
    <x v="1"/>
    <d v="2011-01-20T00:00:00"/>
    <n v="17255.59"/>
  </r>
  <r>
    <s v="JORGE LUIS SILVA BRITO"/>
    <s v="Universidade Federal de Uberlandia"/>
    <n v="1035190"/>
    <n v="37778250500"/>
    <s v="07/01/1966"/>
    <x v="1"/>
    <s v="ELISIA SILVA BRITO"/>
    <x v="0"/>
    <s v="BRASILEIRO NATO"/>
    <m/>
    <s v="BA"/>
    <s v="VITORIA DA CONQUISTA"/>
    <n v="340"/>
    <s v="INSTITUTO DE GEOGRAFIA"/>
    <s v="04-SANTA MONICA"/>
    <n v="340"/>
    <s v="INSTITUTO DE GEOGRAFIA"/>
    <s v="04-SANTA MONICA"/>
    <x v="0"/>
    <x v="1"/>
    <x v="3"/>
    <x v="0"/>
    <m/>
    <s v="0//0"/>
    <m/>
    <m/>
    <n v="0"/>
    <m/>
    <n v="0"/>
    <m/>
    <m/>
    <m/>
    <x v="0"/>
    <x v="1"/>
    <d v="1993-03-22T00:00:00"/>
    <n v="21007.45"/>
  </r>
  <r>
    <s v="JORGE VON ATZINGEN DOS REIS"/>
    <s v="Universidade Federal de Uberlandia"/>
    <n v="1802842"/>
    <n v="30686872843"/>
    <s v="21/08/1982"/>
    <x v="1"/>
    <s v="YARA QUADROS VON ATZINGEN DOS REIS"/>
    <x v="0"/>
    <s v="BRASILEIRO NATO"/>
    <m/>
    <s v="SP"/>
    <m/>
    <n v="577"/>
    <s v="COORD CURSO ENGENHARIA PRODUCAO PONTAL"/>
    <s v="09-CAMPUS PONTAL"/>
    <n v="1158"/>
    <s v="FA ADM CIE CONT ENG PROD SERV SOCIAL"/>
    <s v="09-CAMPUS PONTAL"/>
    <x v="0"/>
    <x v="1"/>
    <x v="9"/>
    <x v="0"/>
    <m/>
    <s v="0//0"/>
    <m/>
    <m/>
    <n v="0"/>
    <m/>
    <n v="0"/>
    <m/>
    <m/>
    <m/>
    <x v="0"/>
    <x v="1"/>
    <d v="2010-07-20T00:00:00"/>
    <n v="16591.91"/>
  </r>
  <r>
    <s v="JORGETANIA DA SILVA FERREIRA"/>
    <s v="Universidade Federal de Uberlandia"/>
    <n v="3284649"/>
    <n v="98674218687"/>
    <s v="05/03/1974"/>
    <x v="0"/>
    <s v="TEREZINHA MARIA SILVA FERREIRA"/>
    <x v="1"/>
    <s v="BRASILEIRO NATO"/>
    <m/>
    <s v="MG"/>
    <s v="MONTE ALEGRE DE MINAS"/>
    <n v="335"/>
    <s v="INSTITUTO DE HISTORIA"/>
    <s v="04-SANTA MONICA"/>
    <n v="335"/>
    <s v="INSTITUTO DE HISTORIA"/>
    <s v="04-SANTA MONICA"/>
    <x v="0"/>
    <x v="1"/>
    <x v="1"/>
    <x v="0"/>
    <m/>
    <s v="0//0"/>
    <m/>
    <m/>
    <n v="0"/>
    <m/>
    <n v="0"/>
    <m/>
    <m/>
    <m/>
    <x v="0"/>
    <x v="1"/>
    <d v="2009-09-04T00:00:00"/>
    <n v="18663.64"/>
  </r>
  <r>
    <s v="JOSE ANTONIO FERREIRA BORGES"/>
    <s v="Universidade Federal de Uberlandia"/>
    <n v="1285318"/>
    <n v="64074544687"/>
    <s v="28/08/1968"/>
    <x v="1"/>
    <s v="MARIA DE LOURDES BORGES FERREIRA"/>
    <x v="0"/>
    <s v="BRASILEIRO NATO"/>
    <m/>
    <s v="MG"/>
    <s v="UBERLANDIA"/>
    <n v="399"/>
    <s v="FACULDADE DE ENGENHARIA MECANICA"/>
    <s v="12-CAMPUS GLORIA"/>
    <n v="399"/>
    <s v="FACULDADE DE ENGENHARIA MECANICA"/>
    <s v="12-CAMPUS GLORIA"/>
    <x v="0"/>
    <x v="1"/>
    <x v="5"/>
    <x v="0"/>
    <m/>
    <s v="0//0"/>
    <m/>
    <m/>
    <n v="0"/>
    <m/>
    <n v="0"/>
    <m/>
    <m/>
    <m/>
    <x v="0"/>
    <x v="1"/>
    <d v="1998-07-21T00:00:00"/>
    <n v="17945.810000000001"/>
  </r>
  <r>
    <s v="JOSE ANTONIO GALO"/>
    <s v="Universidade Federal de Uberlandia"/>
    <n v="412828"/>
    <n v="29648041768"/>
    <s v="31/12/1953"/>
    <x v="1"/>
    <s v="ELZA SOUZA GALO"/>
    <x v="0"/>
    <s v="BRASILEIRO NATO"/>
    <m/>
    <s v="MG"/>
    <s v="TOMBOS"/>
    <n v="288"/>
    <s v="INSTITUTO DE CIENCIAS BIOMEDICAS"/>
    <s v="07-AREA ACADEMICA-UMUARAMA"/>
    <n v="288"/>
    <s v="INSTITUTO DE CIENCIAS BIOMEDICAS"/>
    <s v="07-AREA ACADEMICA-UMUARAMA"/>
    <x v="0"/>
    <x v="1"/>
    <x v="7"/>
    <x v="0"/>
    <m/>
    <s v="0//0"/>
    <m/>
    <m/>
    <n v="0"/>
    <m/>
    <n v="0"/>
    <m/>
    <m/>
    <m/>
    <x v="0"/>
    <x v="1"/>
    <d v="1987-02-15T00:00:00"/>
    <n v="24635.52"/>
  </r>
  <r>
    <s v="JOSE BENEDITO DE ALMEIDA JUNIOR"/>
    <s v="Universidade Federal de Uberlandia"/>
    <n v="1505212"/>
    <n v="8237262824"/>
    <s v="20/08/1965"/>
    <x v="1"/>
    <s v="DIOMAR DOMINGUES DE ALMEIDA"/>
    <x v="3"/>
    <s v="BRASILEIRO NATO"/>
    <m/>
    <s v="SP"/>
    <s v="SAO PAULO"/>
    <n v="807"/>
    <s v="INSTITUTO DE FILOSOFIA"/>
    <s v="04-SANTA MONICA"/>
    <n v="807"/>
    <s v="INSTITUTO DE FILOSOFIA"/>
    <s v="04-SANTA MONICA"/>
    <x v="0"/>
    <x v="1"/>
    <x v="5"/>
    <x v="0"/>
    <m/>
    <s v="0//0"/>
    <m/>
    <m/>
    <n v="0"/>
    <m/>
    <n v="0"/>
    <m/>
    <m/>
    <m/>
    <x v="0"/>
    <x v="1"/>
    <d v="2005-08-12T00:00:00"/>
    <n v="17945.810000000001"/>
  </r>
  <r>
    <s v="JOSE CANDIDO XAVIER"/>
    <s v="Universidade Federal de Uberlandia"/>
    <n v="1504735"/>
    <n v="73876747449"/>
    <s v="24/08/1970"/>
    <x v="1"/>
    <s v="BENEDITA CANDIDO XAVIER"/>
    <x v="3"/>
    <s v="BRASILEIRO NATO"/>
    <m/>
    <s v="PR"/>
    <s v="FORMOSA D OESTE"/>
    <n v="395"/>
    <s v="INSTITUTO DE FISICA"/>
    <s v="04-SANTA MONICA"/>
    <n v="395"/>
    <s v="INSTITUTO DE FISICA"/>
    <s v="04-SANTA MONICA"/>
    <x v="0"/>
    <x v="1"/>
    <x v="1"/>
    <x v="0"/>
    <m/>
    <s v="0//0"/>
    <m/>
    <m/>
    <n v="0"/>
    <m/>
    <n v="0"/>
    <m/>
    <m/>
    <m/>
    <x v="0"/>
    <x v="1"/>
    <d v="2005-08-05T00:00:00"/>
    <n v="18663.64"/>
  </r>
  <r>
    <s v="JOSE CARLOS DE OLIVEIRA"/>
    <s v="Universidade Federal de Uberlandia"/>
    <n v="1082714"/>
    <n v="60868562904"/>
    <s v="14/04/1965"/>
    <x v="1"/>
    <s v="IVETTE THEREZA MAFORTE DE OLIVEIRA"/>
    <x v="0"/>
    <s v="BRASILEIRO NATO"/>
    <m/>
    <s v="PR"/>
    <m/>
    <n v="349"/>
    <s v="INSTITUTO DE LETRAS E LINGUISTICA"/>
    <s v="04-SANTA MONICA"/>
    <n v="349"/>
    <s v="INSTITUTO DE LETRAS E LINGUISTICA"/>
    <s v="04-SANTA MONICA"/>
    <x v="2"/>
    <x v="1"/>
    <x v="4"/>
    <x v="0"/>
    <m/>
    <s v="0//0"/>
    <m/>
    <m/>
    <n v="26258"/>
    <s v="UNIVERS. TECNOLOGICA FEDERAL DO PARANA"/>
    <n v="0"/>
    <m/>
    <m/>
    <m/>
    <x v="0"/>
    <x v="1"/>
    <d v="2016-03-21T00:00:00"/>
    <n v="15397.11"/>
  </r>
  <r>
    <s v="JOSE DE LOS SANTOS GUERRA"/>
    <s v="Universidade Federal de Uberlandia"/>
    <n v="1658477"/>
    <n v="22729442804"/>
    <s v="20/07/1972"/>
    <x v="1"/>
    <s v="OLGA GUERRA RODRIGUEZ"/>
    <x v="0"/>
    <s v="EQUIPARADO"/>
    <s v="CUBA"/>
    <m/>
    <s v="HAVANA"/>
    <n v="395"/>
    <s v="INSTITUTO DE FISICA"/>
    <s v="04-SANTA MONICA"/>
    <n v="395"/>
    <s v="INSTITUTO DE FISICA"/>
    <s v="04-SANTA MONICA"/>
    <x v="0"/>
    <x v="1"/>
    <x v="1"/>
    <x v="0"/>
    <m/>
    <s v="0//0"/>
    <m/>
    <m/>
    <n v="0"/>
    <m/>
    <n v="0"/>
    <m/>
    <m/>
    <m/>
    <x v="0"/>
    <x v="1"/>
    <d v="2008-09-25T00:00:00"/>
    <n v="18663.64"/>
  </r>
  <r>
    <s v="JOSE DE MAGALHAES CAMPOS AMBROSIO"/>
    <s v="Universidade Federal de Uberlandia"/>
    <n v="1602780"/>
    <n v="6629534603"/>
    <s v="03/09/1985"/>
    <x v="1"/>
    <s v="PORCINA ANGELICA DA SILVA CAMPOS AMBROSIO"/>
    <x v="0"/>
    <s v="BRASILEIRO NATO"/>
    <m/>
    <s v="MG"/>
    <m/>
    <n v="376"/>
    <s v="FACULDADE DE DIREITO"/>
    <s v="04-SANTA MONICA"/>
    <n v="376"/>
    <s v="FACULDADE DE DIREITO"/>
    <s v="04-SANTA MONICA"/>
    <x v="0"/>
    <x v="1"/>
    <x v="8"/>
    <x v="0"/>
    <m/>
    <s v="0//0"/>
    <m/>
    <s v="Afas. Estudo Exterior C/Ônus Limitado - EST"/>
    <n v="0"/>
    <m/>
    <n v="0"/>
    <m/>
    <s v="1/05/2022"/>
    <s v="30/04/2023"/>
    <x v="0"/>
    <x v="1"/>
    <d v="2011-08-16T00:00:00"/>
    <n v="13273.52"/>
  </r>
  <r>
    <s v="JOSE DEOLINDO MASCARENHAS MENCK"/>
    <s v="Universidade Federal de Uberlandia"/>
    <n v="412310"/>
    <n v="22351760115"/>
    <s v="10/08/1958"/>
    <x v="1"/>
    <s v="MARIA NAZARE MASCARENHAS MENCK"/>
    <x v="3"/>
    <s v="BRASILEIRO NATO"/>
    <m/>
    <s v="RJ"/>
    <s v="RIO DE JANEIRO"/>
    <n v="344"/>
    <s v="INST DE ECONOMIA RELACOES INTERNACIONAIS"/>
    <s v="04-SANTA MONICA"/>
    <n v="344"/>
    <s v="INST DE ECONOMIA RELACOES INTERNACIONAIS"/>
    <s v="04-SANTA MONICA"/>
    <x v="0"/>
    <x v="2"/>
    <x v="0"/>
    <x v="0"/>
    <m/>
    <s v="0//0"/>
    <m/>
    <m/>
    <n v="0"/>
    <m/>
    <n v="0"/>
    <m/>
    <m/>
    <m/>
    <x v="0"/>
    <x v="1"/>
    <d v="1984-03-19T00:00:00"/>
    <n v="8558.44"/>
  </r>
  <r>
    <s v="JOSE EDUARDO ALAMY FILHO"/>
    <s v="Universidade Federal de Uberlandia"/>
    <n v="2512526"/>
    <n v="3326525648"/>
    <s v="15/08/1976"/>
    <x v="1"/>
    <s v="ANGELA DEANGELES ALAMY"/>
    <x v="0"/>
    <s v="BRASILEIRO NATO"/>
    <m/>
    <s v="MG"/>
    <s v="ARAGUARI"/>
    <n v="407"/>
    <s v="FACULDADE DE ENGENHARIA CIVIL"/>
    <s v="04-SANTA MONICA"/>
    <n v="407"/>
    <s v="FACULDADE DE ENGENHARIA CIVIL"/>
    <s v="04-SANTA MONICA"/>
    <x v="0"/>
    <x v="1"/>
    <x v="1"/>
    <x v="0"/>
    <m/>
    <s v="0//0"/>
    <m/>
    <m/>
    <n v="0"/>
    <m/>
    <n v="0"/>
    <m/>
    <m/>
    <m/>
    <x v="0"/>
    <x v="1"/>
    <d v="2006-08-04T00:00:00"/>
    <n v="18663.64"/>
  </r>
  <r>
    <s v="JOSE EDUARDO DE AGUIAR"/>
    <s v="Universidade Federal de Uberlandia"/>
    <n v="2650702"/>
    <n v="35105526600"/>
    <s v="17/02/1961"/>
    <x v="1"/>
    <s v="MARLENE ALVES DE AGUIAR"/>
    <x v="0"/>
    <s v="BRASILEIRO NATO"/>
    <m/>
    <s v="MG"/>
    <s v="UBERLANDIA"/>
    <n v="360"/>
    <s v="FACULDADE DE CIENCIAS CONTABEIS"/>
    <s v="04-SANTA MONICA"/>
    <n v="360"/>
    <s v="FACULDADE DE CIENCIAS CONTABEIS"/>
    <s v="04-SANTA MONICA"/>
    <x v="0"/>
    <x v="0"/>
    <x v="8"/>
    <x v="0"/>
    <m/>
    <s v="0//0"/>
    <m/>
    <m/>
    <n v="0"/>
    <m/>
    <n v="0"/>
    <m/>
    <m/>
    <m/>
    <x v="0"/>
    <x v="1"/>
    <d v="2009-03-04T00:00:00"/>
    <n v="10404.120000000001"/>
  </r>
  <r>
    <s v="JOSE EDUARDO DE PAULA"/>
    <s v="Universidade Federal de Uberlandia"/>
    <n v="1998364"/>
    <n v="12707793892"/>
    <s v="29/05/1971"/>
    <x v="1"/>
    <s v="MARIA LILIAN GRANDE DE PAULA"/>
    <x v="0"/>
    <s v="BRASILEIRO NATO"/>
    <m/>
    <s v="SP"/>
    <m/>
    <n v="808"/>
    <s v="INSTITUTO DE ARTES"/>
    <s v="04-SANTA MONICA"/>
    <n v="808"/>
    <s v="INSTITUTO DE ARTES"/>
    <s v="04-SANTA MONICA"/>
    <x v="0"/>
    <x v="1"/>
    <x v="8"/>
    <x v="0"/>
    <m/>
    <s v="0//0"/>
    <m/>
    <m/>
    <n v="0"/>
    <m/>
    <n v="0"/>
    <m/>
    <m/>
    <m/>
    <x v="0"/>
    <x v="1"/>
    <d v="2013-02-20T00:00:00"/>
    <n v="14256.7"/>
  </r>
  <r>
    <s v="JOSE EDUARDO FERREIRA LOPES"/>
    <s v="Universidade Federal de Uberlandia"/>
    <n v="1840743"/>
    <n v="89883977620"/>
    <s v="25/09/1971"/>
    <x v="1"/>
    <s v="HELENA MARIA FERREIRA"/>
    <x v="0"/>
    <s v="BRASILEIRO NATO"/>
    <m/>
    <s v="MG"/>
    <m/>
    <n v="122"/>
    <s v="PRO REITORIA PESQUISA E POS GRADUACAO"/>
    <s v="04-SANTA MONICA"/>
    <n v="369"/>
    <s v="FACULDADE DE GESTAO E NEGOCIOS"/>
    <s v="04-SANTA MONICA"/>
    <x v="0"/>
    <x v="1"/>
    <x v="9"/>
    <x v="0"/>
    <m/>
    <s v="0//0"/>
    <m/>
    <m/>
    <n v="0"/>
    <m/>
    <n v="0"/>
    <m/>
    <m/>
    <m/>
    <x v="0"/>
    <x v="1"/>
    <d v="2011-01-19T00:00:00"/>
    <n v="17248.189999999999"/>
  </r>
  <r>
    <s v="JOSE FAUSTO DE MORAIS"/>
    <s v="Universidade Federal de Uberlandia"/>
    <n v="80010"/>
    <n v="24493538104"/>
    <s v="02/10/1962"/>
    <x v="1"/>
    <s v="MARIA LUIZ DE MORAIS"/>
    <x v="1"/>
    <s v="BRASILEIRO NATO"/>
    <m/>
    <s v="MG"/>
    <s v="BELO HORIZONTE"/>
    <n v="391"/>
    <s v="FACULDADE DE MATEMATICA"/>
    <s v="04-SANTA MONICA"/>
    <n v="391"/>
    <s v="FACULDADE DE MATEMATICA"/>
    <s v="04-SANTA MONICA"/>
    <x v="0"/>
    <x v="1"/>
    <x v="7"/>
    <x v="0"/>
    <m/>
    <s v="0//0"/>
    <m/>
    <m/>
    <n v="0"/>
    <m/>
    <n v="0"/>
    <m/>
    <m/>
    <m/>
    <x v="0"/>
    <x v="1"/>
    <d v="2009-03-04T00:00:00"/>
    <n v="20643.93"/>
  </r>
  <r>
    <s v="JOSE GONCALVES TEIXEIRA JUNIOR"/>
    <s v="Universidade Federal de Uberlandia"/>
    <n v="2449022"/>
    <n v="3326587678"/>
    <s v="06/11/1977"/>
    <x v="1"/>
    <s v="CLEUSA DIAS GONCALVES"/>
    <x v="0"/>
    <s v="BRASILEIRO NATO"/>
    <m/>
    <s v="MG"/>
    <s v="ARCOS"/>
    <n v="395"/>
    <s v="INSTITUTO DE FISICA"/>
    <s v="04-SANTA MONICA"/>
    <n v="1152"/>
    <s v="INSTITUTO CIENCIAS EXATA NATURAIS PONTAL"/>
    <s v="09-CAMPUS PONTAL"/>
    <x v="0"/>
    <x v="1"/>
    <x v="9"/>
    <x v="0"/>
    <m/>
    <s v="0//0"/>
    <m/>
    <m/>
    <n v="0"/>
    <m/>
    <n v="0"/>
    <m/>
    <m/>
    <m/>
    <x v="0"/>
    <x v="1"/>
    <d v="2009-03-27T00:00:00"/>
    <n v="17575.09"/>
  </r>
  <r>
    <s v="JOSE GUSTAVO DE SOUZA PAIVA"/>
    <s v="Universidade Federal de Uberlandia"/>
    <n v="2615901"/>
    <n v="3999951613"/>
    <s v="12/11/1979"/>
    <x v="1"/>
    <s v="AVAI PEREIRA DE SOUZA PAIVA"/>
    <x v="0"/>
    <s v="BRASILEIRO NATO"/>
    <m/>
    <s v="MG"/>
    <s v="UBERLANDIA"/>
    <n v="414"/>
    <s v="FACULDADE DE CIENCIA DA COMPUTACAO"/>
    <s v="04-SANTA MONICA"/>
    <n v="414"/>
    <s v="FACULDADE DE CIENCIA DA COMPUTACAO"/>
    <s v="04-SANTA MONICA"/>
    <x v="0"/>
    <x v="1"/>
    <x v="9"/>
    <x v="0"/>
    <m/>
    <s v="0//0"/>
    <m/>
    <m/>
    <n v="0"/>
    <m/>
    <n v="0"/>
    <m/>
    <m/>
    <m/>
    <x v="0"/>
    <x v="1"/>
    <d v="2008-09-25T00:00:00"/>
    <n v="16591.91"/>
  </r>
  <r>
    <s v="JOSE JEAN PAUL ZANLUCCHI DE SOUZA TAVARES"/>
    <s v="Universidade Federal de Uberlandia"/>
    <n v="1675928"/>
    <n v="25868218825"/>
    <s v="19/07/1972"/>
    <x v="1"/>
    <s v="DURVALINA APARECIDA ZANLUCCHI DE SOUZA TAVARES"/>
    <x v="0"/>
    <s v="BRASILEIRO NATO"/>
    <m/>
    <s v="SP"/>
    <s v="LOUVEIRA"/>
    <n v="399"/>
    <s v="FACULDADE DE ENGENHARIA MECANICA"/>
    <s v="12-CAMPUS GLORIA"/>
    <n v="399"/>
    <s v="FACULDADE DE ENGENHARIA MECANICA"/>
    <s v="12-CAMPUS GLORIA"/>
    <x v="0"/>
    <x v="1"/>
    <x v="5"/>
    <x v="0"/>
    <m/>
    <s v="0//0"/>
    <m/>
    <m/>
    <n v="0"/>
    <m/>
    <n v="0"/>
    <m/>
    <m/>
    <m/>
    <x v="0"/>
    <x v="1"/>
    <d v="2009-01-22T00:00:00"/>
    <n v="17945.810000000001"/>
  </r>
  <r>
    <s v="JOSE LAERCIO DORICIO"/>
    <s v="Universidade Federal de Uberlandia"/>
    <n v="1802793"/>
    <n v="27580765861"/>
    <s v="25/09/1977"/>
    <x v="1"/>
    <s v="NAIR VASQUES DORICIO"/>
    <x v="0"/>
    <s v="BRASILEIRO NATO"/>
    <m/>
    <s v="SP"/>
    <m/>
    <n v="801"/>
    <s v="COORD CURSO DE MATEMATICA DO PONTAL"/>
    <s v="09-CAMPUS PONTAL"/>
    <n v="1152"/>
    <s v="INSTITUTO CIENCIAS EXATA NATURAIS PONTAL"/>
    <s v="09-CAMPUS PONTAL"/>
    <x v="0"/>
    <x v="1"/>
    <x v="8"/>
    <x v="0"/>
    <m/>
    <s v="0//0"/>
    <m/>
    <m/>
    <n v="0"/>
    <m/>
    <n v="0"/>
    <m/>
    <m/>
    <m/>
    <x v="0"/>
    <x v="1"/>
    <d v="2010-07-30T00:00:00"/>
    <n v="13273.52"/>
  </r>
  <r>
    <s v="JOSE MAGNO QUEIROZ LUZ"/>
    <s v="Universidade Federal de Uberlandia"/>
    <n v="1166059"/>
    <n v="66559618668"/>
    <s v="06/01/1967"/>
    <x v="1"/>
    <s v="RAIMUNDA BENTA LUZ"/>
    <x v="0"/>
    <s v="BRASILEIRO NATO"/>
    <m/>
    <s v="RN"/>
    <s v="MOSSORO"/>
    <n v="582"/>
    <s v="DIRETORIA DE AVALIACAO INSTITUCIONAL"/>
    <s v="04-SANTA MONICA"/>
    <n v="301"/>
    <s v="INSTITUTO DE CIENCIAS AGRARIAS"/>
    <s v="12-CAMPUS GLORIA"/>
    <x v="5"/>
    <x v="1"/>
    <x v="3"/>
    <x v="0"/>
    <m/>
    <s v="0//0"/>
    <m/>
    <m/>
    <n v="26233"/>
    <s v="UNIVERSIDADE FEDERAL DO CEARA"/>
    <n v="0"/>
    <m/>
    <m/>
    <m/>
    <x v="0"/>
    <x v="1"/>
    <d v="1998-07-01T00:00:00"/>
    <n v="26217.39"/>
  </r>
  <r>
    <s v="JOSE MARCOS DA SILVA"/>
    <s v="Universidade Federal de Uberlandia"/>
    <n v="2344740"/>
    <n v="32649745843"/>
    <s v="05/06/1985"/>
    <x v="1"/>
    <s v="CLEIDE PARIGIO DA SILVA"/>
    <x v="1"/>
    <s v="BRASILEIRO NATO"/>
    <m/>
    <s v="SP"/>
    <m/>
    <n v="360"/>
    <s v="FACULDADE DE CIENCIAS CONTABEIS"/>
    <s v="04-SANTA MONICA"/>
    <n v="360"/>
    <s v="FACULDADE DE CIENCIAS CONTABEIS"/>
    <s v="04-SANTA MONICA"/>
    <x v="0"/>
    <x v="1"/>
    <x v="0"/>
    <x v="0"/>
    <m/>
    <s v="0//0"/>
    <m/>
    <m/>
    <n v="0"/>
    <m/>
    <n v="0"/>
    <m/>
    <m/>
    <m/>
    <x v="0"/>
    <x v="1"/>
    <d v="2016-11-21T00:00:00"/>
    <n v="12272.12"/>
  </r>
  <r>
    <s v="JOSE MARIA VILLAS BOAS"/>
    <s v="Universidade Federal de Uberlandia"/>
    <n v="1698662"/>
    <n v="14211321846"/>
    <s v="15/09/1974"/>
    <x v="1"/>
    <s v="TEREZINHA MARIA FOGATI VILLAS BOAS"/>
    <x v="0"/>
    <s v="BRASILEIRO NATO"/>
    <m/>
    <s v="SP"/>
    <m/>
    <n v="395"/>
    <s v="INSTITUTO DE FISICA"/>
    <s v="04-SANTA MONICA"/>
    <n v="395"/>
    <s v="INSTITUTO DE FISICA"/>
    <s v="04-SANTA MONICA"/>
    <x v="0"/>
    <x v="1"/>
    <x v="5"/>
    <x v="0"/>
    <m/>
    <s v="0//0"/>
    <m/>
    <m/>
    <n v="0"/>
    <m/>
    <n v="0"/>
    <m/>
    <m/>
    <m/>
    <x v="0"/>
    <x v="1"/>
    <d v="2009-05-08T00:00:00"/>
    <n v="21798.57"/>
  </r>
  <r>
    <s v="JOSE ROBERTO CAMACHO"/>
    <s v="Universidade Federal de Uberlandia"/>
    <n v="411642"/>
    <n v="21242844600"/>
    <s v="03/11/1954"/>
    <x v="1"/>
    <s v="MARIA PILAR RODRIGUES CAMACHO"/>
    <x v="0"/>
    <s v="BRASILEIRO NATO"/>
    <m/>
    <s v="SP"/>
    <s v="TAGUATINGA"/>
    <n v="403"/>
    <s v="FACULDADE DE ENGENHARIA ELETRICA"/>
    <s v="04-SANTA MONICA"/>
    <n v="403"/>
    <s v="FACULDADE DE ENGENHARIA ELETRICA"/>
    <s v="04-SANTA MONICA"/>
    <x v="0"/>
    <x v="1"/>
    <x v="3"/>
    <x v="0"/>
    <m/>
    <s v="0//0"/>
    <m/>
    <m/>
    <n v="0"/>
    <m/>
    <n v="0"/>
    <m/>
    <m/>
    <m/>
    <x v="0"/>
    <x v="1"/>
    <d v="1979-02-01T00:00:00"/>
    <n v="26829.599999999999"/>
  </r>
  <r>
    <s v="JOSE ROBERTO MINEO"/>
    <s v="Universidade Federal de Uberlandia"/>
    <n v="412122"/>
    <n v="51416883800"/>
    <s v="08/01/1953"/>
    <x v="1"/>
    <s v="CONCEICAO AP A MINEO"/>
    <x v="0"/>
    <s v="BRASILEIRO NATO"/>
    <m/>
    <s v="SP"/>
    <s v="SAO PAULO"/>
    <n v="288"/>
    <s v="INSTITUTO DE CIENCIAS BIOMEDICAS"/>
    <s v="07-AREA ACADEMICA-UMUARAMA"/>
    <n v="288"/>
    <s v="INSTITUTO DE CIENCIAS BIOMEDICAS"/>
    <s v="07-AREA ACADEMICA-UMUARAMA"/>
    <x v="0"/>
    <x v="1"/>
    <x v="3"/>
    <x v="0"/>
    <m/>
    <s v="0//0"/>
    <m/>
    <m/>
    <n v="0"/>
    <m/>
    <n v="0"/>
    <m/>
    <m/>
    <m/>
    <x v="0"/>
    <x v="1"/>
    <d v="1982-08-01T00:00:00"/>
    <n v="30327.72"/>
  </r>
  <r>
    <s v="JOSE ROBERTO TOZONI"/>
    <s v="Universidade Federal de Uberlandia"/>
    <n v="1768471"/>
    <n v="13332041835"/>
    <s v="12/12/1968"/>
    <x v="1"/>
    <s v="MARIA ZILMA DOS SANTOS TOZONI"/>
    <x v="0"/>
    <s v="BRASILEIRO NATO"/>
    <m/>
    <s v="SP"/>
    <m/>
    <n v="395"/>
    <s v="INSTITUTO DE FISICA"/>
    <s v="04-SANTA MONICA"/>
    <n v="395"/>
    <s v="INSTITUTO DE FISICA"/>
    <s v="04-SANTA MONICA"/>
    <x v="0"/>
    <x v="1"/>
    <x v="5"/>
    <x v="0"/>
    <m/>
    <s v="0//0"/>
    <m/>
    <m/>
    <n v="0"/>
    <m/>
    <n v="0"/>
    <m/>
    <m/>
    <m/>
    <x v="0"/>
    <x v="1"/>
    <d v="2010-03-05T00:00:00"/>
    <n v="18780.490000000002"/>
  </r>
  <r>
    <s v="JOSE RUBENS DAMAS GARLIPP"/>
    <s v="Universidade Federal de Uberlandia"/>
    <n v="412577"/>
    <n v="2487669888"/>
    <s v="13/08/1957"/>
    <x v="1"/>
    <s v="MARIA DAMAS GARLIPP"/>
    <x v="0"/>
    <s v="BRASILEIRO NATO"/>
    <m/>
    <s v="SP"/>
    <s v="CAMPINAS"/>
    <n v="344"/>
    <s v="INST DE ECONOMIA RELACOES INTERNACIONAIS"/>
    <s v="04-SANTA MONICA"/>
    <n v="344"/>
    <s v="INST DE ECONOMIA RELACOES INTERNACIONAIS"/>
    <s v="04-SANTA MONICA"/>
    <x v="0"/>
    <x v="1"/>
    <x v="3"/>
    <x v="0"/>
    <m/>
    <s v="0//0"/>
    <m/>
    <m/>
    <n v="0"/>
    <m/>
    <n v="0"/>
    <m/>
    <m/>
    <m/>
    <x v="0"/>
    <x v="1"/>
    <d v="1985-08-01T00:00:00"/>
    <n v="24986.22"/>
  </r>
  <r>
    <s v="JOSE RUBENS MACEDO JUNIOR"/>
    <s v="Universidade Federal de Uberlandia"/>
    <n v="2775805"/>
    <n v="78606586668"/>
    <s v="27/05/1972"/>
    <x v="1"/>
    <s v="MARIA SEBASTIANA MOURA MACEDO"/>
    <x v="0"/>
    <s v="BRASILEIRO NATO"/>
    <m/>
    <s v="MG"/>
    <m/>
    <n v="403"/>
    <s v="FACULDADE DE ENGENHARIA ELETRICA"/>
    <s v="04-SANTA MONICA"/>
    <n v="403"/>
    <s v="FACULDADE DE ENGENHARIA ELETRICA"/>
    <s v="04-SANTA MONICA"/>
    <x v="0"/>
    <x v="1"/>
    <x v="7"/>
    <x v="0"/>
    <m/>
    <s v="0//0"/>
    <m/>
    <m/>
    <n v="0"/>
    <m/>
    <n v="0"/>
    <m/>
    <m/>
    <m/>
    <x v="0"/>
    <x v="1"/>
    <d v="2011-02-01T00:00:00"/>
    <n v="17255.59"/>
  </r>
  <r>
    <s v="JOSE SIMAO DA SILVA SOBRINHO"/>
    <s v="Universidade Federal de Uberlandia"/>
    <n v="1171128"/>
    <n v="34969136149"/>
    <s v="23/07/1965"/>
    <x v="1"/>
    <s v="MARIA VALDERINA DA SILVA"/>
    <x v="1"/>
    <s v="BRASILEIRO NATO"/>
    <m/>
    <s v="GO"/>
    <m/>
    <n v="349"/>
    <s v="INSTITUTO DE LETRAS E LINGUISTICA"/>
    <s v="04-SANTA MONICA"/>
    <n v="349"/>
    <s v="INSTITUTO DE LETRAS E LINGUISTICA"/>
    <s v="04-SANTA MONICA"/>
    <x v="0"/>
    <x v="1"/>
    <x v="7"/>
    <x v="0"/>
    <m/>
    <s v="0//0"/>
    <m/>
    <m/>
    <n v="26440"/>
    <s v="UNIVERSIDADE FEDERAL DA FRONTEIRA SUL"/>
    <n v="0"/>
    <m/>
    <m/>
    <m/>
    <x v="0"/>
    <x v="1"/>
    <d v="2015-01-20T00:00:00"/>
    <n v="17255.59"/>
  </r>
  <r>
    <s v="JOSE SOARES DE DEUS"/>
    <s v="Universidade Federal de Uberlandia"/>
    <n v="1859631"/>
    <n v="73427012620"/>
    <s v="16/11/1969"/>
    <x v="1"/>
    <s v="FRANCELINA CELESTINA DE JESUS"/>
    <x v="1"/>
    <s v="BRASILEIRO NATO"/>
    <m/>
    <s v="MG"/>
    <m/>
    <n v="808"/>
    <s v="INSTITUTO DE ARTES"/>
    <s v="04-SANTA MONICA"/>
    <n v="808"/>
    <s v="INSTITUTO DE ARTES"/>
    <s v="04-SANTA MONICA"/>
    <x v="0"/>
    <x v="1"/>
    <x v="7"/>
    <x v="0"/>
    <m/>
    <s v="0//0"/>
    <m/>
    <m/>
    <n v="0"/>
    <m/>
    <n v="0"/>
    <m/>
    <m/>
    <m/>
    <x v="0"/>
    <x v="1"/>
    <d v="2011-03-30T00:00:00"/>
    <n v="17255.59"/>
  </r>
  <r>
    <s v="JOSE SUELI DE MAGALHAES"/>
    <s v="Universidade Federal de Uberlandia"/>
    <n v="1123421"/>
    <n v="62710729687"/>
    <s v="11/11/1967"/>
    <x v="1"/>
    <s v="PEDROLINA CA MAGALHAES"/>
    <x v="0"/>
    <s v="BRASILEIRO NATO"/>
    <m/>
    <s v="MG"/>
    <s v="MONJOLINHO DE MINAS"/>
    <n v="349"/>
    <s v="INSTITUTO DE LETRAS E LINGUISTICA"/>
    <s v="04-SANTA MONICA"/>
    <n v="349"/>
    <s v="INSTITUTO DE LETRAS E LINGUISTICA"/>
    <s v="04-SANTA MONICA"/>
    <x v="0"/>
    <x v="1"/>
    <x v="3"/>
    <x v="0"/>
    <m/>
    <s v="0//0"/>
    <m/>
    <m/>
    <n v="0"/>
    <m/>
    <n v="0"/>
    <m/>
    <m/>
    <m/>
    <x v="0"/>
    <x v="1"/>
    <d v="1995-02-01T00:00:00"/>
    <n v="20911.96"/>
  </r>
  <r>
    <s v="JOSE WALDEMAR DA SILVA"/>
    <s v="Universidade Federal de Uberlandia"/>
    <n v="1452488"/>
    <n v="683657640"/>
    <s v="09/07/1975"/>
    <x v="1"/>
    <s v="MARIA EDITH MARTINS SILVA"/>
    <x v="1"/>
    <s v="BRASILEIRO NATO"/>
    <m/>
    <s v="MG"/>
    <m/>
    <n v="391"/>
    <s v="FACULDADE DE MATEMATICA"/>
    <s v="04-SANTA MONICA"/>
    <n v="391"/>
    <s v="FACULDADE DE MATEMATICA"/>
    <s v="04-SANTA MONICA"/>
    <x v="0"/>
    <x v="1"/>
    <x v="5"/>
    <x v="0"/>
    <m/>
    <s v="0//0"/>
    <m/>
    <m/>
    <n v="0"/>
    <m/>
    <n v="0"/>
    <m/>
    <m/>
    <m/>
    <x v="0"/>
    <x v="1"/>
    <d v="2009-11-10T00:00:00"/>
    <n v="17945.810000000001"/>
  </r>
  <r>
    <s v="JOSE WEBER VIEIRA DE FARIA"/>
    <s v="Universidade Federal de Uberlandia"/>
    <n v="3178805"/>
    <n v="48505340663"/>
    <s v="23/04/1968"/>
    <x v="1"/>
    <s v="GENITA ARANTES DE FARIA"/>
    <x v="0"/>
    <s v="BRASILEIRO NATO"/>
    <m/>
    <s v="MG"/>
    <s v="UBERLANDIA"/>
    <n v="305"/>
    <s v="FACULDADE DE MEDICINA"/>
    <s v="07-AREA ACADEMICA-UMUARAMA"/>
    <n v="305"/>
    <s v="FACULDADE DE MEDICINA"/>
    <s v="07-AREA ACADEMICA-UMUARAMA"/>
    <x v="0"/>
    <x v="1"/>
    <x v="0"/>
    <x v="0"/>
    <m/>
    <s v="0//0"/>
    <m/>
    <m/>
    <n v="0"/>
    <m/>
    <n v="0"/>
    <m/>
    <m/>
    <m/>
    <x v="0"/>
    <x v="2"/>
    <d v="2014-07-28T00:00:00"/>
    <n v="4495.0200000000004"/>
  </r>
  <r>
    <s v="JOSEPH SALEM BARBAR"/>
    <s v="Universidade Federal de Uberlandia"/>
    <n v="3330909"/>
    <n v="59579846634"/>
    <s v="27/02/1966"/>
    <x v="1"/>
    <s v="SAOD JOAO MOISES BARBAR"/>
    <x v="0"/>
    <s v="BRASILEIRO NATO"/>
    <m/>
    <s v="MG"/>
    <s v="UBERLANDIA"/>
    <n v="407"/>
    <s v="FACULDADE DE ENGENHARIA CIVIL"/>
    <s v="04-SANTA MONICA"/>
    <n v="407"/>
    <s v="FACULDADE DE ENGENHARIA CIVIL"/>
    <s v="04-SANTA MONICA"/>
    <x v="0"/>
    <x v="1"/>
    <x v="9"/>
    <x v="0"/>
    <m/>
    <s v="0//0"/>
    <m/>
    <m/>
    <n v="0"/>
    <m/>
    <n v="0"/>
    <m/>
    <m/>
    <m/>
    <x v="0"/>
    <x v="1"/>
    <d v="2008-09-25T00:00:00"/>
    <n v="23892.33"/>
  </r>
  <r>
    <s v="JOSIANE BRANCO PLANTZ"/>
    <s v="Universidade Federal de Uberlandia"/>
    <n v="3295638"/>
    <n v="13287845764"/>
    <s v="18/02/1992"/>
    <x v="0"/>
    <s v="LUCINEA DA ROCHA BRANCO PLANTZ"/>
    <x v="0"/>
    <s v="BRASILEIRO NATO"/>
    <m/>
    <s v="RJ"/>
    <m/>
    <n v="340"/>
    <s v="INSTITUTO DE GEOGRAFIA"/>
    <s v="04-SANTA MONICA"/>
    <n v="340"/>
    <s v="INSTITUTO DE GEOGRAFIA"/>
    <s v="04-SANTA MONICA"/>
    <x v="0"/>
    <x v="1"/>
    <x v="2"/>
    <x v="0"/>
    <m/>
    <s v="0//0"/>
    <m/>
    <m/>
    <n v="0"/>
    <m/>
    <n v="0"/>
    <m/>
    <m/>
    <m/>
    <x v="0"/>
    <x v="1"/>
    <d v="2022-06-23T00:00:00"/>
    <n v="9616.18"/>
  </r>
  <r>
    <s v="JOSILENE DA SILVA BARBOSA"/>
    <s v="Universidade Federal de Uberlandia"/>
    <n v="2132403"/>
    <n v="7713085661"/>
    <s v="07/10/1985"/>
    <x v="0"/>
    <s v="MARIA TERESA DA SILVA"/>
    <x v="1"/>
    <s v="BRASILEIRO NATO"/>
    <m/>
    <s v="MG"/>
    <m/>
    <n v="795"/>
    <s v="COORD CURSO CIENCIAS CONTABEIS DO PONTAL"/>
    <s v="09-CAMPUS PONTAL"/>
    <n v="1158"/>
    <s v="FA ADM CIE CONT ENG PROD SERV SOCIAL"/>
    <s v="09-CAMPUS PONTAL"/>
    <x v="0"/>
    <x v="1"/>
    <x v="0"/>
    <x v="0"/>
    <m/>
    <s v="0//0"/>
    <m/>
    <m/>
    <n v="0"/>
    <m/>
    <n v="0"/>
    <m/>
    <m/>
    <m/>
    <x v="0"/>
    <x v="1"/>
    <d v="2014-06-24T00:00:00"/>
    <n v="12272.12"/>
  </r>
  <r>
    <s v="JOSIMAR JOAO RAMIREZ AGUIRRE"/>
    <s v="Universidade Federal de Uberlandia"/>
    <n v="2356959"/>
    <n v="70263393119"/>
    <s v="07/02/1989"/>
    <x v="1"/>
    <s v="FRANCISCA AGUIRRE TARAZONA"/>
    <x v="1"/>
    <s v="ESTRANGEIRO"/>
    <s v="PERU"/>
    <m/>
    <m/>
    <n v="391"/>
    <s v="FACULDADE DE MATEMATICA"/>
    <s v="04-SANTA MONICA"/>
    <n v="391"/>
    <s v="FACULDADE DE MATEMATICA"/>
    <s v="04-SANTA MONICA"/>
    <x v="0"/>
    <x v="1"/>
    <x v="0"/>
    <x v="0"/>
    <m/>
    <s v="0//0"/>
    <m/>
    <m/>
    <n v="0"/>
    <m/>
    <n v="0"/>
    <m/>
    <m/>
    <m/>
    <x v="0"/>
    <x v="1"/>
    <d v="2017-01-24T00:00:00"/>
    <n v="12272.12"/>
  </r>
  <r>
    <s v="JOSUE SILVA DE MORAIS"/>
    <s v="Universidade Federal de Uberlandia"/>
    <n v="1839411"/>
    <n v="4948704601"/>
    <s v="08/03/1981"/>
    <x v="1"/>
    <s v="MARIA DAS GRACAS SILVA DE MORAIS"/>
    <x v="1"/>
    <s v="BRASILEIRO NATO"/>
    <m/>
    <s v="MG"/>
    <m/>
    <n v="403"/>
    <s v="FACULDADE DE ENGENHARIA ELETRICA"/>
    <s v="04-SANTA MONICA"/>
    <n v="403"/>
    <s v="FACULDADE DE ENGENHARIA ELETRICA"/>
    <s v="04-SANTA MONICA"/>
    <x v="0"/>
    <x v="1"/>
    <x v="9"/>
    <x v="0"/>
    <m/>
    <s v="0//0"/>
    <m/>
    <m/>
    <n v="0"/>
    <m/>
    <n v="0"/>
    <m/>
    <m/>
    <m/>
    <x v="0"/>
    <x v="1"/>
    <d v="2011-01-26T00:00:00"/>
    <n v="17378.45"/>
  </r>
  <r>
    <s v="JOSUEL KRUPPA ROGENSKI"/>
    <s v="Universidade Federal de Uberlandia"/>
    <n v="1361888"/>
    <n v="6205285916"/>
    <s v="20/09/1986"/>
    <x v="1"/>
    <s v="SUELI KRUPPA ROGENSKI"/>
    <x v="0"/>
    <s v="BRASILEIRO NATO"/>
    <m/>
    <s v="PR"/>
    <m/>
    <n v="391"/>
    <s v="FACULDADE DE MATEMATICA"/>
    <s v="04-SANTA MONICA"/>
    <n v="391"/>
    <s v="FACULDADE DE MATEMATICA"/>
    <s v="04-SANTA MONICA"/>
    <x v="0"/>
    <x v="1"/>
    <x v="12"/>
    <x v="0"/>
    <m/>
    <s v="0//0"/>
    <m/>
    <m/>
    <n v="0"/>
    <m/>
    <n v="0"/>
    <m/>
    <m/>
    <m/>
    <x v="0"/>
    <x v="1"/>
    <d v="2020-09-01T00:00:00"/>
    <n v="10097"/>
  </r>
  <r>
    <s v="JOSY DAYANNY ALVES SOUZA"/>
    <s v="Universidade Federal de Uberlandia"/>
    <n v="3259613"/>
    <n v="6395776606"/>
    <s v="10/05/1985"/>
    <x v="0"/>
    <s v="DURVALINA ALVES GONÇALVES SOUZA"/>
    <x v="1"/>
    <s v="BRASILEIRO NATO"/>
    <m/>
    <s v="MG"/>
    <m/>
    <n v="800"/>
    <s v="COORD DO CURSO DE GEOGRAFIA DO PONTAL"/>
    <s v="09-CAMPUS PONTAL"/>
    <n v="1155"/>
    <s v="INSTITUTO DE CIENCIAS HUMANAS DO PONTAL"/>
    <s v="09-CAMPUS PONTAL"/>
    <x v="0"/>
    <x v="0"/>
    <x v="2"/>
    <x v="1"/>
    <m/>
    <s v="0//0"/>
    <m/>
    <m/>
    <n v="0"/>
    <m/>
    <n v="0"/>
    <m/>
    <m/>
    <m/>
    <x v="1"/>
    <x v="0"/>
    <d v="2021-11-30T00:00:00"/>
    <n v="2846.15"/>
  </r>
  <r>
    <s v="JOYCE FERREIRA DA COSTA GUERRA"/>
    <s v="Universidade Federal de Uberlandia"/>
    <n v="1932668"/>
    <n v="7952033654"/>
    <s v="01/06/1986"/>
    <x v="0"/>
    <s v="MARIA DA GLORIA FERREIRA"/>
    <x v="3"/>
    <s v="BRASILEIRO NATO"/>
    <m/>
    <s v="MG"/>
    <m/>
    <n v="298"/>
    <s v="INSTITUTO DE BIOTECNOLOGIA"/>
    <s v="07-AREA ACADEMICA-UMUARAMA"/>
    <n v="298"/>
    <s v="INSTITUTO DE BIOTECNOLOGIA"/>
    <s v="07-AREA ACADEMICA-UMUARAMA"/>
    <x v="0"/>
    <x v="1"/>
    <x v="0"/>
    <x v="0"/>
    <m/>
    <s v="0//0"/>
    <m/>
    <m/>
    <n v="0"/>
    <m/>
    <n v="0"/>
    <m/>
    <m/>
    <m/>
    <x v="0"/>
    <x v="1"/>
    <d v="2016-11-07T00:00:00"/>
    <n v="12272.12"/>
  </r>
  <r>
    <s v="JUCARA CLEMENS"/>
    <s v="Universidade Federal de Uberlandia"/>
    <n v="2241368"/>
    <n v="52902242034"/>
    <s v="09/03/1963"/>
    <x v="0"/>
    <s v="CLARA MARIA CLEMENS"/>
    <x v="0"/>
    <s v="BRASILEIRO NATO"/>
    <m/>
    <s v="RS"/>
    <m/>
    <n v="326"/>
    <s v="INSTITUTO DE PSICOLOGIA"/>
    <s v="07-AREA ACADEMICA-UMUARAMA"/>
    <n v="326"/>
    <s v="INSTITUTO DE PSICOLOGIA"/>
    <s v="07-AREA ACADEMICA-UMUARAMA"/>
    <x v="0"/>
    <x v="1"/>
    <x v="6"/>
    <x v="0"/>
    <m/>
    <s v="0//0"/>
    <m/>
    <m/>
    <n v="0"/>
    <m/>
    <n v="0"/>
    <m/>
    <m/>
    <m/>
    <x v="0"/>
    <x v="1"/>
    <d v="2015-07-15T00:00:00"/>
    <n v="12763.01"/>
  </r>
  <r>
    <s v="JULIA ARIANA DE SOUZA GOMES LENZI"/>
    <s v="Universidade Federal de Uberlandia"/>
    <n v="2404236"/>
    <n v="7954183610"/>
    <s v="03/02/1986"/>
    <x v="0"/>
    <s v="APARECIDA ROSANIA DE SOUZA GOMES"/>
    <x v="0"/>
    <s v="BRASILEIRO NATO"/>
    <m/>
    <s v="MG"/>
    <m/>
    <n v="792"/>
    <s v="CURSO GRAD EM BIOTECNOLOGIA DE PATOS"/>
    <s v="11-CAMPUS PATOS DE MINAS"/>
    <n v="298"/>
    <s v="INSTITUTO DE BIOTECNOLOGIA"/>
    <s v="07-AREA ACADEMICA-UMUARAMA"/>
    <x v="0"/>
    <x v="1"/>
    <x v="4"/>
    <x v="0"/>
    <m/>
    <s v="0//0"/>
    <m/>
    <m/>
    <n v="0"/>
    <m/>
    <n v="0"/>
    <m/>
    <m/>
    <m/>
    <x v="0"/>
    <x v="1"/>
    <d v="2017-06-14T00:00:00"/>
    <n v="11800.12"/>
  </r>
  <r>
    <s v="JULIA BATISTA CASTILHO DE AVELLAR"/>
    <s v="Universidade Federal de Uberlandia"/>
    <n v="3204610"/>
    <n v="11312071656"/>
    <s v="05/09/1991"/>
    <x v="0"/>
    <s v="ADRIANA CAMPOS BATISTA CASTILHO DE AVELLAR"/>
    <x v="0"/>
    <s v="BRASILEIRO NATO"/>
    <m/>
    <s v="MG"/>
    <m/>
    <n v="349"/>
    <s v="INSTITUTO DE LETRAS E LINGUISTICA"/>
    <s v="04-SANTA MONICA"/>
    <n v="349"/>
    <s v="INSTITUTO DE LETRAS E LINGUISTICA"/>
    <s v="04-SANTA MONICA"/>
    <x v="0"/>
    <x v="1"/>
    <x v="12"/>
    <x v="0"/>
    <m/>
    <s v="0//0"/>
    <m/>
    <m/>
    <n v="0"/>
    <m/>
    <n v="0"/>
    <m/>
    <m/>
    <m/>
    <x v="0"/>
    <x v="1"/>
    <d v="2020-09-01T00:00:00"/>
    <n v="10097"/>
  </r>
  <r>
    <s v="JULIA FRANCISCA GOMES SIMOES MOITA"/>
    <s v="Universidade Federal de Uberlandia"/>
    <n v="1984208"/>
    <n v="28166764806"/>
    <s v="14/01/1973"/>
    <x v="0"/>
    <s v="MARTHA FLORA GOMES MOITA"/>
    <x v="0"/>
    <s v="BRASILEIRO NATO"/>
    <m/>
    <s v="SP"/>
    <m/>
    <n v="578"/>
    <s v="COORD CURSO DE SERVICO SOCIAL DO PONTAL"/>
    <s v="09-CAMPUS PONTAL"/>
    <n v="1158"/>
    <s v="FA ADM CIE CONT ENG PROD SERV SOCIAL"/>
    <s v="09-CAMPUS PONTAL"/>
    <x v="0"/>
    <x v="0"/>
    <x v="11"/>
    <x v="0"/>
    <m/>
    <s v="0//0"/>
    <m/>
    <m/>
    <n v="0"/>
    <m/>
    <n v="0"/>
    <m/>
    <m/>
    <m/>
    <x v="0"/>
    <x v="1"/>
    <d v="2012-12-04T00:00:00"/>
    <n v="7431.86"/>
  </r>
  <r>
    <s v="JULIA MARIA DOS SANTOS"/>
    <s v="Universidade Federal de Uberlandia"/>
    <n v="1014510"/>
    <n v="25252809895"/>
    <s v="09/06/1975"/>
    <x v="0"/>
    <s v="JULIA MELHADO DOS SANTOS"/>
    <x v="0"/>
    <s v="BRASILEIRO NATO"/>
    <m/>
    <s v="MG"/>
    <m/>
    <n v="1347"/>
    <s v="Coordenação do Curso de Graduação em Fisioterapia"/>
    <s v="03-EDUCACAO FISICA"/>
    <n v="332"/>
    <s v="FACULDADE DE EDUCACAO FISICA"/>
    <s v="03-EDUCACAO FISICA"/>
    <x v="0"/>
    <x v="1"/>
    <x v="6"/>
    <x v="0"/>
    <m/>
    <s v="0//0"/>
    <m/>
    <m/>
    <n v="0"/>
    <m/>
    <n v="0"/>
    <m/>
    <m/>
    <m/>
    <x v="0"/>
    <x v="1"/>
    <d v="2014-04-16T00:00:00"/>
    <n v="13746.19"/>
  </r>
  <r>
    <s v="JULIA TANNUS DE SOUZA"/>
    <s v="Universidade Federal de Uberlandia"/>
    <n v="3299592"/>
    <n v="11910939641"/>
    <s v="18/12/1995"/>
    <x v="0"/>
    <s v="MARTHA CARVALHO TANNUS"/>
    <x v="0"/>
    <s v="BRASILEIRO NATO"/>
    <m/>
    <s v="MG"/>
    <m/>
    <n v="414"/>
    <s v="FACULDADE DE CIENCIA DA COMPUTACAO"/>
    <s v="04-SANTA MONICA"/>
    <n v="414"/>
    <s v="FACULDADE DE CIENCIA DA COMPUTACAO"/>
    <s v="04-SANTA MONICA"/>
    <x v="0"/>
    <x v="0"/>
    <x v="2"/>
    <x v="1"/>
    <m/>
    <s v="0//0"/>
    <m/>
    <m/>
    <n v="0"/>
    <m/>
    <n v="0"/>
    <m/>
    <m/>
    <m/>
    <x v="1"/>
    <x v="0"/>
    <d v="2022-06-21T00:00:00"/>
    <n v="3866.06"/>
  </r>
  <r>
    <s v="JULIANA APARECIDA POVH"/>
    <s v="Universidade Federal de Uberlandia"/>
    <n v="1685479"/>
    <n v="2155545908"/>
    <s v="26/08/1978"/>
    <x v="0"/>
    <s v="JESULINA DA SILVA POVH"/>
    <x v="0"/>
    <s v="BRASILEIRO NATO"/>
    <m/>
    <s v="PR"/>
    <s v="MAMBORE"/>
    <n v="799"/>
    <s v="COORD CURSO CIENCIAS BIOLOGICAS PONTAL"/>
    <s v="09-CAMPUS PONTAL"/>
    <n v="1152"/>
    <s v="INSTITUTO CIENCIAS EXATA NATURAIS PONTAL"/>
    <s v="09-CAMPUS PONTAL"/>
    <x v="0"/>
    <x v="1"/>
    <x v="5"/>
    <x v="0"/>
    <m/>
    <s v="0//0"/>
    <m/>
    <m/>
    <n v="0"/>
    <m/>
    <n v="0"/>
    <m/>
    <m/>
    <m/>
    <x v="0"/>
    <x v="1"/>
    <d v="2009-03-04T00:00:00"/>
    <n v="17945.810000000001"/>
  </r>
  <r>
    <s v="JULIANA BISINOTTO GOMES LIMA"/>
    <s v="Universidade Federal de Uberlandia"/>
    <n v="2433622"/>
    <n v="1328086682"/>
    <s v="17/01/1979"/>
    <x v="0"/>
    <s v="MARLENE MARIA BISINOTTO GOMES"/>
    <x v="0"/>
    <s v="BRASILEIRO NATO"/>
    <m/>
    <s v="MG"/>
    <s v="UBERLANDIA"/>
    <n v="319"/>
    <s v="FACULDADE DE ODONTOLOGIA"/>
    <s v="07-AREA ACADEMICA-UMUARAMA"/>
    <n v="319"/>
    <s v="FACULDADE DE ODONTOLOGIA"/>
    <s v="07-AREA ACADEMICA-UMUARAMA"/>
    <x v="0"/>
    <x v="1"/>
    <x v="7"/>
    <x v="0"/>
    <m/>
    <s v="0//0"/>
    <m/>
    <m/>
    <n v="0"/>
    <m/>
    <n v="0"/>
    <m/>
    <m/>
    <m/>
    <x v="0"/>
    <x v="1"/>
    <d v="2009-01-22T00:00:00"/>
    <n v="18058.169999999998"/>
  </r>
  <r>
    <s v="JULIANA CARDOSO BRAGA"/>
    <s v="Universidade Federal de Uberlandia"/>
    <n v="2615898"/>
    <n v="4111797644"/>
    <s v="26/01/1979"/>
    <x v="0"/>
    <s v="NELI BARBOSA NUNES CARDOSO"/>
    <x v="0"/>
    <s v="BRASILEIRO NATO"/>
    <m/>
    <s v="MG"/>
    <s v="UBERLANDIA"/>
    <n v="372"/>
    <s v="FACULDADE ARQUITETURA URBANISMO E DESIGN"/>
    <s v="04-SANTA MONICA"/>
    <n v="372"/>
    <s v="FACULDADE ARQUITETURA URBANISMO E DESIGN"/>
    <s v="04-SANTA MONICA"/>
    <x v="0"/>
    <x v="1"/>
    <x v="8"/>
    <x v="0"/>
    <m/>
    <s v="0//0"/>
    <m/>
    <m/>
    <n v="0"/>
    <m/>
    <n v="0"/>
    <m/>
    <m/>
    <m/>
    <x v="0"/>
    <x v="1"/>
    <d v="2009-07-31T00:00:00"/>
    <n v="13273.52"/>
  </r>
  <r>
    <s v="JULIANA DE SOUZA FERREIRA"/>
    <s v="Universidade Federal de Uberlandia"/>
    <n v="1743383"/>
    <n v="98682598604"/>
    <s v="09/01/1975"/>
    <x v="0"/>
    <s v="MARIA MARLENE DE SOUZA FERREIRA"/>
    <x v="0"/>
    <s v="BRASILEIRO NATO"/>
    <m/>
    <s v="MG"/>
    <m/>
    <n v="410"/>
    <s v="FACULDADE DE ENGENHARIA QUIMICA"/>
    <s v="04-SANTA MONICA"/>
    <n v="410"/>
    <s v="FACULDADE DE ENGENHARIA QUIMICA"/>
    <s v="04-SANTA MONICA"/>
    <x v="0"/>
    <x v="1"/>
    <x v="5"/>
    <x v="0"/>
    <m/>
    <s v="0//0"/>
    <m/>
    <m/>
    <n v="0"/>
    <m/>
    <n v="0"/>
    <m/>
    <m/>
    <m/>
    <x v="0"/>
    <x v="1"/>
    <d v="2009-12-07T00:00:00"/>
    <n v="19615.18"/>
  </r>
  <r>
    <s v="JULIANA GONZAGA DE OLIVEIRA"/>
    <s v="Universidade Federal de Uberlandia"/>
    <n v="3291991"/>
    <n v="6046677874"/>
    <s v="24/07/1971"/>
    <x v="0"/>
    <s v="CARMEN LUIZA GONZAGA DE OLIVEIRA"/>
    <x v="0"/>
    <s v="BRASILEIRO NATO"/>
    <m/>
    <s v="SP"/>
    <s v="BATATAIS"/>
    <n v="288"/>
    <s v="INSTITUTO DE CIENCIAS BIOMEDICAS"/>
    <s v="07-AREA ACADEMICA-UMUARAMA"/>
    <n v="288"/>
    <s v="INSTITUTO DE CIENCIAS BIOMEDICAS"/>
    <s v="07-AREA ACADEMICA-UMUARAMA"/>
    <x v="0"/>
    <x v="1"/>
    <x v="5"/>
    <x v="0"/>
    <m/>
    <s v="0//0"/>
    <m/>
    <m/>
    <n v="0"/>
    <m/>
    <n v="0"/>
    <m/>
    <m/>
    <m/>
    <x v="0"/>
    <x v="1"/>
    <d v="2009-03-04T00:00:00"/>
    <n v="17945.810000000001"/>
  </r>
  <r>
    <s v="JULIANA MARKUS"/>
    <s v="Universidade Federal de Uberlandia"/>
    <n v="2563190"/>
    <n v="2958722686"/>
    <s v="03/12/1977"/>
    <x v="0"/>
    <s v="NILVE MARKUS"/>
    <x v="0"/>
    <s v="BRASILEIRO NATO"/>
    <m/>
    <s v="RS"/>
    <m/>
    <n v="305"/>
    <s v="FACULDADE DE MEDICINA"/>
    <s v="07-AREA ACADEMICA-UMUARAMA"/>
    <n v="305"/>
    <s v="FACULDADE DE MEDICINA"/>
    <s v="07-AREA ACADEMICA-UMUARAMA"/>
    <x v="0"/>
    <x v="0"/>
    <x v="10"/>
    <x v="0"/>
    <m/>
    <s v="0//0"/>
    <m/>
    <s v="Afast. no País (Com Ônus) Est/Dout/Mestrado - EST"/>
    <n v="0"/>
    <m/>
    <n v="0"/>
    <m/>
    <s v="1/07/2022"/>
    <s v="30/06/2023"/>
    <x v="0"/>
    <x v="0"/>
    <d v="2017-01-24T00:00:00"/>
    <n v="5007.21"/>
  </r>
  <r>
    <s v="JULIANA MARZINEK"/>
    <s v="Universidade Federal de Uberlandia"/>
    <n v="1685286"/>
    <n v="2555359966"/>
    <s v="20/07/1975"/>
    <x v="0"/>
    <s v="CECILIA KEKIS MARZINEK"/>
    <x v="3"/>
    <s v="BRASILEIRO NATO"/>
    <m/>
    <s v="PR"/>
    <s v="MARINGA"/>
    <n v="294"/>
    <s v="INSTITUTO DE BIOLOGIA"/>
    <s v="07-AREA ACADEMICA-UMUARAMA"/>
    <n v="294"/>
    <s v="INSTITUTO DE BIOLOGIA"/>
    <s v="07-AREA ACADEMICA-UMUARAMA"/>
    <x v="0"/>
    <x v="1"/>
    <x v="5"/>
    <x v="0"/>
    <m/>
    <s v="0//0"/>
    <m/>
    <m/>
    <n v="0"/>
    <m/>
    <n v="0"/>
    <m/>
    <m/>
    <m/>
    <x v="0"/>
    <x v="1"/>
    <d v="2009-03-04T00:00:00"/>
    <n v="18780.490000000002"/>
  </r>
  <r>
    <s v="JULIANA MOTA PEREIRA"/>
    <s v="Universidade Federal de Uberlandia"/>
    <n v="1560595"/>
    <n v="5025457637"/>
    <s v="25/06/1978"/>
    <x v="0"/>
    <s v="OLGA LUZIA MOTA PEREIRA"/>
    <x v="0"/>
    <s v="BRASILEIRO NATO"/>
    <m/>
    <s v="MG"/>
    <m/>
    <n v="305"/>
    <s v="FACULDADE DE MEDICINA"/>
    <s v="07-AREA ACADEMICA-UMUARAMA"/>
    <n v="305"/>
    <s v="FACULDADE DE MEDICINA"/>
    <s v="07-AREA ACADEMICA-UMUARAMA"/>
    <x v="0"/>
    <x v="0"/>
    <x v="4"/>
    <x v="0"/>
    <m/>
    <s v="0//0"/>
    <m/>
    <m/>
    <n v="0"/>
    <m/>
    <n v="0"/>
    <m/>
    <m/>
    <m/>
    <x v="0"/>
    <x v="1"/>
    <d v="2011-05-09T00:00:00"/>
    <n v="8232.64"/>
  </r>
  <r>
    <s v="JULIANA PENA PORTO"/>
    <s v="Universidade Federal de Uberlandia"/>
    <n v="1729474"/>
    <n v="6513008603"/>
    <s v="20/10/1983"/>
    <x v="0"/>
    <s v="ANGELA MARCIA ARAUJO PENA"/>
    <x v="0"/>
    <s v="BRASILEIRO NATO"/>
    <m/>
    <s v="MG"/>
    <m/>
    <n v="305"/>
    <s v="FACULDADE DE MEDICINA"/>
    <s v="07-AREA ACADEMICA-UMUARAMA"/>
    <n v="305"/>
    <s v="FACULDADE DE MEDICINA"/>
    <s v="07-AREA ACADEMICA-UMUARAMA"/>
    <x v="0"/>
    <x v="1"/>
    <x v="7"/>
    <x v="0"/>
    <m/>
    <s v="0//0"/>
    <m/>
    <m/>
    <n v="0"/>
    <m/>
    <n v="0"/>
    <m/>
    <m/>
    <m/>
    <x v="0"/>
    <x v="1"/>
    <d v="2009-09-28T00:00:00"/>
    <n v="17255.59"/>
  </r>
  <r>
    <s v="JULIANA SOARES BOM TEMPO"/>
    <s v="Universidade Federal de Uberlandia"/>
    <n v="2247483"/>
    <n v="7022769605"/>
    <s v="21/02/1981"/>
    <x v="0"/>
    <s v="MARIA SOARES DE OLIVEIRA"/>
    <x v="0"/>
    <s v="BRASILEIRO NATO"/>
    <m/>
    <s v="MG"/>
    <m/>
    <n v="808"/>
    <s v="INSTITUTO DE ARTES"/>
    <s v="04-SANTA MONICA"/>
    <n v="808"/>
    <s v="INSTITUTO DE ARTES"/>
    <s v="04-SANTA MONICA"/>
    <x v="0"/>
    <x v="1"/>
    <x v="4"/>
    <x v="0"/>
    <m/>
    <s v="0//0"/>
    <m/>
    <m/>
    <n v="0"/>
    <m/>
    <n v="0"/>
    <m/>
    <m/>
    <m/>
    <x v="0"/>
    <x v="1"/>
    <d v="2015-08-25T00:00:00"/>
    <n v="11800.12"/>
  </r>
  <r>
    <s v="JULIANE CARAVIERI MARTINS"/>
    <s v="Universidade Federal de Uberlandia"/>
    <n v="1275919"/>
    <n v="15929925879"/>
    <s v="14/06/1973"/>
    <x v="0"/>
    <s v="ILZA APARECIDA CARAVIERI MARTINS"/>
    <x v="0"/>
    <s v="BRASILEIRO NATO"/>
    <m/>
    <s v="SP"/>
    <m/>
    <n v="376"/>
    <s v="FACULDADE DE DIREITO"/>
    <s v="04-SANTA MONICA"/>
    <n v="376"/>
    <s v="FACULDADE DE DIREITO"/>
    <s v="04-SANTA MONICA"/>
    <x v="0"/>
    <x v="1"/>
    <x v="0"/>
    <x v="0"/>
    <m/>
    <s v="0//0"/>
    <m/>
    <m/>
    <n v="26245"/>
    <s v="UNIVERSIDADE FEDERAL DO RIO DE JANEIRO"/>
    <n v="0"/>
    <m/>
    <m/>
    <m/>
    <x v="0"/>
    <x v="1"/>
    <d v="2017-03-22T00:00:00"/>
    <n v="12272.12"/>
  </r>
  <r>
    <s v="JULIANE ZACOUR MARINHO"/>
    <s v="Universidade Federal de Uberlandia"/>
    <n v="3226151"/>
    <n v="8358134606"/>
    <s v="19/08/1987"/>
    <x v="0"/>
    <s v="LILIANE ZACOUR AZEVEDO MARINHO"/>
    <x v="0"/>
    <s v="BRASILEIRO NATO"/>
    <m/>
    <s v="MG"/>
    <m/>
    <n v="356"/>
    <s v="INSTITUTO DE QUIMICA"/>
    <s v="04-SANTA MONICA"/>
    <n v="356"/>
    <s v="INSTITUTO DE QUIMICA"/>
    <s v="04-SANTA MONICA"/>
    <x v="0"/>
    <x v="1"/>
    <x v="2"/>
    <x v="1"/>
    <m/>
    <s v="0//0"/>
    <m/>
    <m/>
    <n v="0"/>
    <m/>
    <n v="0"/>
    <m/>
    <m/>
    <m/>
    <x v="1"/>
    <x v="0"/>
    <d v="2021-03-05T00:00:00"/>
    <n v="3866.06"/>
  </r>
  <r>
    <s v="JULIANO APARECIDO PEREIRA"/>
    <s v="Universidade Federal de Uberlandia"/>
    <n v="2340694"/>
    <n v="17875007801"/>
    <s v="07/02/1975"/>
    <x v="1"/>
    <s v="CLARICE FIRMINO PEREIRA"/>
    <x v="0"/>
    <s v="BRASILEIRO NATO"/>
    <m/>
    <s v="SP"/>
    <s v="RIBEIRAO PRETO"/>
    <n v="372"/>
    <s v="FACULDADE ARQUITETURA URBANISMO E DESIGN"/>
    <s v="04-SANTA MONICA"/>
    <n v="372"/>
    <s v="FACULDADE ARQUITETURA URBANISMO E DESIGN"/>
    <s v="04-SANTA MONICA"/>
    <x v="0"/>
    <x v="1"/>
    <x v="5"/>
    <x v="0"/>
    <m/>
    <s v="0//0"/>
    <m/>
    <m/>
    <n v="0"/>
    <m/>
    <n v="0"/>
    <m/>
    <m/>
    <m/>
    <x v="0"/>
    <x v="1"/>
    <d v="2004-08-13T00:00:00"/>
    <n v="17945.810000000001"/>
  </r>
  <r>
    <s v="JULIANO CARLOS CECILIO BATISTA OLIVEIRA"/>
    <s v="Universidade Federal de Uberlandia"/>
    <n v="1876963"/>
    <n v="1347708626"/>
    <s v="21/09/1980"/>
    <x v="1"/>
    <s v="SONIA MARIA CECILIO OLIVEIRA"/>
    <x v="0"/>
    <s v="BRASILEIRO NATO"/>
    <m/>
    <s v="MG"/>
    <m/>
    <n v="372"/>
    <s v="FACULDADE ARQUITETURA URBANISMO E DESIGN"/>
    <s v="04-SANTA MONICA"/>
    <n v="372"/>
    <s v="FACULDADE ARQUITETURA URBANISMO E DESIGN"/>
    <s v="04-SANTA MONICA"/>
    <x v="0"/>
    <x v="1"/>
    <x v="8"/>
    <x v="0"/>
    <m/>
    <s v="0//0"/>
    <m/>
    <m/>
    <n v="0"/>
    <m/>
    <n v="0"/>
    <m/>
    <m/>
    <m/>
    <x v="0"/>
    <x v="1"/>
    <d v="2011-07-04T00:00:00"/>
    <n v="17126.28"/>
  </r>
  <r>
    <s v="JULIANO GONCALVES OLER"/>
    <s v="Universidade Federal de Uberlandia"/>
    <n v="1768625"/>
    <n v="28186606882"/>
    <s v="28/07/1979"/>
    <x v="1"/>
    <s v="NAIR GONCALVES OLER"/>
    <x v="0"/>
    <s v="BRASILEIRO NATO"/>
    <m/>
    <s v="SP"/>
    <m/>
    <n v="391"/>
    <s v="FACULDADE DE MATEMATICA"/>
    <s v="04-SANTA MONICA"/>
    <n v="391"/>
    <s v="FACULDADE DE MATEMATICA"/>
    <s v="04-SANTA MONICA"/>
    <x v="0"/>
    <x v="1"/>
    <x v="5"/>
    <x v="0"/>
    <m/>
    <s v="0//0"/>
    <m/>
    <m/>
    <n v="0"/>
    <m/>
    <n v="0"/>
    <m/>
    <m/>
    <m/>
    <x v="0"/>
    <x v="1"/>
    <d v="2010-03-05T00:00:00"/>
    <n v="17945.810000000001"/>
  </r>
  <r>
    <s v="JULIANO SOARES PINHEIRO"/>
    <s v="Universidade Federal de Uberlandia"/>
    <n v="3483378"/>
    <n v="4521656609"/>
    <s v="28/02/1982"/>
    <x v="1"/>
    <s v="EVA SOARES PINHEIRO"/>
    <x v="0"/>
    <s v="BRASILEIRO NATO"/>
    <m/>
    <s v="MG"/>
    <s v="PATOS DE MINAS"/>
    <n v="356"/>
    <s v="INSTITUTO DE QUIMICA"/>
    <s v="04-SANTA MONICA"/>
    <n v="356"/>
    <s v="INSTITUTO DE QUIMICA"/>
    <s v="04-SANTA MONICA"/>
    <x v="0"/>
    <x v="1"/>
    <x v="4"/>
    <x v="0"/>
    <m/>
    <s v="0//0"/>
    <m/>
    <m/>
    <n v="26254"/>
    <s v="UNIVERSIDADE FED.DO TRIANGULO MINEIRO"/>
    <n v="0"/>
    <m/>
    <m/>
    <m/>
    <x v="0"/>
    <x v="1"/>
    <d v="2016-03-30T00:00:00"/>
    <n v="11800.12"/>
  </r>
  <r>
    <s v="JULIO CEZAR COELHO"/>
    <s v="Universidade Federal de Uberlandia"/>
    <n v="2866267"/>
    <n v="300464673"/>
    <s v="23/02/1976"/>
    <x v="1"/>
    <s v="ALDA MARIA BARBOSA COELHO"/>
    <x v="0"/>
    <s v="BRASILEIRO NATO"/>
    <m/>
    <s v="MG"/>
    <m/>
    <n v="403"/>
    <s v="FACULDADE DE ENGENHARIA ELETRICA"/>
    <s v="04-SANTA MONICA"/>
    <n v="403"/>
    <s v="FACULDADE DE ENGENHARIA ELETRICA"/>
    <s v="04-SANTA MONICA"/>
    <x v="0"/>
    <x v="1"/>
    <x v="0"/>
    <x v="0"/>
    <m/>
    <s v="0//0"/>
    <m/>
    <m/>
    <n v="0"/>
    <m/>
    <n v="0"/>
    <m/>
    <m/>
    <m/>
    <x v="0"/>
    <x v="1"/>
    <d v="2013-05-15T00:00:00"/>
    <n v="12272.12"/>
  </r>
  <r>
    <s v="JULIO FERNANDO COSTA SANTOS"/>
    <s v="Universidade Federal de Uberlandia"/>
    <n v="3014123"/>
    <n v="11139543709"/>
    <s v="02/07/1985"/>
    <x v="1"/>
    <s v="SONIA DE SOUZA COSTA SANTOS"/>
    <x v="0"/>
    <s v="BRASILEIRO NATO"/>
    <m/>
    <s v="RJ"/>
    <m/>
    <n v="344"/>
    <s v="INST DE ECONOMIA RELACOES INTERNACIONAIS"/>
    <s v="04-SANTA MONICA"/>
    <n v="344"/>
    <s v="INST DE ECONOMIA RELACOES INTERNACIONAIS"/>
    <s v="04-SANTA MONICA"/>
    <x v="0"/>
    <x v="1"/>
    <x v="4"/>
    <x v="0"/>
    <m/>
    <s v="0//0"/>
    <m/>
    <m/>
    <n v="0"/>
    <m/>
    <n v="0"/>
    <m/>
    <m/>
    <m/>
    <x v="0"/>
    <x v="1"/>
    <d v="2018-02-27T00:00:00"/>
    <n v="11800.12"/>
  </r>
  <r>
    <s v="JUSCELINO HUMBERTO CUNHA MACHADO JUNIOR"/>
    <s v="Universidade Federal de Uberlandia"/>
    <n v="2571093"/>
    <n v="3662621657"/>
    <s v="22/03/1976"/>
    <x v="1"/>
    <s v="REJANE GOULART MACHADO"/>
    <x v="3"/>
    <s v="BRASILEIRO NATO"/>
    <m/>
    <s v="MG"/>
    <s v="UBERLANDIA"/>
    <n v="372"/>
    <s v="FACULDADE ARQUITETURA URBANISMO E DESIGN"/>
    <s v="04-SANTA MONICA"/>
    <n v="372"/>
    <s v="FACULDADE ARQUITETURA URBANISMO E DESIGN"/>
    <s v="04-SANTA MONICA"/>
    <x v="0"/>
    <x v="1"/>
    <x v="8"/>
    <x v="0"/>
    <m/>
    <s v="0//0"/>
    <m/>
    <m/>
    <n v="0"/>
    <m/>
    <n v="0"/>
    <m/>
    <m/>
    <m/>
    <x v="0"/>
    <x v="1"/>
    <d v="2009-04-03T00:00:00"/>
    <n v="13273.52"/>
  </r>
  <r>
    <s v="JUSSARA DOS SANTOS ROSENDO"/>
    <s v="Universidade Federal de Uberlandia"/>
    <n v="2413458"/>
    <n v="29162932802"/>
    <s v="23/03/1980"/>
    <x v="0"/>
    <s v="MARIA LUCIA DOS SANTOS ROSENDO"/>
    <x v="0"/>
    <s v="BRASILEIRO NATO"/>
    <m/>
    <s v="PB"/>
    <s v="SAO BENTO"/>
    <n v="800"/>
    <s v="COORD DO CURSO DE GEOGRAFIA DO PONTAL"/>
    <s v="09-CAMPUS PONTAL"/>
    <n v="1155"/>
    <s v="INSTITUTO DE CIENCIAS HUMANAS DO PONTAL"/>
    <s v="09-CAMPUS PONTAL"/>
    <x v="0"/>
    <x v="1"/>
    <x v="5"/>
    <x v="0"/>
    <m/>
    <s v="0//0"/>
    <m/>
    <m/>
    <n v="0"/>
    <m/>
    <n v="0"/>
    <m/>
    <m/>
    <m/>
    <x v="0"/>
    <x v="1"/>
    <d v="2008-02-20T00:00:00"/>
    <n v="17945.810000000001"/>
  </r>
  <r>
    <s v="JUSSARA GOULART DA SILVA"/>
    <s v="Universidade Federal de Uberlandia"/>
    <n v="1697038"/>
    <n v="26296132832"/>
    <s v="22/01/1978"/>
    <x v="0"/>
    <s v="DULCE MARIA GOULART"/>
    <x v="0"/>
    <s v="BRASILEIRO NATO"/>
    <m/>
    <s v="SP"/>
    <m/>
    <n v="1158"/>
    <s v="FA ADM CIE CONT ENG PROD SERV SOCIAL"/>
    <s v="09-CAMPUS PONTAL"/>
    <n v="1158"/>
    <s v="FA ADM CIE CONT ENG PROD SERV SOCIAL"/>
    <s v="09-CAMPUS PONTAL"/>
    <x v="0"/>
    <x v="1"/>
    <x v="6"/>
    <x v="0"/>
    <m/>
    <s v="0//0"/>
    <m/>
    <m/>
    <n v="0"/>
    <m/>
    <n v="0"/>
    <m/>
    <m/>
    <m/>
    <x v="0"/>
    <x v="1"/>
    <d v="2012-10-01T00:00:00"/>
    <n v="13746.19"/>
  </r>
  <r>
    <s v="KAREM CRISTINA DE SOUSA RIBEIRO"/>
    <s v="Universidade Federal de Uberlandia"/>
    <n v="1035010"/>
    <n v="58006630682"/>
    <s v="12/07/1967"/>
    <x v="0"/>
    <s v="ALTEMIRA MARIA SOUSA"/>
    <x v="1"/>
    <s v="BRASILEIRO NATO"/>
    <m/>
    <s v="MG"/>
    <s v="UBERLANDIA"/>
    <n v="262"/>
    <s v="PRO REITORIA DE GRADUACAO"/>
    <s v="04-SANTA MONICA"/>
    <n v="369"/>
    <s v="FACULDADE DE GESTAO E NEGOCIOS"/>
    <s v="04-SANTA MONICA"/>
    <x v="0"/>
    <x v="1"/>
    <x v="3"/>
    <x v="0"/>
    <m/>
    <s v="0//0"/>
    <m/>
    <m/>
    <n v="0"/>
    <m/>
    <n v="0"/>
    <m/>
    <m/>
    <m/>
    <x v="0"/>
    <x v="1"/>
    <d v="1992-04-03T00:00:00"/>
    <n v="30901.03"/>
  </r>
  <r>
    <s v="KAREN RENATA NAKAMURA HIRAKI"/>
    <s v="Universidade Federal de Uberlandia"/>
    <n v="1664315"/>
    <n v="27235566892"/>
    <s v="21/09/1978"/>
    <x v="0"/>
    <s v="TOMIKO NAKAMURA HIRAKI"/>
    <x v="2"/>
    <s v="BRASILEIRO NATO"/>
    <m/>
    <s v="SP"/>
    <s v="MOGI DAS CRUZES"/>
    <n v="288"/>
    <s v="INSTITUTO DE CIENCIAS BIOMEDICAS"/>
    <s v="07-AREA ACADEMICA-UMUARAMA"/>
    <n v="288"/>
    <s v="INSTITUTO DE CIENCIAS BIOMEDICAS"/>
    <s v="07-AREA ACADEMICA-UMUARAMA"/>
    <x v="0"/>
    <x v="1"/>
    <x v="5"/>
    <x v="0"/>
    <m/>
    <s v="0//0"/>
    <m/>
    <m/>
    <n v="0"/>
    <m/>
    <n v="0"/>
    <m/>
    <m/>
    <m/>
    <x v="0"/>
    <x v="1"/>
    <d v="2008-11-10T00:00:00"/>
    <n v="17945.810000000001"/>
  </r>
  <r>
    <s v="KARINA DO VALLE MARQUES"/>
    <s v="Universidade Federal de Uberlandia"/>
    <n v="2534158"/>
    <n v="4348181608"/>
    <s v="20/03/1979"/>
    <x v="0"/>
    <s v="NIVALDA DO VALLE MARQUES"/>
    <x v="1"/>
    <s v="BRASILEIRO NATO"/>
    <m/>
    <s v="MG"/>
    <s v="UBERLANDIA"/>
    <n v="305"/>
    <s v="FACULDADE DE MEDICINA"/>
    <s v="07-AREA ACADEMICA-UMUARAMA"/>
    <n v="305"/>
    <s v="FACULDADE DE MEDICINA"/>
    <s v="07-AREA ACADEMICA-UMUARAMA"/>
    <x v="0"/>
    <x v="1"/>
    <x v="7"/>
    <x v="0"/>
    <m/>
    <s v="0//0"/>
    <m/>
    <m/>
    <n v="26251"/>
    <s v="FUNDACAO UNIVERSIDADE FED. DO TOCANTINS"/>
    <n v="0"/>
    <m/>
    <m/>
    <m/>
    <x v="0"/>
    <x v="1"/>
    <d v="2013-06-11T00:00:00"/>
    <n v="17255.59"/>
  </r>
  <r>
    <s v="KARINE BARBOSA CARBONARO"/>
    <s v="Universidade Federal de Uberlandia"/>
    <n v="1847376"/>
    <n v="25252997870"/>
    <s v="27/03/1978"/>
    <x v="0"/>
    <s v="SANDRA M BARBOSA CARBONARO"/>
    <x v="0"/>
    <s v="BRASILEIRO NATO"/>
    <m/>
    <s v="SP"/>
    <m/>
    <n v="791"/>
    <s v="COOR CURSO GRAD ENG ELET TELEC DE PATOS"/>
    <s v="11-CAMPUS PATOS DE MINAS"/>
    <n v="403"/>
    <s v="FACULDADE DE ENGENHARIA ELETRICA"/>
    <s v="04-SANTA MONICA"/>
    <x v="0"/>
    <x v="1"/>
    <x v="8"/>
    <x v="0"/>
    <m/>
    <s v="0//0"/>
    <m/>
    <m/>
    <n v="0"/>
    <m/>
    <n v="0"/>
    <m/>
    <m/>
    <m/>
    <x v="0"/>
    <x v="1"/>
    <d v="2011-02-11T00:00:00"/>
    <n v="13273.52"/>
  </r>
  <r>
    <s v="KARINE DE ALMEIDA SANTOS"/>
    <s v="Universidade Federal de Uberlandia"/>
    <n v="1797957"/>
    <n v="1634536673"/>
    <s v="08/01/1988"/>
    <x v="0"/>
    <s v="ILDA MARIA DE ALMEIDA E SANTOS"/>
    <x v="1"/>
    <s v="BRASILEIRO NATO"/>
    <m/>
    <s v="MG"/>
    <m/>
    <n v="391"/>
    <s v="FACULDADE DE MATEMATICA"/>
    <s v="04-SANTA MONICA"/>
    <n v="391"/>
    <s v="FACULDADE DE MATEMATICA"/>
    <s v="04-SANTA MONICA"/>
    <x v="0"/>
    <x v="1"/>
    <x v="2"/>
    <x v="1"/>
    <m/>
    <s v="0//0"/>
    <m/>
    <m/>
    <n v="0"/>
    <m/>
    <n v="0"/>
    <m/>
    <m/>
    <m/>
    <x v="1"/>
    <x v="0"/>
    <d v="2021-10-18T00:00:00"/>
    <n v="3866.12"/>
  </r>
  <r>
    <s v="KARINE REZENDE DE OLIVEIRA"/>
    <s v="Universidade Federal de Uberlandia"/>
    <n v="1685315"/>
    <n v="4693580686"/>
    <s v="07/03/1978"/>
    <x v="0"/>
    <s v="MARILENE REZENDE DE OLIVEIRA"/>
    <x v="3"/>
    <s v="BRASILEIRO NATO"/>
    <m/>
    <s v="MG"/>
    <s v="UBERLANDIA"/>
    <n v="799"/>
    <s v="COORD CURSO CIENCIAS BIOLOGICAS PONTAL"/>
    <s v="09-CAMPUS PONTAL"/>
    <n v="1152"/>
    <s v="INSTITUTO CIENCIAS EXATA NATURAIS PONTAL"/>
    <s v="09-CAMPUS PONTAL"/>
    <x v="0"/>
    <x v="1"/>
    <x v="5"/>
    <x v="0"/>
    <m/>
    <s v="0//0"/>
    <m/>
    <m/>
    <n v="0"/>
    <m/>
    <n v="0"/>
    <m/>
    <m/>
    <m/>
    <x v="0"/>
    <x v="1"/>
    <d v="2009-03-04T00:00:00"/>
    <n v="18780.490000000002"/>
  </r>
  <r>
    <s v="KARINE SANTANA DE AZEVEDO ZAGO"/>
    <s v="Universidade Federal de Uberlandia"/>
    <n v="3365838"/>
    <n v="68881819104"/>
    <s v="27/05/1978"/>
    <x v="0"/>
    <s v="TATIANA SANTANA DE AZEVEDO"/>
    <x v="0"/>
    <s v="BRASILEIRO NATO"/>
    <m/>
    <s v="RJ"/>
    <s v="RIO DE JANEIRO"/>
    <n v="305"/>
    <s v="FACULDADE DE MEDICINA"/>
    <s v="07-AREA ACADEMICA-UMUARAMA"/>
    <n v="305"/>
    <s v="FACULDADE DE MEDICINA"/>
    <s v="07-AREA ACADEMICA-UMUARAMA"/>
    <x v="0"/>
    <x v="1"/>
    <x v="7"/>
    <x v="0"/>
    <m/>
    <s v="0//0"/>
    <m/>
    <m/>
    <n v="0"/>
    <m/>
    <n v="0"/>
    <m/>
    <m/>
    <m/>
    <x v="0"/>
    <x v="0"/>
    <d v="2010-03-19T00:00:00"/>
    <n v="10463.709999999999"/>
  </r>
  <r>
    <s v="KARINNE SPIRANDELLI CARVALHO NAVES"/>
    <s v="Universidade Federal de Uberlandia"/>
    <n v="3486595"/>
    <n v="72808675615"/>
    <s v="18/04/1975"/>
    <x v="0"/>
    <s v="CLARA APARECIDA DE FATIMA CARVALHO"/>
    <x v="0"/>
    <s v="BRASILEIRO NATO"/>
    <m/>
    <s v="MG"/>
    <s v="UBERLANDIA"/>
    <n v="288"/>
    <s v="INSTITUTO DE CIENCIAS BIOMEDICAS"/>
    <s v="07-AREA ACADEMICA-UMUARAMA"/>
    <n v="288"/>
    <s v="INSTITUTO DE CIENCIAS BIOMEDICAS"/>
    <s v="07-AREA ACADEMICA-UMUARAMA"/>
    <x v="0"/>
    <x v="1"/>
    <x v="9"/>
    <x v="0"/>
    <m/>
    <s v="0//0"/>
    <m/>
    <m/>
    <n v="0"/>
    <m/>
    <n v="0"/>
    <m/>
    <m/>
    <m/>
    <x v="0"/>
    <x v="1"/>
    <d v="2012-03-20T00:00:00"/>
    <n v="16591.91"/>
  </r>
  <r>
    <s v="KARLA ZANCOPE"/>
    <s v="Universidade Federal de Uberlandia"/>
    <n v="3769481"/>
    <n v="135800196"/>
    <s v="23/06/1984"/>
    <x v="0"/>
    <s v="IZOLINA ZANCOPE"/>
    <x v="0"/>
    <s v="BRASILEIRO NATO"/>
    <m/>
    <s v="SP"/>
    <m/>
    <n v="319"/>
    <s v="FACULDADE DE ODONTOLOGIA"/>
    <s v="07-AREA ACADEMICA-UMUARAMA"/>
    <n v="319"/>
    <s v="FACULDADE DE ODONTOLOGIA"/>
    <s v="07-AREA ACADEMICA-UMUARAMA"/>
    <x v="0"/>
    <x v="1"/>
    <x v="4"/>
    <x v="0"/>
    <m/>
    <s v="0//0"/>
    <m/>
    <m/>
    <n v="0"/>
    <m/>
    <n v="0"/>
    <m/>
    <m/>
    <m/>
    <x v="0"/>
    <x v="1"/>
    <d v="2018-08-01T00:00:00"/>
    <n v="12510.1"/>
  </r>
  <r>
    <s v="KARLOS ALVES BARBOSA"/>
    <s v="Universidade Federal de Uberlandia"/>
    <n v="2338283"/>
    <n v="2548714616"/>
    <s v="12/07/1975"/>
    <x v="1"/>
    <s v="MARIA ABADIA BARBOSA"/>
    <x v="0"/>
    <s v="BRASILEIRO NATO"/>
    <m/>
    <s v="MG"/>
    <m/>
    <n v="376"/>
    <s v="FACULDADE DE DIREITO"/>
    <s v="04-SANTA MONICA"/>
    <n v="376"/>
    <s v="FACULDADE DE DIREITO"/>
    <s v="04-SANTA MONICA"/>
    <x v="0"/>
    <x v="0"/>
    <x v="10"/>
    <x v="0"/>
    <m/>
    <s v="0//0"/>
    <m/>
    <m/>
    <n v="0"/>
    <m/>
    <n v="0"/>
    <m/>
    <m/>
    <m/>
    <x v="0"/>
    <x v="1"/>
    <d v="2016-09-22T00:00:00"/>
    <n v="7803.45"/>
  </r>
  <r>
    <s v="KASSIA VALERIA DE OLIVEIRA BORGES"/>
    <s v="Universidade Federal de Uberlandia"/>
    <n v="3173655"/>
    <n v="95228284672"/>
    <s v="05/03/1962"/>
    <x v="0"/>
    <s v="MARIA ROSA DE OLIVEIRA E SILVA"/>
    <x v="1"/>
    <s v="BRASILEIRO NATO"/>
    <m/>
    <s v="GO"/>
    <m/>
    <n v="808"/>
    <s v="INSTITUTO DE ARTES"/>
    <s v="04-SANTA MONICA"/>
    <n v="808"/>
    <s v="INSTITUTO DE ARTES"/>
    <s v="04-SANTA MONICA"/>
    <x v="0"/>
    <x v="1"/>
    <x v="6"/>
    <x v="0"/>
    <m/>
    <s v="0//0"/>
    <m/>
    <m/>
    <n v="26270"/>
    <s v="FUNDACAO UNIVERSIDADE DO AMAZONAS"/>
    <n v="0"/>
    <m/>
    <m/>
    <m/>
    <x v="0"/>
    <x v="1"/>
    <d v="2019-04-16T00:00:00"/>
    <n v="12763.01"/>
  </r>
  <r>
    <s v="KATIA GISELE DE OLIVEIRA PEREIRA"/>
    <s v="Universidade Federal de Uberlandia"/>
    <n v="3273305"/>
    <n v="79608370663"/>
    <s v="14/11/1968"/>
    <x v="0"/>
    <s v="MARILIA DE OLIVEIRA PEREIRA"/>
    <x v="0"/>
    <s v="BRASILEIRO NATO"/>
    <m/>
    <s v="MG"/>
    <s v="JUIZ DE FORA"/>
    <n v="800"/>
    <s v="COORD DO CURSO DE GEOGRAFIA DO PONTAL"/>
    <s v="09-CAMPUS PONTAL"/>
    <n v="1155"/>
    <s v="INSTITUTO DE CIENCIAS HUMANAS DO PONTAL"/>
    <s v="09-CAMPUS PONTAL"/>
    <x v="0"/>
    <x v="1"/>
    <x v="9"/>
    <x v="0"/>
    <m/>
    <s v="0//0"/>
    <m/>
    <m/>
    <n v="0"/>
    <m/>
    <n v="0"/>
    <m/>
    <m/>
    <m/>
    <x v="0"/>
    <x v="1"/>
    <d v="2007-09-14T00:00:00"/>
    <n v="16591.91"/>
  </r>
  <r>
    <s v="KATIA GOMES FACURE GIARETTA"/>
    <s v="Universidade Federal de Uberlandia"/>
    <n v="1728598"/>
    <n v="10209736844"/>
    <s v="28/04/1967"/>
    <x v="0"/>
    <s v="LOURDES GOMES FACURE"/>
    <x v="0"/>
    <s v="BRASILEIRO NATO"/>
    <m/>
    <s v="SP"/>
    <m/>
    <n v="799"/>
    <s v="COORD CURSO CIENCIAS BIOLOGICAS PONTAL"/>
    <s v="09-CAMPUS PONTAL"/>
    <n v="1152"/>
    <s v="INSTITUTO CIENCIAS EXATA NATURAIS PONTAL"/>
    <s v="09-CAMPUS PONTAL"/>
    <x v="0"/>
    <x v="1"/>
    <x v="7"/>
    <x v="0"/>
    <m/>
    <s v="0//0"/>
    <m/>
    <m/>
    <n v="0"/>
    <m/>
    <n v="0"/>
    <m/>
    <m/>
    <m/>
    <x v="0"/>
    <x v="1"/>
    <d v="2009-09-18T00:00:00"/>
    <n v="17255.59"/>
  </r>
  <r>
    <s v="KATIA MARQUES DA SILVA"/>
    <s v="Universidade Federal de Uberlandia"/>
    <n v="411696"/>
    <n v="39385787691"/>
    <s v="03/11/1954"/>
    <x v="0"/>
    <s v="TEREZA LUCIA PINTAUDE MARQUES"/>
    <x v="0"/>
    <s v="BRASILEIRO NATO"/>
    <m/>
    <s v="MG"/>
    <s v="UBERLANDIA"/>
    <n v="349"/>
    <s v="INSTITUTO DE LETRAS E LINGUISTICA"/>
    <s v="04-SANTA MONICA"/>
    <n v="349"/>
    <s v="INSTITUTO DE LETRAS E LINGUISTICA"/>
    <s v="04-SANTA MONICA"/>
    <x v="0"/>
    <x v="1"/>
    <x v="7"/>
    <x v="0"/>
    <m/>
    <s v="0//0"/>
    <m/>
    <m/>
    <n v="0"/>
    <m/>
    <n v="0"/>
    <m/>
    <m/>
    <m/>
    <x v="0"/>
    <x v="1"/>
    <d v="1980-04-01T00:00:00"/>
    <n v="21343.759999999998"/>
  </r>
  <r>
    <s v="KATIA VIEIRA SANTOS OLIVEIRA"/>
    <s v="Universidade Federal de Uberlandia"/>
    <n v="3241682"/>
    <n v="9501468623"/>
    <s v="02/12/1988"/>
    <x v="0"/>
    <s v="SANDRA MARIA VIEIRA SANTOS"/>
    <x v="0"/>
    <s v="BRASILEIRO NATO"/>
    <m/>
    <s v="MG"/>
    <m/>
    <n v="795"/>
    <s v="COORD CURSO CIENCIAS CONTABEIS DO PONTAL"/>
    <s v="09-CAMPUS PONTAL"/>
    <n v="1158"/>
    <s v="FA ADM CIE CONT ENG PROD SERV SOCIAL"/>
    <s v="09-CAMPUS PONTAL"/>
    <x v="0"/>
    <x v="3"/>
    <x v="2"/>
    <x v="1"/>
    <m/>
    <s v="0//0"/>
    <m/>
    <m/>
    <n v="0"/>
    <m/>
    <n v="0"/>
    <m/>
    <m/>
    <m/>
    <x v="1"/>
    <x v="0"/>
    <d v="2021-06-18T00:00:00"/>
    <n v="2846.15"/>
  </r>
  <r>
    <s v="KAYAMI SATOMI FARIAS"/>
    <s v="Universidade Federal de Uberlandia"/>
    <n v="1676281"/>
    <n v="4654894438"/>
    <s v="11/09/1983"/>
    <x v="1"/>
    <s v="ALICE LUMI SATOMI"/>
    <x v="2"/>
    <s v="BRASILEIRO NATO"/>
    <m/>
    <s v="SP"/>
    <s v="CAMPINAS"/>
    <n v="808"/>
    <s v="INSTITUTO DE ARTES"/>
    <s v="04-SANTA MONICA"/>
    <n v="808"/>
    <s v="INSTITUTO DE ARTES"/>
    <s v="04-SANTA MONICA"/>
    <x v="0"/>
    <x v="0"/>
    <x v="4"/>
    <x v="0"/>
    <m/>
    <s v="0//0"/>
    <m/>
    <m/>
    <n v="0"/>
    <m/>
    <n v="0"/>
    <m/>
    <m/>
    <m/>
    <x v="0"/>
    <x v="1"/>
    <d v="2009-01-22T00:00:00"/>
    <n v="8232.64"/>
  </r>
  <r>
    <s v="KEIJI YAMANAKA"/>
    <s v="Universidade Federal de Uberlandia"/>
    <n v="411646"/>
    <n v="522530826"/>
    <s v="02/05/1956"/>
    <x v="1"/>
    <s v="EIKO YAMANAKA"/>
    <x v="2"/>
    <s v="BRASILEIRO NATZ"/>
    <s v="JAPAO"/>
    <m/>
    <s v="KUMAMOTO"/>
    <n v="403"/>
    <s v="FACULDADE DE ENGENHARIA ELETRICA"/>
    <s v="04-SANTA MONICA"/>
    <n v="403"/>
    <s v="FACULDADE DE ENGENHARIA ELETRICA"/>
    <s v="04-SANTA MONICA"/>
    <x v="0"/>
    <x v="1"/>
    <x v="3"/>
    <x v="0"/>
    <m/>
    <s v="0//0"/>
    <m/>
    <m/>
    <n v="0"/>
    <m/>
    <n v="0"/>
    <m/>
    <m/>
    <m/>
    <x v="0"/>
    <x v="1"/>
    <d v="1980-02-15T00:00:00"/>
    <n v="26718.35"/>
  </r>
  <r>
    <s v="KEILA PACHECO FERREIRA"/>
    <s v="Universidade Federal de Uberlandia"/>
    <n v="1658294"/>
    <n v="99919605620"/>
    <s v="28/01/1975"/>
    <x v="0"/>
    <s v="MARILUZ PACHECO DE SOUSA FERREIRA"/>
    <x v="0"/>
    <s v="BRASILEIRO NATO"/>
    <m/>
    <s v="MG"/>
    <s v="UBERLANDIA"/>
    <n v="376"/>
    <s v="FACULDADE DE DIREITO"/>
    <s v="04-SANTA MONICA"/>
    <n v="376"/>
    <s v="FACULDADE DE DIREITO"/>
    <s v="04-SANTA MONICA"/>
    <x v="0"/>
    <x v="1"/>
    <x v="0"/>
    <x v="0"/>
    <m/>
    <s v="0//0"/>
    <m/>
    <m/>
    <n v="0"/>
    <m/>
    <n v="0"/>
    <m/>
    <m/>
    <m/>
    <x v="0"/>
    <x v="1"/>
    <d v="2008-09-25T00:00:00"/>
    <n v="12272.12"/>
  </r>
  <r>
    <s v="KELI MARIA DE SOUZA COSTA SILVA"/>
    <s v="Universidade Federal de Uberlandia"/>
    <n v="3694541"/>
    <n v="4475088658"/>
    <s v="14/10/1979"/>
    <x v="0"/>
    <s v="DARCI APARECIDA DE SOUZA COSTA"/>
    <x v="0"/>
    <s v="BRASILEIRO NATO"/>
    <m/>
    <s v="MG"/>
    <m/>
    <n v="349"/>
    <s v="INSTITUTO DE LETRAS E LINGUISTICA"/>
    <s v="04-SANTA MONICA"/>
    <n v="349"/>
    <s v="INSTITUTO DE LETRAS E LINGUISTICA"/>
    <s v="04-SANTA MONICA"/>
    <x v="0"/>
    <x v="0"/>
    <x v="0"/>
    <x v="0"/>
    <m/>
    <s v="0//0"/>
    <m/>
    <m/>
    <n v="0"/>
    <m/>
    <n v="0"/>
    <m/>
    <m/>
    <m/>
    <x v="0"/>
    <x v="1"/>
    <d v="2013-02-05T00:00:00"/>
    <n v="8561.94"/>
  </r>
  <r>
    <s v="KELLY APARECIDA GERALDO YONEYAMA TUDINI"/>
    <s v="Universidade Federal de Uberlandia"/>
    <n v="1579613"/>
    <n v="3043179935"/>
    <s v="30/05/1979"/>
    <x v="0"/>
    <s v="SHIRLEI GERALDO YONEYAMA"/>
    <x v="0"/>
    <s v="BRASILEIRO NATO"/>
    <m/>
    <s v="PR"/>
    <s v="PARANAVAI"/>
    <n v="298"/>
    <s v="INSTITUTO DE BIOTECNOLOGIA"/>
    <s v="07-AREA ACADEMICA-UMUARAMA"/>
    <n v="298"/>
    <s v="INSTITUTO DE BIOTECNOLOGIA"/>
    <s v="07-AREA ACADEMICA-UMUARAMA"/>
    <x v="0"/>
    <x v="1"/>
    <x v="1"/>
    <x v="0"/>
    <m/>
    <s v="0//0"/>
    <m/>
    <m/>
    <n v="0"/>
    <m/>
    <n v="0"/>
    <m/>
    <m/>
    <m/>
    <x v="0"/>
    <x v="1"/>
    <d v="2008-07-31T00:00:00"/>
    <n v="19531.71"/>
  </r>
  <r>
    <s v="KELLY KAROLINE FERREIRA MORAES DE SA"/>
    <s v="Universidade Federal de Uberlandia"/>
    <n v="3241746"/>
    <n v="8312604677"/>
    <s v="19/12/1988"/>
    <x v="0"/>
    <s v="GESIANE FERREIRA LOPES DE MORAES"/>
    <x v="0"/>
    <s v="BRASILEIRO NATO"/>
    <m/>
    <s v="MG"/>
    <m/>
    <n v="349"/>
    <s v="INSTITUTO DE LETRAS E LINGUISTICA"/>
    <s v="04-SANTA MONICA"/>
    <n v="349"/>
    <s v="INSTITUTO DE LETRAS E LINGUISTICA"/>
    <s v="04-SANTA MONICA"/>
    <x v="0"/>
    <x v="3"/>
    <x v="2"/>
    <x v="1"/>
    <m/>
    <s v="0//0"/>
    <m/>
    <m/>
    <n v="0"/>
    <m/>
    <n v="0"/>
    <m/>
    <m/>
    <m/>
    <x v="1"/>
    <x v="0"/>
    <d v="2021-06-25T00:00:00"/>
    <n v="2846.15"/>
  </r>
  <r>
    <s v="KENIA DE FATIMA CARRIJO"/>
    <s v="Universidade Federal de Uberlandia"/>
    <n v="1890929"/>
    <n v="5517791603"/>
    <s v="17/01/1983"/>
    <x v="0"/>
    <s v="MARGARIDA DE FATIMA SILVA CARRIJO"/>
    <x v="3"/>
    <s v="BRASILEIRO NATO"/>
    <m/>
    <s v="MG"/>
    <m/>
    <n v="314"/>
    <s v="FACULDADE DE MEDICINA VETERINARIA"/>
    <s v="07-AREA ACADEMICA-UMUARAMA"/>
    <n v="314"/>
    <s v="FACULDADE DE MEDICINA VETERINARIA"/>
    <s v="07-AREA ACADEMICA-UMUARAMA"/>
    <x v="0"/>
    <x v="1"/>
    <x v="7"/>
    <x v="0"/>
    <m/>
    <s v="0//0"/>
    <m/>
    <m/>
    <n v="0"/>
    <m/>
    <n v="0"/>
    <m/>
    <m/>
    <m/>
    <x v="0"/>
    <x v="1"/>
    <d v="2011-09-19T00:00:00"/>
    <n v="17255.59"/>
  </r>
  <r>
    <s v="KENIA MARIA DE ALMEIDA PEREIRA"/>
    <s v="Universidade Federal de Uberlandia"/>
    <n v="2035298"/>
    <n v="35106190649"/>
    <s v="20/07/1962"/>
    <x v="0"/>
    <s v="DEONICE FERREIRA DE ALMEIDA"/>
    <x v="0"/>
    <s v="BRASILEIRO NATO"/>
    <m/>
    <s v="MG"/>
    <m/>
    <n v="349"/>
    <s v="INSTITUTO DE LETRAS E LINGUISTICA"/>
    <s v="04-SANTA MONICA"/>
    <n v="349"/>
    <s v="INSTITUTO DE LETRAS E LINGUISTICA"/>
    <s v="04-SANTA MONICA"/>
    <x v="0"/>
    <x v="1"/>
    <x v="5"/>
    <x v="0"/>
    <m/>
    <s v="0//0"/>
    <m/>
    <m/>
    <n v="0"/>
    <m/>
    <n v="0"/>
    <m/>
    <m/>
    <m/>
    <x v="0"/>
    <x v="1"/>
    <d v="2009-07-31T00:00:00"/>
    <n v="17945.810000000001"/>
  </r>
  <r>
    <s v="KIL JIN BRANDINI PARK"/>
    <s v="Universidade Federal de Uberlandia"/>
    <n v="1933801"/>
    <n v="29665654896"/>
    <s v="14/11/1978"/>
    <x v="1"/>
    <s v="MARGARETH BRANDINI PARK"/>
    <x v="0"/>
    <s v="BRASILEIRO NATO"/>
    <m/>
    <s v="SP"/>
    <m/>
    <n v="403"/>
    <s v="FACULDADE DE ENGENHARIA ELETRICA"/>
    <s v="04-SANTA MONICA"/>
    <n v="403"/>
    <s v="FACULDADE DE ENGENHARIA ELETRICA"/>
    <s v="04-SANTA MONICA"/>
    <x v="0"/>
    <x v="1"/>
    <x v="7"/>
    <x v="0"/>
    <m/>
    <s v="0//0"/>
    <m/>
    <m/>
    <n v="0"/>
    <m/>
    <n v="0"/>
    <m/>
    <m/>
    <m/>
    <x v="0"/>
    <x v="1"/>
    <d v="2012-03-29T00:00:00"/>
    <n v="17255.59"/>
  </r>
  <r>
    <s v="KLEBER DEL CLARO"/>
    <s v="Universidade Federal de Uberlandia"/>
    <n v="413623"/>
    <n v="5924850803"/>
    <s v="07/01/1965"/>
    <x v="1"/>
    <s v="ELIZA MARIA DEL CLARO"/>
    <x v="0"/>
    <s v="BRASILEIRO NATO"/>
    <m/>
    <s v="MG"/>
    <s v="POCOS DE CALDAS"/>
    <n v="294"/>
    <s v="INSTITUTO DE BIOLOGIA"/>
    <s v="07-AREA ACADEMICA-UMUARAMA"/>
    <n v="294"/>
    <s v="INSTITUTO DE BIOLOGIA"/>
    <s v="07-AREA ACADEMICA-UMUARAMA"/>
    <x v="0"/>
    <x v="1"/>
    <x v="3"/>
    <x v="0"/>
    <m/>
    <s v="0//0"/>
    <m/>
    <m/>
    <n v="0"/>
    <m/>
    <n v="0"/>
    <m/>
    <m/>
    <m/>
    <x v="0"/>
    <x v="1"/>
    <d v="1992-01-06T00:00:00"/>
    <n v="21198.42"/>
  </r>
  <r>
    <s v="KLEYVER TAVARES DUARTE"/>
    <s v="Universidade Federal de Uberlandia"/>
    <n v="1871457"/>
    <n v="99971798620"/>
    <s v="19/07/1972"/>
    <x v="1"/>
    <s v="MARILEUZE TAVARES DUARTE"/>
    <x v="0"/>
    <s v="BRASILEIRO NATO"/>
    <m/>
    <s v="MT"/>
    <m/>
    <n v="363"/>
    <s v="FACULDADE DE EDUCACAO"/>
    <s v="04-SANTA MONICA"/>
    <n v="363"/>
    <s v="FACULDADE DE EDUCACAO"/>
    <s v="04-SANTA MONICA"/>
    <x v="2"/>
    <x v="0"/>
    <x v="0"/>
    <x v="0"/>
    <m/>
    <s v="0//0"/>
    <m/>
    <m/>
    <n v="0"/>
    <m/>
    <n v="0"/>
    <m/>
    <m/>
    <m/>
    <x v="0"/>
    <x v="1"/>
    <d v="2011-06-08T00:00:00"/>
    <n v="8561.94"/>
  </r>
  <r>
    <s v="KLIVIA DE CASSIA SILVA NUNES"/>
    <s v="Universidade Federal de Uberlandia"/>
    <n v="1826061"/>
    <n v="31963641272"/>
    <s v="03/08/1967"/>
    <x v="0"/>
    <s v="MARIA DA GLORIA FIGUEIREDO E SILVA"/>
    <x v="0"/>
    <s v="BRASILEIRO NATO"/>
    <m/>
    <s v="PA"/>
    <m/>
    <n v="798"/>
    <s v="COORD DO CURSO DE PEDAGOGIA DO PONTAL"/>
    <s v="09-CAMPUS PONTAL"/>
    <n v="1155"/>
    <s v="INSTITUTO DE CIENCIAS HUMANAS DO PONTAL"/>
    <s v="09-CAMPUS PONTAL"/>
    <x v="0"/>
    <x v="1"/>
    <x v="6"/>
    <x v="0"/>
    <m/>
    <s v="0//0"/>
    <m/>
    <m/>
    <n v="26251"/>
    <s v="FUNDACAO UNIVERSIDADE FED. DO TOCANTINS"/>
    <n v="0"/>
    <m/>
    <m/>
    <m/>
    <x v="0"/>
    <x v="1"/>
    <d v="2019-03-01T00:00:00"/>
    <n v="12763.01"/>
  </r>
  <r>
    <s v="KUO PO LING"/>
    <s v="Universidade Federal de Uberlandia"/>
    <n v="1642580"/>
    <n v="21337005878"/>
    <s v="16/12/1974"/>
    <x v="0"/>
    <s v="KUO SHIU MEI HSIEN"/>
    <x v="2"/>
    <s v="BRASILEIRO NATZ"/>
    <s v="CHINA"/>
    <m/>
    <m/>
    <n v="391"/>
    <s v="FACULDADE DE MATEMATICA"/>
    <s v="04-SANTA MONICA"/>
    <n v="391"/>
    <s v="FACULDADE DE MATEMATICA"/>
    <s v="04-SANTA MONICA"/>
    <x v="6"/>
    <x v="1"/>
    <x v="9"/>
    <x v="0"/>
    <m/>
    <s v="0//0"/>
    <m/>
    <m/>
    <n v="0"/>
    <m/>
    <n v="0"/>
    <m/>
    <m/>
    <m/>
    <x v="0"/>
    <x v="1"/>
    <d v="2010-03-23T00:00:00"/>
    <n v="16591.91"/>
  </r>
  <r>
    <s v="LAINISTER DE OLIVEIRA ESTEVES"/>
    <s v="Universidade Federal de Uberlandia"/>
    <n v="2313368"/>
    <n v="10181243733"/>
    <s v="17/07/1982"/>
    <x v="1"/>
    <s v="ELIANE DE OLIVEIRA ESTEVES"/>
    <x v="1"/>
    <s v="BRASILEIRO NATO"/>
    <m/>
    <s v="RJ"/>
    <m/>
    <n v="335"/>
    <s v="INSTITUTO DE HISTORIA"/>
    <s v="04-SANTA MONICA"/>
    <n v="335"/>
    <s v="INSTITUTO DE HISTORIA"/>
    <s v="04-SANTA MONICA"/>
    <x v="0"/>
    <x v="1"/>
    <x v="0"/>
    <x v="0"/>
    <m/>
    <s v="0//0"/>
    <m/>
    <m/>
    <n v="0"/>
    <m/>
    <n v="0"/>
    <m/>
    <m/>
    <m/>
    <x v="0"/>
    <x v="1"/>
    <d v="2016-05-24T00:00:00"/>
    <n v="12272.12"/>
  </r>
  <r>
    <s v="LAIR MAMBRINI FURTADO"/>
    <s v="Universidade Federal de Uberlandia"/>
    <n v="2618778"/>
    <n v="1285126602"/>
    <s v="05/01/1981"/>
    <x v="1"/>
    <s v="DALMA TEREZA MAMBRINI FURTADO"/>
    <x v="0"/>
    <s v="BRASILEIRO NATO"/>
    <m/>
    <s v="MG"/>
    <s v="SAO SEBASTIAO DO PARAISO"/>
    <n v="437"/>
    <s v="AREA DE CTBMF E IMPLANTODONTIA FOUFU"/>
    <s v="07-AREA ACADEMICA-UMUARAMA"/>
    <n v="319"/>
    <s v="FACULDADE DE ODONTOLOGIA"/>
    <s v="07-AREA ACADEMICA-UMUARAMA"/>
    <x v="0"/>
    <x v="1"/>
    <x v="8"/>
    <x v="0"/>
    <m/>
    <s v="0//0"/>
    <m/>
    <m/>
    <n v="0"/>
    <m/>
    <n v="0"/>
    <m/>
    <m/>
    <m/>
    <x v="0"/>
    <x v="0"/>
    <d v="2008-11-10T00:00:00"/>
    <n v="10125.4"/>
  </r>
  <r>
    <s v="LAIS BASSAME RODRIGUES"/>
    <s v="Universidade Federal de Uberlandia"/>
    <n v="1839427"/>
    <n v="6690733696"/>
    <s v="02/05/1984"/>
    <x v="0"/>
    <s v="MARIA DO ROSARIO DE FATIMA RODRIGUES"/>
    <x v="1"/>
    <s v="BRASILEIRO NATO"/>
    <m/>
    <s v="MG"/>
    <m/>
    <n v="391"/>
    <s v="FACULDADE DE MATEMATICA"/>
    <s v="04-SANTA MONICA"/>
    <n v="391"/>
    <s v="FACULDADE DE MATEMATICA"/>
    <s v="04-SANTA MONICA"/>
    <x v="0"/>
    <x v="1"/>
    <x v="8"/>
    <x v="0"/>
    <m/>
    <s v="0//0"/>
    <m/>
    <m/>
    <n v="0"/>
    <m/>
    <n v="0"/>
    <m/>
    <m/>
    <m/>
    <x v="0"/>
    <x v="1"/>
    <d v="2011-01-26T00:00:00"/>
    <n v="13273.52"/>
  </r>
  <r>
    <s v="LARA CRISTINA FRANCISCO DE ALMEIDA FEHR"/>
    <s v="Universidade Federal de Uberlandia"/>
    <n v="1840462"/>
    <n v="76610870659"/>
    <s v="27/10/1972"/>
    <x v="0"/>
    <s v="MARIA APARECIDA FRANCISCO DE ALMEIDA"/>
    <x v="0"/>
    <s v="BRASILEIRO NATO"/>
    <m/>
    <s v="MG"/>
    <m/>
    <n v="360"/>
    <s v="FACULDADE DE CIENCIAS CONTABEIS"/>
    <s v="04-SANTA MONICA"/>
    <n v="360"/>
    <s v="FACULDADE DE CIENCIAS CONTABEIS"/>
    <s v="04-SANTA MONICA"/>
    <x v="0"/>
    <x v="1"/>
    <x v="8"/>
    <x v="0"/>
    <m/>
    <s v="0//0"/>
    <m/>
    <m/>
    <n v="0"/>
    <m/>
    <n v="0"/>
    <m/>
    <m/>
    <m/>
    <x v="0"/>
    <x v="1"/>
    <d v="2011-01-28T00:00:00"/>
    <n v="13273.52"/>
  </r>
  <r>
    <s v="LARA MARTIM RODRIGUES SELIS"/>
    <s v="Universidade Federal de Uberlandia"/>
    <n v="2912569"/>
    <n v="35721507870"/>
    <s v="26/09/1986"/>
    <x v="0"/>
    <s v="ELIZABETH APARECIDA MARTIM RODRIGUES"/>
    <x v="0"/>
    <s v="BRASILEIRO NATO"/>
    <m/>
    <s v="SP"/>
    <m/>
    <n v="344"/>
    <s v="INST DE ECONOMIA RELACOES INTERNACIONAIS"/>
    <s v="04-SANTA MONICA"/>
    <n v="344"/>
    <s v="INST DE ECONOMIA RELACOES INTERNACIONAIS"/>
    <s v="04-SANTA MONICA"/>
    <x v="0"/>
    <x v="1"/>
    <x v="0"/>
    <x v="0"/>
    <m/>
    <s v="0//0"/>
    <m/>
    <m/>
    <n v="0"/>
    <m/>
    <n v="0"/>
    <m/>
    <m/>
    <m/>
    <x v="0"/>
    <x v="1"/>
    <d v="2013-05-03T00:00:00"/>
    <n v="12272.12"/>
  </r>
  <r>
    <s v="LARA RODRIGUES FELIX"/>
    <s v="Universidade Federal de Uberlandia"/>
    <n v="1841152"/>
    <n v="7314407657"/>
    <s v="08/08/1986"/>
    <x v="0"/>
    <s v="VANIA MARIA RODRIGUES FELIX"/>
    <x v="0"/>
    <s v="BRASILEIRO NATO"/>
    <m/>
    <s v="MG"/>
    <m/>
    <n v="305"/>
    <s v="FACULDADE DE MEDICINA"/>
    <s v="07-AREA ACADEMICA-UMUARAMA"/>
    <n v="305"/>
    <s v="FACULDADE DE MEDICINA"/>
    <s v="07-AREA ACADEMICA-UMUARAMA"/>
    <x v="0"/>
    <x v="0"/>
    <x v="10"/>
    <x v="0"/>
    <m/>
    <s v="0//0"/>
    <m/>
    <m/>
    <n v="0"/>
    <m/>
    <n v="0"/>
    <m/>
    <m/>
    <m/>
    <x v="0"/>
    <x v="0"/>
    <d v="2017-11-17T00:00:00"/>
    <n v="5118.47"/>
  </r>
  <r>
    <s v="LARISSA BARBOSA DE SOUSA"/>
    <s v="Universidade Federal de Uberlandia"/>
    <n v="2052407"/>
    <n v="792172302"/>
    <s v="05/09/1985"/>
    <x v="0"/>
    <s v="ANTONIA RIBEIRO BARBOSA"/>
    <x v="2"/>
    <s v="BRASILEIRO NATO"/>
    <m/>
    <s v="PI"/>
    <m/>
    <n v="301"/>
    <s v="INSTITUTO DE CIENCIAS AGRARIAS"/>
    <s v="12-CAMPUS GLORIA"/>
    <n v="301"/>
    <s v="INSTITUTO DE CIENCIAS AGRARIAS"/>
    <s v="12-CAMPUS GLORIA"/>
    <x v="0"/>
    <x v="1"/>
    <x v="6"/>
    <x v="0"/>
    <m/>
    <s v="0//0"/>
    <m/>
    <m/>
    <n v="0"/>
    <m/>
    <n v="0"/>
    <m/>
    <m/>
    <m/>
    <x v="0"/>
    <x v="1"/>
    <d v="2013-08-13T00:00:00"/>
    <n v="13356.63"/>
  </r>
  <r>
    <s v="LARISSA MARQUES BARBOSA DE ARAUJO"/>
    <s v="Universidade Federal de Uberlandia"/>
    <n v="1666774"/>
    <n v="80371760100"/>
    <s v="25/10/1975"/>
    <x v="0"/>
    <s v="FRANCISCA DE ARAUJO"/>
    <x v="1"/>
    <s v="BRASILEIRO NATO"/>
    <m/>
    <s v="MT"/>
    <m/>
    <n v="340"/>
    <s v="INSTITUTO DE GEOGRAFIA"/>
    <s v="04-SANTA MONICA"/>
    <n v="340"/>
    <s v="INSTITUTO DE GEOGRAFIA"/>
    <s v="04-SANTA MONICA"/>
    <x v="0"/>
    <x v="1"/>
    <x v="5"/>
    <x v="0"/>
    <m/>
    <s v="0//0"/>
    <m/>
    <m/>
    <n v="26447"/>
    <s v="UNIVERS. FED. DO OESTE BAHIA"/>
    <n v="0"/>
    <m/>
    <m/>
    <m/>
    <x v="0"/>
    <x v="1"/>
    <d v="2015-07-23T00:00:00"/>
    <n v="17945.810000000001"/>
  </r>
  <r>
    <s v="LARISSA NAYHARA SOARES SANTANA FALLEIROS"/>
    <s v="Universidade Federal de Uberlandia"/>
    <n v="1000328"/>
    <n v="8740987698"/>
    <s v="26/08/1988"/>
    <x v="0"/>
    <s v="MARIA APARECIDA SOARES SANTANA"/>
    <x v="1"/>
    <s v="BRASILEIRO NATO"/>
    <m/>
    <s v="MG"/>
    <m/>
    <n v="410"/>
    <s v="FACULDADE DE ENGENHARIA QUIMICA"/>
    <s v="04-SANTA MONICA"/>
    <n v="410"/>
    <s v="FACULDADE DE ENGENHARIA QUIMICA"/>
    <s v="04-SANTA MONICA"/>
    <x v="0"/>
    <x v="1"/>
    <x v="0"/>
    <x v="0"/>
    <m/>
    <s v="0//0"/>
    <m/>
    <m/>
    <n v="0"/>
    <m/>
    <n v="0"/>
    <m/>
    <m/>
    <m/>
    <x v="0"/>
    <x v="1"/>
    <d v="2016-05-04T00:00:00"/>
    <n v="12272.12"/>
  </r>
  <r>
    <s v="LARISSA PICINATO MAZUCHELLI"/>
    <s v="Universidade Federal de Uberlandia"/>
    <n v="1212130"/>
    <n v="34951256800"/>
    <s v="28/08/1986"/>
    <x v="0"/>
    <s v="SONIA APARECIDA PICINATO MAZUCHELLI"/>
    <x v="0"/>
    <s v="BRASILEIRO NATO"/>
    <m/>
    <s v="SP"/>
    <m/>
    <n v="349"/>
    <s v="INSTITUTO DE LETRAS E LINGUISTICA"/>
    <s v="04-SANTA MONICA"/>
    <n v="349"/>
    <s v="INSTITUTO DE LETRAS E LINGUISTICA"/>
    <s v="04-SANTA MONICA"/>
    <x v="0"/>
    <x v="1"/>
    <x v="2"/>
    <x v="0"/>
    <m/>
    <s v="0//0"/>
    <m/>
    <m/>
    <n v="0"/>
    <m/>
    <n v="0"/>
    <m/>
    <m/>
    <m/>
    <x v="0"/>
    <x v="1"/>
    <d v="2022-06-06T00:00:00"/>
    <n v="9616.18"/>
  </r>
  <r>
    <s v="LAURA CRISTINA TIBILETTI BALIEIRO"/>
    <s v="Universidade Federal de Uberlandia"/>
    <n v="1383249"/>
    <n v="8180195651"/>
    <s v="20/03/1991"/>
    <x v="0"/>
    <s v="ANA MARIA TIBILETTI FERNANDES BALIEIRO"/>
    <x v="0"/>
    <s v="BRASILEIRO NATO"/>
    <m/>
    <s v="MG"/>
    <m/>
    <n v="305"/>
    <s v="FACULDADE DE MEDICINA"/>
    <s v="07-AREA ACADEMICA-UMUARAMA"/>
    <n v="305"/>
    <s v="FACULDADE DE MEDICINA"/>
    <s v="07-AREA ACADEMICA-UMUARAMA"/>
    <x v="0"/>
    <x v="1"/>
    <x v="2"/>
    <x v="1"/>
    <m/>
    <s v="0//0"/>
    <m/>
    <m/>
    <n v="0"/>
    <m/>
    <n v="0"/>
    <m/>
    <m/>
    <m/>
    <x v="1"/>
    <x v="0"/>
    <d v="2021-11-25T00:00:00"/>
    <n v="3866.06"/>
  </r>
  <r>
    <s v="LAUREN KAROLINE DE SOUSA GONCALVES"/>
    <s v="Universidade Federal de Uberlandia"/>
    <n v="1077490"/>
    <n v="9017519606"/>
    <s v="06/12/1988"/>
    <x v="0"/>
    <s v="JUDITH MARIA DE SOUSA"/>
    <x v="1"/>
    <s v="BRASILEIRO NATO"/>
    <m/>
    <s v="MG"/>
    <m/>
    <n v="407"/>
    <s v="FACULDADE DE ENGENHARIA CIVIL"/>
    <s v="04-SANTA MONICA"/>
    <n v="407"/>
    <s v="FACULDADE DE ENGENHARIA CIVIL"/>
    <s v="04-SANTA MONICA"/>
    <x v="0"/>
    <x v="1"/>
    <x v="0"/>
    <x v="0"/>
    <m/>
    <s v="0//0"/>
    <m/>
    <m/>
    <n v="0"/>
    <m/>
    <n v="0"/>
    <m/>
    <m/>
    <m/>
    <x v="0"/>
    <x v="1"/>
    <d v="2013-12-10T00:00:00"/>
    <n v="12272.12"/>
  </r>
  <r>
    <s v="LAURENCE RODRIGUES DO AMARAL"/>
    <s v="Universidade Federal de Uberlandia"/>
    <n v="1625662"/>
    <n v="3540055614"/>
    <s v="29/11/1978"/>
    <x v="1"/>
    <s v="LAURITA AMARAL DE FARIA FERREIRA"/>
    <x v="0"/>
    <s v="BRASILEIRO NATO"/>
    <m/>
    <s v="MG"/>
    <m/>
    <n v="1276"/>
    <s v="Coordenação do Programa de Pós-Graduação em Biotecnologia"/>
    <s v="07-AREA ACADEMICA-UMUARAMA"/>
    <n v="414"/>
    <s v="FACULDADE DE CIENCIA DA COMPUTACAO"/>
    <s v="04-SANTA MONICA"/>
    <x v="0"/>
    <x v="1"/>
    <x v="9"/>
    <x v="0"/>
    <m/>
    <s v="0//0"/>
    <m/>
    <m/>
    <n v="0"/>
    <m/>
    <n v="0"/>
    <m/>
    <m/>
    <m/>
    <x v="0"/>
    <x v="1"/>
    <d v="2012-02-06T00:00:00"/>
    <n v="17575.09"/>
  </r>
  <r>
    <s v="LAZARA CRISTINA DA SILVA"/>
    <s v="Universidade Federal de Uberlandia"/>
    <n v="2289233"/>
    <n v="43425801104"/>
    <s v="23/10/1967"/>
    <x v="0"/>
    <s v="CLEUSA MARIA DE JESUS E SILVA"/>
    <x v="1"/>
    <s v="BRASILEIRO NATO"/>
    <m/>
    <s v="GO"/>
    <s v="PIRACANJUBA"/>
    <n v="363"/>
    <s v="FACULDADE DE EDUCACAO"/>
    <s v="04-SANTA MONICA"/>
    <n v="363"/>
    <s v="FACULDADE DE EDUCACAO"/>
    <s v="04-SANTA MONICA"/>
    <x v="0"/>
    <x v="1"/>
    <x v="5"/>
    <x v="0"/>
    <m/>
    <s v="0//0"/>
    <m/>
    <m/>
    <n v="0"/>
    <m/>
    <n v="0"/>
    <m/>
    <m/>
    <m/>
    <x v="0"/>
    <x v="1"/>
    <d v="2002-07-10T00:00:00"/>
    <n v="17945.810000000001"/>
  </r>
  <r>
    <s v="LEANDRO ALVES PEREIRA"/>
    <s v="Universidade Federal de Uberlandia"/>
    <n v="1662951"/>
    <n v="4071831677"/>
    <s v="23/09/1979"/>
    <x v="1"/>
    <s v="LUZIA CAMPINHO PEREIRA"/>
    <x v="1"/>
    <s v="BRASILEIRO NATO"/>
    <m/>
    <s v="MG"/>
    <s v="CONTAGEM"/>
    <n v="391"/>
    <s v="FACULDADE DE MATEMATICA"/>
    <s v="04-SANTA MONICA"/>
    <n v="391"/>
    <s v="FACULDADE DE MATEMATICA"/>
    <s v="04-SANTA MONICA"/>
    <x v="0"/>
    <x v="1"/>
    <x v="9"/>
    <x v="0"/>
    <m/>
    <s v="0//0"/>
    <m/>
    <m/>
    <n v="0"/>
    <m/>
    <n v="0"/>
    <m/>
    <m/>
    <m/>
    <x v="0"/>
    <x v="1"/>
    <d v="2008-11-03T00:00:00"/>
    <n v="19689.07"/>
  </r>
  <r>
    <s v="LEANDRO ANDRADE FERNANDES"/>
    <s v="Universidade Federal de Uberlandia"/>
    <n v="1073472"/>
    <n v="2672488142"/>
    <s v="28/01/1989"/>
    <x v="1"/>
    <s v="LUZIA RODRIGUES ANDRADE MOURA"/>
    <x v="0"/>
    <s v="BRASILEIRO NATO"/>
    <m/>
    <s v="GO"/>
    <m/>
    <n v="798"/>
    <s v="COORD DO CURSO DE PEDAGOGIA DO PONTAL"/>
    <s v="09-CAMPUS PONTAL"/>
    <n v="1155"/>
    <s v="INSTITUTO DE CIENCIAS HUMANAS DO PONTAL"/>
    <s v="09-CAMPUS PONTAL"/>
    <x v="0"/>
    <x v="0"/>
    <x v="10"/>
    <x v="0"/>
    <m/>
    <s v="0//0"/>
    <m/>
    <s v="Afast. no País (Com Ônus) Est/Dout/Mestrado - EST"/>
    <n v="26251"/>
    <s v="FUNDACAO UNIVERSIDADE FED. DO TOCANTINS"/>
    <n v="0"/>
    <m/>
    <s v="11/03/2022"/>
    <s v="10/03/2023"/>
    <x v="0"/>
    <x v="1"/>
    <d v="2018-05-21T00:00:00"/>
    <n v="7803.45"/>
  </r>
  <r>
    <s v="LEANDRO CARDOSO GOMIDE"/>
    <s v="Universidade Federal de Uberlandia"/>
    <n v="2295627"/>
    <n v="91103452649"/>
    <s v="20/03/1974"/>
    <x v="1"/>
    <s v="IDAILDA CARDOSO GOMIDE"/>
    <x v="1"/>
    <s v="BRASILEIRO NATO"/>
    <m/>
    <s v="MG"/>
    <m/>
    <n v="305"/>
    <s v="FACULDADE DE MEDICINA"/>
    <s v="07-AREA ACADEMICA-UMUARAMA"/>
    <n v="305"/>
    <s v="FACULDADE DE MEDICINA"/>
    <s v="07-AREA ACADEMICA-UMUARAMA"/>
    <x v="0"/>
    <x v="2"/>
    <x v="0"/>
    <x v="0"/>
    <m/>
    <s v="0//0"/>
    <m/>
    <m/>
    <n v="0"/>
    <m/>
    <n v="0"/>
    <m/>
    <m/>
    <m/>
    <x v="0"/>
    <x v="0"/>
    <d v="2012-06-26T00:00:00"/>
    <n v="4594.92"/>
  </r>
  <r>
    <s v="LEANDRO CESAR ALBUQUERQUE DE FREITAS"/>
    <s v="Universidade Federal de Uberlandia"/>
    <n v="1334879"/>
    <n v="82514445"/>
    <s v="09/03/1978"/>
    <x v="1"/>
    <s v="TEREZA CRISTINA ALBUQUERQUE DE FREITAS"/>
    <x v="4"/>
    <s v="BRASILEIRO NATO"/>
    <m/>
    <s v="PB"/>
    <m/>
    <n v="349"/>
    <s v="INSTITUTO DE LETRAS E LINGUISTICA"/>
    <s v="04-SANTA MONICA"/>
    <n v="349"/>
    <s v="INSTITUTO DE LETRAS E LINGUISTICA"/>
    <s v="04-SANTA MONICA"/>
    <x v="0"/>
    <x v="1"/>
    <x v="4"/>
    <x v="0"/>
    <m/>
    <s v="0//0"/>
    <m/>
    <m/>
    <n v="0"/>
    <m/>
    <n v="0"/>
    <m/>
    <m/>
    <m/>
    <x v="0"/>
    <x v="1"/>
    <d v="2018-08-01T00:00:00"/>
    <n v="11800.12"/>
  </r>
  <r>
    <s v="LEANDRO DE OLIVEIRA SOUZA"/>
    <s v="Universidade Federal de Uberlandia"/>
    <n v="1051142"/>
    <n v="28807167808"/>
    <s v="10/05/1980"/>
    <x v="1"/>
    <s v="DELICIA DE OLIVEIRA SOUZA"/>
    <x v="0"/>
    <s v="BRASILEIRO NATO"/>
    <m/>
    <s v="MG"/>
    <m/>
    <n v="801"/>
    <s v="COORD CURSO DE MATEMATICA DO PONTAL"/>
    <s v="09-CAMPUS PONTAL"/>
    <n v="1152"/>
    <s v="INSTITUTO CIENCIAS EXATA NATURAIS PONTAL"/>
    <s v="09-CAMPUS PONTAL"/>
    <x v="0"/>
    <x v="1"/>
    <x v="0"/>
    <x v="0"/>
    <m/>
    <s v="0//0"/>
    <m/>
    <m/>
    <n v="0"/>
    <m/>
    <n v="0"/>
    <m/>
    <m/>
    <m/>
    <x v="0"/>
    <x v="1"/>
    <d v="2016-03-15T00:00:00"/>
    <n v="12272.12"/>
  </r>
  <r>
    <s v="LEANDRO MARTINS BARBERO"/>
    <s v="Universidade Federal de Uberlandia"/>
    <n v="1542990"/>
    <n v="3647571911"/>
    <s v="29/01/1982"/>
    <x v="1"/>
    <s v="TEREZINHA PATRIARCA BARBERO"/>
    <x v="0"/>
    <s v="BRASILEIRO NATO"/>
    <m/>
    <s v="PR"/>
    <m/>
    <n v="314"/>
    <s v="FACULDADE DE MEDICINA VETERINARIA"/>
    <s v="07-AREA ACADEMICA-UMUARAMA"/>
    <n v="314"/>
    <s v="FACULDADE DE MEDICINA VETERINARIA"/>
    <s v="07-AREA ACADEMICA-UMUARAMA"/>
    <x v="0"/>
    <x v="1"/>
    <x v="7"/>
    <x v="0"/>
    <m/>
    <s v="0//0"/>
    <m/>
    <m/>
    <n v="0"/>
    <m/>
    <n v="0"/>
    <m/>
    <m/>
    <m/>
    <x v="0"/>
    <x v="1"/>
    <d v="2011-07-12T00:00:00"/>
    <n v="17255.59"/>
  </r>
  <r>
    <s v="LEANDRO NOGUEIRA COUTO"/>
    <s v="Universidade Federal de Uberlandia"/>
    <n v="2010593"/>
    <n v="35038663885"/>
    <s v="18/01/1986"/>
    <x v="1"/>
    <s v="REGINA HELENA NOGUEIRA COUTO"/>
    <x v="0"/>
    <s v="BRASILEIRO NATO"/>
    <m/>
    <s v="SP"/>
    <m/>
    <n v="783"/>
    <s v="COOR CURSO GRAD SIST INFOR MONTE CARMELO"/>
    <s v="10-CAMPUS MONTE CARMELO"/>
    <n v="414"/>
    <s v="FACULDADE DE CIENCIA DA COMPUTACAO"/>
    <s v="04-SANTA MONICA"/>
    <x v="0"/>
    <x v="1"/>
    <x v="6"/>
    <x v="0"/>
    <m/>
    <s v="0//0"/>
    <m/>
    <m/>
    <n v="0"/>
    <m/>
    <n v="0"/>
    <m/>
    <m/>
    <m/>
    <x v="0"/>
    <x v="1"/>
    <d v="2013-03-19T00:00:00"/>
    <n v="12763.01"/>
  </r>
  <r>
    <s v="LEANDRO PEIXOTO FERREIRA DE SOUZA"/>
    <s v="Universidade Federal de Uberlandia"/>
    <n v="2190958"/>
    <n v="75311674253"/>
    <s v="21/11/1984"/>
    <x v="1"/>
    <s v="EDNA MARIA FERREIRA PEIXOTO"/>
    <x v="0"/>
    <s v="BRASILEIRO NATO"/>
    <m/>
    <s v="MG"/>
    <m/>
    <n v="305"/>
    <s v="FACULDADE DE MEDICINA"/>
    <s v="07-AREA ACADEMICA-UMUARAMA"/>
    <n v="305"/>
    <s v="FACULDADE DE MEDICINA"/>
    <s v="07-AREA ACADEMICA-UMUARAMA"/>
    <x v="0"/>
    <x v="0"/>
    <x v="2"/>
    <x v="1"/>
    <m/>
    <s v="0//0"/>
    <m/>
    <m/>
    <n v="0"/>
    <m/>
    <n v="0"/>
    <m/>
    <m/>
    <m/>
    <x v="1"/>
    <x v="0"/>
    <d v="2022-06-20T00:00:00"/>
    <n v="3866.06"/>
  </r>
  <r>
    <s v="LEANDRO SILVEIRA DE ARAUJO"/>
    <s v="Universidade Federal de Uberlandia"/>
    <n v="2036764"/>
    <n v="33928233840"/>
    <s v="23/12/1986"/>
    <x v="1"/>
    <s v="MARIA DE FATIMA SILVEIRA ARAUJO"/>
    <x v="0"/>
    <s v="BRASILEIRO NATO"/>
    <m/>
    <s v="SP"/>
    <m/>
    <n v="349"/>
    <s v="INSTITUTO DE LETRAS E LINGUISTICA"/>
    <s v="04-SANTA MONICA"/>
    <n v="349"/>
    <s v="INSTITUTO DE LETRAS E LINGUISTICA"/>
    <s v="04-SANTA MONICA"/>
    <x v="0"/>
    <x v="1"/>
    <x v="6"/>
    <x v="0"/>
    <m/>
    <s v="0//0"/>
    <m/>
    <m/>
    <n v="0"/>
    <m/>
    <n v="0"/>
    <m/>
    <m/>
    <m/>
    <x v="0"/>
    <x v="1"/>
    <d v="2013-06-24T00:00:00"/>
    <n v="12763.01"/>
  </r>
  <r>
    <s v="LEANDRO ZUCCOLOTTO CRIVELLENTI"/>
    <s v="Universidade Federal de Uberlandia"/>
    <n v="3204678"/>
    <n v="31334201862"/>
    <s v="05/04/1983"/>
    <x v="1"/>
    <s v="ELIANA VICARI ZUCCOLOTTO CRIVELLENTI"/>
    <x v="0"/>
    <s v="BRASILEIRO NATO"/>
    <m/>
    <s v="SP"/>
    <m/>
    <n v="314"/>
    <s v="FACULDADE DE MEDICINA VETERINARIA"/>
    <s v="07-AREA ACADEMICA-UMUARAMA"/>
    <n v="314"/>
    <s v="FACULDADE DE MEDICINA VETERINARIA"/>
    <s v="07-AREA ACADEMICA-UMUARAMA"/>
    <x v="0"/>
    <x v="1"/>
    <x v="2"/>
    <x v="0"/>
    <m/>
    <s v="0//0"/>
    <m/>
    <m/>
    <n v="0"/>
    <m/>
    <n v="0"/>
    <m/>
    <m/>
    <m/>
    <x v="0"/>
    <x v="1"/>
    <d v="2020-09-02T00:00:00"/>
    <n v="10063.44"/>
  </r>
  <r>
    <s v="LEDA CORREIA PEDRO MIYAZAKI"/>
    <s v="Universidade Federal de Uberlandia"/>
    <n v="1960968"/>
    <n v="28615835845"/>
    <s v="15/12/1979"/>
    <x v="0"/>
    <s v="MARIA APARECIDA CORREIA PEDRO"/>
    <x v="0"/>
    <s v="BRASILEIRO NATO"/>
    <m/>
    <s v="SP"/>
    <m/>
    <n v="800"/>
    <s v="COORD DO CURSO DE GEOGRAFIA DO PONTAL"/>
    <s v="09-CAMPUS PONTAL"/>
    <n v="1155"/>
    <s v="INSTITUTO DE CIENCIAS HUMANAS DO PONTAL"/>
    <s v="09-CAMPUS PONTAL"/>
    <x v="0"/>
    <x v="1"/>
    <x v="9"/>
    <x v="0"/>
    <m/>
    <s v="0//0"/>
    <m/>
    <s v="Lic. Gestante  ( Concedida Administrat.) - EST"/>
    <n v="0"/>
    <m/>
    <n v="0"/>
    <m/>
    <s v="29/09/2022"/>
    <s v="26/01/2023"/>
    <x v="0"/>
    <x v="1"/>
    <d v="2012-08-02T00:00:00"/>
    <n v="16591.91"/>
  </r>
  <r>
    <s v="LEILA APARECIDA DE CASTRO MOTTA"/>
    <s v="Universidade Federal de Uberlandia"/>
    <n v="2218506"/>
    <n v="79434452600"/>
    <s v="29/09/1970"/>
    <x v="0"/>
    <s v="MAGDA HELENA DE CASTRO"/>
    <x v="0"/>
    <s v="BRASILEIRO NATO"/>
    <m/>
    <s v="MG"/>
    <s v="COROMANDEL"/>
    <n v="407"/>
    <s v="FACULDADE DE ENGENHARIA CIVIL"/>
    <s v="04-SANTA MONICA"/>
    <n v="407"/>
    <s v="FACULDADE DE ENGENHARIA CIVIL"/>
    <s v="04-SANTA MONICA"/>
    <x v="0"/>
    <x v="1"/>
    <x v="3"/>
    <x v="0"/>
    <m/>
    <s v="0//0"/>
    <m/>
    <m/>
    <n v="0"/>
    <m/>
    <n v="0"/>
    <m/>
    <m/>
    <m/>
    <x v="0"/>
    <x v="1"/>
    <d v="1999-02-18T00:00:00"/>
    <n v="20530.009999999998"/>
  </r>
  <r>
    <s v="LEONARDO BARBOSA E SILVA"/>
    <s v="Universidade Federal de Uberlandia"/>
    <n v="2523004"/>
    <n v="2723421651"/>
    <s v="21/07/1975"/>
    <x v="1"/>
    <s v="SANDRA SILVA BARBOSA"/>
    <x v="0"/>
    <s v="BRASILEIRO NATO"/>
    <m/>
    <s v="GO"/>
    <s v="ITUMBIARA"/>
    <n v="806"/>
    <s v="INSTITUTO DE CIENCIAS SOCIAIS"/>
    <s v="04-SANTA MONICA"/>
    <n v="806"/>
    <s v="INSTITUTO DE CIENCIAS SOCIAIS"/>
    <s v="04-SANTA MONICA"/>
    <x v="0"/>
    <x v="1"/>
    <x v="5"/>
    <x v="0"/>
    <m/>
    <s v="0//0"/>
    <m/>
    <s v="Afas. Estudo Exterior C/Ônus Limitado - EST"/>
    <n v="0"/>
    <m/>
    <n v="0"/>
    <m/>
    <s v="1/08/2022"/>
    <s v="31/07/2023"/>
    <x v="0"/>
    <x v="1"/>
    <d v="2009-03-04T00:00:00"/>
    <n v="17945.810000000001"/>
  </r>
  <r>
    <s v="LEONARDO CAIXETA DE CASTRO MAIA"/>
    <s v="Universidade Federal de Uberlandia"/>
    <n v="2685516"/>
    <n v="72568020644"/>
    <s v="31/12/1972"/>
    <x v="1"/>
    <s v="SILESIA DE SOUZA MAIA CASTRO"/>
    <x v="0"/>
    <s v="BRASILEIRO NATO"/>
    <m/>
    <s v="MG"/>
    <s v="PATOS DE MINAS"/>
    <n v="369"/>
    <s v="FACULDADE DE GESTAO E NEGOCIOS"/>
    <s v="04-SANTA MONICA"/>
    <n v="369"/>
    <s v="FACULDADE DE GESTAO E NEGOCIOS"/>
    <s v="04-SANTA MONICA"/>
    <x v="0"/>
    <x v="1"/>
    <x v="9"/>
    <x v="0"/>
    <m/>
    <s v="0//0"/>
    <m/>
    <m/>
    <n v="0"/>
    <m/>
    <n v="0"/>
    <m/>
    <m/>
    <m/>
    <x v="0"/>
    <x v="1"/>
    <d v="2011-02-02T00:00:00"/>
    <n v="16591.91"/>
  </r>
  <r>
    <s v="LEONARDO FERREIRA ALMADA"/>
    <s v="Universidade Federal de Uberlandia"/>
    <n v="1566681"/>
    <n v="4256528660"/>
    <s v="04/05/1981"/>
    <x v="1"/>
    <s v="MARIA CRISTINA FERREIRA ALMADA"/>
    <x v="3"/>
    <s v="BRASILEIRO NATO"/>
    <m/>
    <s v="SP"/>
    <m/>
    <n v="807"/>
    <s v="INSTITUTO DE FILOSOFIA"/>
    <s v="04-SANTA MONICA"/>
    <n v="807"/>
    <s v="INSTITUTO DE FILOSOFIA"/>
    <s v="04-SANTA MONICA"/>
    <x v="0"/>
    <x v="1"/>
    <x v="5"/>
    <x v="0"/>
    <m/>
    <s v="0//0"/>
    <m/>
    <s v="Afas. Part.Pro.Pos.Grad. Stricto Sensu no País C/Ônus - EST"/>
    <n v="26235"/>
    <s v="UNIVERSIDADE FEDERAL DE GOIAS"/>
    <n v="0"/>
    <m/>
    <s v="2/05/2022"/>
    <s v="1/05/2023"/>
    <x v="0"/>
    <x v="1"/>
    <d v="2011-06-17T00:00:00"/>
    <n v="17945.810000000001"/>
  </r>
  <r>
    <s v="LEONARDO FRANCISCO SOARES"/>
    <s v="Universidade Federal de Uberlandia"/>
    <n v="1664834"/>
    <n v="97161063604"/>
    <s v="15/04/1974"/>
    <x v="1"/>
    <s v="IRIZ FRANCISCA SOARES"/>
    <x v="1"/>
    <s v="BRASILEIRO NATO"/>
    <m/>
    <s v="MG"/>
    <s v="LAGOA SANTA"/>
    <n v="349"/>
    <s v="INSTITUTO DE LETRAS E LINGUISTICA"/>
    <s v="04-SANTA MONICA"/>
    <n v="349"/>
    <s v="INSTITUTO DE LETRAS E LINGUISTICA"/>
    <s v="04-SANTA MONICA"/>
    <x v="0"/>
    <x v="1"/>
    <x v="5"/>
    <x v="0"/>
    <m/>
    <s v="0//0"/>
    <m/>
    <m/>
    <n v="0"/>
    <m/>
    <n v="0"/>
    <m/>
    <m/>
    <m/>
    <x v="0"/>
    <x v="1"/>
    <d v="2008-11-10T00:00:00"/>
    <n v="17945.810000000001"/>
  </r>
  <r>
    <s v="LEONARDO GOMES BERNARDINO"/>
    <s v="Universidade Federal de Uberlandia"/>
    <n v="1974674"/>
    <n v="6108760664"/>
    <s v="08/12/1982"/>
    <x v="1"/>
    <s v="IRINEA CALADO GOMES"/>
    <x v="0"/>
    <s v="BRASILEIRO NATO"/>
    <m/>
    <s v="MG"/>
    <m/>
    <n v="326"/>
    <s v="INSTITUTO DE PSICOLOGIA"/>
    <s v="07-AREA ACADEMICA-UMUARAMA"/>
    <n v="326"/>
    <s v="INSTITUTO DE PSICOLOGIA"/>
    <s v="07-AREA ACADEMICA-UMUARAMA"/>
    <x v="0"/>
    <x v="1"/>
    <x v="9"/>
    <x v="0"/>
    <m/>
    <s v="0//0"/>
    <m/>
    <m/>
    <n v="26236"/>
    <s v="UNIVERSIDADE FEDERAL FLUMINENSE"/>
    <n v="0"/>
    <m/>
    <m/>
    <m/>
    <x v="0"/>
    <x v="1"/>
    <d v="2015-07-20T00:00:00"/>
    <n v="16591.91"/>
  </r>
  <r>
    <s v="LEONARDO ROSA RIBEIRO DA SILVA"/>
    <s v="Universidade Federal de Uberlandia"/>
    <n v="3258113"/>
    <n v="2729786392"/>
    <s v="19/08/1991"/>
    <x v="1"/>
    <s v="SOLANGE MUNIS OLIVEIRA ROSA"/>
    <x v="0"/>
    <s v="BRASILEIRO NATO"/>
    <m/>
    <s v="MA"/>
    <m/>
    <n v="399"/>
    <s v="FACULDADE DE ENGENHARIA MECANICA"/>
    <s v="12-CAMPUS GLORIA"/>
    <n v="399"/>
    <s v="FACULDADE DE ENGENHARIA MECANICA"/>
    <s v="12-CAMPUS GLORIA"/>
    <x v="0"/>
    <x v="1"/>
    <x v="2"/>
    <x v="0"/>
    <m/>
    <s v="0//0"/>
    <m/>
    <m/>
    <n v="0"/>
    <m/>
    <n v="0"/>
    <m/>
    <m/>
    <m/>
    <x v="0"/>
    <x v="1"/>
    <d v="2021-11-22T00:00:00"/>
    <n v="9616.18"/>
  </r>
  <r>
    <s v="LEONARDO SEGURA MORAES"/>
    <s v="Universidade Federal de Uberlandia"/>
    <n v="3133075"/>
    <n v="36986849850"/>
    <s v="14/11/1987"/>
    <x v="1"/>
    <s v="ARGELIA SEGURA DE MORAES"/>
    <x v="0"/>
    <s v="BRASILEIRO NATO"/>
    <m/>
    <s v="SP"/>
    <m/>
    <n v="344"/>
    <s v="INST DE ECONOMIA RELACOES INTERNACIONAIS"/>
    <s v="04-SANTA MONICA"/>
    <n v="344"/>
    <s v="INST DE ECONOMIA RELACOES INTERNACIONAIS"/>
    <s v="04-SANTA MONICA"/>
    <x v="0"/>
    <x v="1"/>
    <x v="4"/>
    <x v="0"/>
    <m/>
    <s v="0//0"/>
    <m/>
    <m/>
    <n v="0"/>
    <m/>
    <n v="0"/>
    <m/>
    <m/>
    <m/>
    <x v="0"/>
    <x v="1"/>
    <d v="2019-06-24T00:00:00"/>
    <n v="11800.12"/>
  </r>
  <r>
    <s v="LEONICE MATILDE RICHTER"/>
    <s v="Universidade Federal de Uberlandia"/>
    <n v="2504751"/>
    <n v="5531524676"/>
    <s v="01/03/1980"/>
    <x v="0"/>
    <s v="ANA FATIMA DA SOLER RICHTER"/>
    <x v="0"/>
    <s v="BRASILEIRO NATO"/>
    <m/>
    <s v="MG"/>
    <s v="FOZ DO IGUACU"/>
    <n v="363"/>
    <s v="FACULDADE DE EDUCACAO"/>
    <s v="04-SANTA MONICA"/>
    <n v="363"/>
    <s v="FACULDADE DE EDUCACAO"/>
    <s v="04-SANTA MONICA"/>
    <x v="0"/>
    <x v="1"/>
    <x v="9"/>
    <x v="0"/>
    <m/>
    <s v="0//0"/>
    <m/>
    <m/>
    <n v="0"/>
    <m/>
    <n v="0"/>
    <m/>
    <m/>
    <m/>
    <x v="0"/>
    <x v="1"/>
    <d v="2007-09-14T00:00:00"/>
    <n v="16591.91"/>
  </r>
  <r>
    <s v="LETICIA ASSIS PEREIRA VILELA"/>
    <s v="Universidade Federal de Uberlandia"/>
    <n v="2605152"/>
    <n v="6388715656"/>
    <s v="14/05/1983"/>
    <x v="0"/>
    <s v="MARA ZILDA ASSIS PEREIRA VILELA"/>
    <x v="0"/>
    <s v="BRASILEIRO NATO"/>
    <m/>
    <s v="GO"/>
    <m/>
    <n v="305"/>
    <s v="FACULDADE DE MEDICINA"/>
    <s v="07-AREA ACADEMICA-UMUARAMA"/>
    <n v="305"/>
    <s v="FACULDADE DE MEDICINA"/>
    <s v="07-AREA ACADEMICA-UMUARAMA"/>
    <x v="0"/>
    <x v="1"/>
    <x v="2"/>
    <x v="0"/>
    <m/>
    <s v="0//0"/>
    <m/>
    <m/>
    <n v="0"/>
    <m/>
    <n v="0"/>
    <m/>
    <m/>
    <m/>
    <x v="0"/>
    <x v="0"/>
    <d v="2021-06-22T00:00:00"/>
    <n v="5831.21"/>
  </r>
  <r>
    <s v="LETICIA CRISTINA RIBEIRO"/>
    <s v="Universidade Federal de Uberlandia"/>
    <n v="1154652"/>
    <n v="11684672686"/>
    <s v="24/02/1995"/>
    <x v="0"/>
    <s v="LUCIMERES POLINARIO RIBEIRO"/>
    <x v="0"/>
    <s v="BRASILEIRO NATO"/>
    <m/>
    <s v="MG"/>
    <m/>
    <n v="960"/>
    <s v="FECIV - CAMPOS MONTE CARMELO"/>
    <s v="10-CAMPUS MONTE CARMELO"/>
    <n v="960"/>
    <s v="FECIV - CAMPOS MONTE CARMELO"/>
    <s v="10-CAMPUS MONTE CARMELO"/>
    <x v="0"/>
    <x v="1"/>
    <x v="2"/>
    <x v="0"/>
    <m/>
    <s v="0//0"/>
    <m/>
    <m/>
    <n v="0"/>
    <m/>
    <n v="0"/>
    <m/>
    <m/>
    <m/>
    <x v="0"/>
    <x v="1"/>
    <d v="2022-09-26T00:00:00"/>
    <n v="9616.18"/>
  </r>
  <r>
    <s v="LETICIA DE MELO MOTA"/>
    <s v="Universidade Federal de Uberlandia"/>
    <n v="3065990"/>
    <n v="3912662681"/>
    <s v="20/05/1977"/>
    <x v="0"/>
    <s v="MARIA LIZIE DE MELO"/>
    <x v="0"/>
    <s v="BRASILEIRO NATO"/>
    <m/>
    <s v="MG"/>
    <m/>
    <n v="305"/>
    <s v="FACULDADE DE MEDICINA"/>
    <s v="07-AREA ACADEMICA-UMUARAMA"/>
    <n v="305"/>
    <s v="FACULDADE DE MEDICINA"/>
    <s v="07-AREA ACADEMICA-UMUARAMA"/>
    <x v="0"/>
    <x v="1"/>
    <x v="4"/>
    <x v="0"/>
    <m/>
    <s v="0//0"/>
    <m/>
    <m/>
    <n v="0"/>
    <m/>
    <n v="0"/>
    <m/>
    <m/>
    <m/>
    <x v="0"/>
    <x v="1"/>
    <d v="2018-08-02T00:00:00"/>
    <n v="12348.96"/>
  </r>
  <r>
    <s v="LETICIA DE SOUZA CASTRO FILICE"/>
    <s v="Universidade Federal de Uberlandia"/>
    <n v="2281296"/>
    <n v="55644570134"/>
    <s v="11/10/1973"/>
    <x v="0"/>
    <s v="MARIA CELESTE DE SOUZA CASTRO"/>
    <x v="0"/>
    <s v="BRASILEIRO NATO"/>
    <m/>
    <s v="GO"/>
    <m/>
    <n v="305"/>
    <s v="FACULDADE DE MEDICINA"/>
    <s v="07-AREA ACADEMICA-UMUARAMA"/>
    <n v="305"/>
    <s v="FACULDADE DE MEDICINA"/>
    <s v="07-AREA ACADEMICA-UMUARAMA"/>
    <x v="0"/>
    <x v="1"/>
    <x v="6"/>
    <x v="0"/>
    <m/>
    <s v="0//0"/>
    <m/>
    <m/>
    <n v="0"/>
    <m/>
    <n v="0"/>
    <m/>
    <m/>
    <m/>
    <x v="0"/>
    <x v="1"/>
    <d v="2013-02-05T00:00:00"/>
    <n v="12763.01"/>
  </r>
  <r>
    <s v="LETICIA MARTINS OKADA"/>
    <s v="Universidade Federal de Uberlandia"/>
    <n v="3258370"/>
    <n v="10984170626"/>
    <s v="24/06/1994"/>
    <x v="0"/>
    <s v="LARA APARECIDA MARTINS AFONSO OKADA"/>
    <x v="0"/>
    <s v="BRASILEIRO NATO"/>
    <m/>
    <s v="MG"/>
    <m/>
    <n v="305"/>
    <s v="FACULDADE DE MEDICINA"/>
    <s v="07-AREA ACADEMICA-UMUARAMA"/>
    <n v="305"/>
    <s v="FACULDADE DE MEDICINA"/>
    <s v="07-AREA ACADEMICA-UMUARAMA"/>
    <x v="0"/>
    <x v="0"/>
    <x v="2"/>
    <x v="1"/>
    <m/>
    <s v="0//0"/>
    <m/>
    <m/>
    <n v="0"/>
    <m/>
    <n v="0"/>
    <m/>
    <m/>
    <m/>
    <x v="1"/>
    <x v="0"/>
    <d v="2021-11-29T00:00:00"/>
    <n v="3866.06"/>
  </r>
  <r>
    <s v="LETICIA RESENDE DAVI"/>
    <s v="Universidade Federal de Uberlandia"/>
    <n v="2692396"/>
    <n v="3988786683"/>
    <s v="03/06/1978"/>
    <x v="0"/>
    <s v="RENILDA MARIA RESENDE DAVI"/>
    <x v="0"/>
    <s v="BRASILEIRO NATO"/>
    <m/>
    <s v="MG"/>
    <s v="UBERLANDIA"/>
    <n v="319"/>
    <s v="FACULDADE DE ODONTOLOGIA"/>
    <s v="07-AREA ACADEMICA-UMUARAMA"/>
    <n v="319"/>
    <s v="FACULDADE DE ODONTOLOGIA"/>
    <s v="07-AREA ACADEMICA-UMUARAMA"/>
    <x v="0"/>
    <x v="1"/>
    <x v="9"/>
    <x v="0"/>
    <m/>
    <s v="0//0"/>
    <m/>
    <m/>
    <n v="0"/>
    <m/>
    <n v="0"/>
    <m/>
    <m/>
    <m/>
    <x v="0"/>
    <x v="1"/>
    <d v="2013-02-18T00:00:00"/>
    <n v="17363.62"/>
  </r>
  <r>
    <s v="LETICIA RIBEIRO DE OLIVEIRA"/>
    <s v="Universidade Federal de Uberlandia"/>
    <n v="2678886"/>
    <n v="4497868621"/>
    <s v="27/10/1981"/>
    <x v="0"/>
    <s v="TEREZINHA DE FATIMA RIBEIRO OLIVEIRA"/>
    <x v="0"/>
    <s v="BRASILEIRO NATO"/>
    <m/>
    <s v="MG"/>
    <m/>
    <n v="305"/>
    <s v="FACULDADE DE MEDICINA"/>
    <s v="07-AREA ACADEMICA-UMUARAMA"/>
    <n v="305"/>
    <s v="FACULDADE DE MEDICINA"/>
    <s v="07-AREA ACADEMICA-UMUARAMA"/>
    <x v="0"/>
    <x v="1"/>
    <x v="4"/>
    <x v="0"/>
    <m/>
    <s v="0//0"/>
    <m/>
    <m/>
    <n v="0"/>
    <m/>
    <n v="0"/>
    <m/>
    <m/>
    <m/>
    <x v="0"/>
    <x v="0"/>
    <d v="2018-03-02T00:00:00"/>
    <n v="7155.54"/>
  </r>
  <r>
    <s v="LETICIA ROCHA GUIDI"/>
    <s v="Universidade Federal de Uberlandia"/>
    <n v="3014156"/>
    <n v="6547318613"/>
    <s v="10/05/1984"/>
    <x v="0"/>
    <s v="HELOISA HELENA ROCHA GUIDI"/>
    <x v="0"/>
    <s v="BRASILEIRO NATO"/>
    <m/>
    <s v="MG"/>
    <m/>
    <n v="789"/>
    <s v="COOR CURSO GRAD ENG ALIMENTOS DE PATOS"/>
    <s v="11-CAMPUS PATOS DE MINAS"/>
    <n v="410"/>
    <s v="FACULDADE DE ENGENHARIA QUIMICA"/>
    <s v="04-SANTA MONICA"/>
    <x v="0"/>
    <x v="1"/>
    <x v="4"/>
    <x v="0"/>
    <m/>
    <s v="0//0"/>
    <m/>
    <m/>
    <n v="0"/>
    <m/>
    <n v="0"/>
    <m/>
    <m/>
    <m/>
    <x v="0"/>
    <x v="1"/>
    <d v="2018-02-27T00:00:00"/>
    <n v="11800.12"/>
  </r>
  <r>
    <s v="LETICIA SANCHEZ FERREIRA"/>
    <s v="Universidade Federal de Uberlandia"/>
    <n v="3002628"/>
    <n v="8958701692"/>
    <s v="05/03/1988"/>
    <x v="0"/>
    <s v="MARIA APARECIDA FERREIRA SANCHEZ"/>
    <x v="0"/>
    <s v="BRASILEIRO NATO"/>
    <m/>
    <s v="MG"/>
    <m/>
    <n v="305"/>
    <s v="FACULDADE DE MEDICINA"/>
    <s v="07-AREA ACADEMICA-UMUARAMA"/>
    <n v="305"/>
    <s v="FACULDADE DE MEDICINA"/>
    <s v="07-AREA ACADEMICA-UMUARAMA"/>
    <x v="0"/>
    <x v="0"/>
    <x v="2"/>
    <x v="0"/>
    <m/>
    <s v="0//0"/>
    <m/>
    <m/>
    <n v="0"/>
    <m/>
    <n v="0"/>
    <m/>
    <m/>
    <m/>
    <x v="0"/>
    <x v="0"/>
    <d v="2022-06-17T00:00:00"/>
    <n v="4304.92"/>
  </r>
  <r>
    <s v="LIBIA DINIZ SANTOS"/>
    <s v="Universidade Federal de Uberlandia"/>
    <n v="1843971"/>
    <n v="1349386669"/>
    <s v="05/12/1978"/>
    <x v="0"/>
    <s v="ANA ALICE DINIZ DOS SANTOS"/>
    <x v="0"/>
    <s v="BRASILEIRO NATO"/>
    <m/>
    <s v="MG"/>
    <m/>
    <n v="410"/>
    <s v="FACULDADE DE ENGENHARIA QUIMICA"/>
    <s v="04-SANTA MONICA"/>
    <n v="410"/>
    <s v="FACULDADE DE ENGENHARIA QUIMICA"/>
    <s v="04-SANTA MONICA"/>
    <x v="0"/>
    <x v="1"/>
    <x v="9"/>
    <x v="0"/>
    <m/>
    <s v="0//0"/>
    <m/>
    <m/>
    <n v="0"/>
    <m/>
    <n v="0"/>
    <m/>
    <m/>
    <m/>
    <x v="0"/>
    <x v="1"/>
    <d v="2011-02-08T00:00:00"/>
    <n v="17575.09"/>
  </r>
  <r>
    <s v="LIDIA MAYRINK DE BARROS"/>
    <s v="Universidade Federal de Uberlandia"/>
    <n v="1294656"/>
    <n v="91115647687"/>
    <s v="10/01/1975"/>
    <x v="0"/>
    <s v="ANNA MARIA COTTA MAYRINK"/>
    <x v="0"/>
    <s v="BRASILEIRO NATO"/>
    <m/>
    <s v="RJ"/>
    <m/>
    <n v="305"/>
    <s v="FACULDADE DE MEDICINA"/>
    <s v="07-AREA ACADEMICA-UMUARAMA"/>
    <n v="305"/>
    <s v="FACULDADE DE MEDICINA"/>
    <s v="07-AREA ACADEMICA-UMUARAMA"/>
    <x v="0"/>
    <x v="1"/>
    <x v="0"/>
    <x v="0"/>
    <m/>
    <s v="0//0"/>
    <m/>
    <m/>
    <n v="0"/>
    <m/>
    <n v="0"/>
    <m/>
    <m/>
    <m/>
    <x v="0"/>
    <x v="0"/>
    <d v="2013-07-22T00:00:00"/>
    <n v="7441.76"/>
  </r>
  <r>
    <s v="LIDIANE CARLOS RAMOS"/>
    <s v="Universidade Federal de Uberlandia"/>
    <n v="3610822"/>
    <n v="6630161696"/>
    <s v="28/08/1982"/>
    <x v="0"/>
    <s v="DINORA ANGELICA RAMOS"/>
    <x v="0"/>
    <s v="BRASILEIRO NATO"/>
    <m/>
    <s v="MG"/>
    <s v="DOURADOQUARA"/>
    <n v="349"/>
    <s v="INSTITUTO DE LETRAS E LINGUISTICA"/>
    <s v="04-SANTA MONICA"/>
    <n v="349"/>
    <s v="INSTITUTO DE LETRAS E LINGUISTICA"/>
    <s v="04-SANTA MONICA"/>
    <x v="0"/>
    <x v="3"/>
    <x v="2"/>
    <x v="1"/>
    <m/>
    <s v="0//0"/>
    <m/>
    <m/>
    <n v="0"/>
    <m/>
    <n v="0"/>
    <m/>
    <m/>
    <m/>
    <x v="1"/>
    <x v="0"/>
    <d v="2022-04-18T00:00:00"/>
    <n v="2846.15"/>
  </r>
  <r>
    <s v="LIGIA CAROLINA OLIVEIRA SILVA"/>
    <s v="Universidade Federal de Uberlandia"/>
    <n v="2279415"/>
    <n v="2963055536"/>
    <s v="23/04/1987"/>
    <x v="0"/>
    <s v="MARIZA OLIVEIRA SILVA"/>
    <x v="1"/>
    <s v="BRASILEIRO NATO"/>
    <m/>
    <s v="PE"/>
    <m/>
    <n v="326"/>
    <s v="INSTITUTO DE PSICOLOGIA"/>
    <s v="07-AREA ACADEMICA-UMUARAMA"/>
    <n v="326"/>
    <s v="INSTITUTO DE PSICOLOGIA"/>
    <s v="07-AREA ACADEMICA-UMUARAMA"/>
    <x v="0"/>
    <x v="1"/>
    <x v="0"/>
    <x v="0"/>
    <m/>
    <s v="0//0"/>
    <m/>
    <s v="Afas. Estudo Exterior C/Ônus Limitado - EST"/>
    <n v="0"/>
    <m/>
    <n v="0"/>
    <m/>
    <s v="3/10/2022"/>
    <s v="7/10/2023"/>
    <x v="0"/>
    <x v="1"/>
    <d v="2016-02-03T00:00:00"/>
    <n v="12272.12"/>
  </r>
  <r>
    <s v="LIGIA FERREIRA GALVAO"/>
    <s v="Universidade Federal de Uberlandia"/>
    <n v="2193450"/>
    <n v="95205292849"/>
    <s v="03/05/1958"/>
    <x v="0"/>
    <s v="ARLETE FERREIRA GALVAO"/>
    <x v="0"/>
    <s v="BRASILEIRO NATO"/>
    <m/>
    <s v="SP"/>
    <m/>
    <n v="326"/>
    <s v="INSTITUTO DE PSICOLOGIA"/>
    <s v="07-AREA ACADEMICA-UMUARAMA"/>
    <n v="326"/>
    <s v="INSTITUTO DE PSICOLOGIA"/>
    <s v="07-AREA ACADEMICA-UMUARAMA"/>
    <x v="0"/>
    <x v="1"/>
    <x v="4"/>
    <x v="0"/>
    <m/>
    <s v="0//0"/>
    <m/>
    <m/>
    <n v="0"/>
    <m/>
    <n v="0"/>
    <m/>
    <m/>
    <m/>
    <x v="0"/>
    <x v="1"/>
    <d v="2015-02-11T00:00:00"/>
    <n v="11800.12"/>
  </r>
  <r>
    <s v="LIGIA LAIS FEMINA"/>
    <s v="Universidade Federal de Uberlandia"/>
    <n v="1839437"/>
    <n v="30732073847"/>
    <s v="12/12/1983"/>
    <x v="0"/>
    <s v="APARECIDA SUELI MASSON FEMINA"/>
    <x v="0"/>
    <s v="BRASILEIRO NATO"/>
    <m/>
    <s v="SP"/>
    <m/>
    <n v="391"/>
    <s v="FACULDADE DE MATEMATICA"/>
    <s v="04-SANTA MONICA"/>
    <n v="391"/>
    <s v="FACULDADE DE MATEMATICA"/>
    <s v="04-SANTA MONICA"/>
    <x v="0"/>
    <x v="1"/>
    <x v="7"/>
    <x v="0"/>
    <m/>
    <s v="0//0"/>
    <m/>
    <m/>
    <n v="0"/>
    <m/>
    <n v="0"/>
    <m/>
    <m/>
    <m/>
    <x v="0"/>
    <x v="1"/>
    <d v="2011-01-21T00:00:00"/>
    <n v="18238.77"/>
  </r>
  <r>
    <s v="LILIA NEVES GONCALVES"/>
    <s v="Universidade Federal de Uberlandia"/>
    <n v="3150609"/>
    <n v="62997190606"/>
    <s v="26/09/1967"/>
    <x v="0"/>
    <s v="EUNICE GONCALVES SILVA"/>
    <x v="0"/>
    <s v="BRASILEIRO NATO"/>
    <m/>
    <s v="MG"/>
    <s v="ITUIUTABA"/>
    <n v="808"/>
    <s v="INSTITUTO DE ARTES"/>
    <s v="04-SANTA MONICA"/>
    <n v="808"/>
    <s v="INSTITUTO DE ARTES"/>
    <s v="04-SANTA MONICA"/>
    <x v="0"/>
    <x v="1"/>
    <x v="1"/>
    <x v="0"/>
    <m/>
    <s v="0//0"/>
    <m/>
    <m/>
    <n v="0"/>
    <m/>
    <n v="0"/>
    <m/>
    <m/>
    <m/>
    <x v="0"/>
    <x v="1"/>
    <d v="1997-03-01T00:00:00"/>
    <n v="18837.25"/>
  </r>
  <r>
    <s v="LILIAN CALACA DA SILVA"/>
    <s v="Universidade Federal de Uberlandia"/>
    <n v="2374713"/>
    <n v="47023945172"/>
    <s v="28/05/1973"/>
    <x v="0"/>
    <s v="VANIA DIAS DA SILVA"/>
    <x v="0"/>
    <s v="BRASILEIRO NATO"/>
    <m/>
    <s v="GO"/>
    <s v="CATALAO"/>
    <n v="798"/>
    <s v="COORD DO CURSO DE PEDAGOGIA DO PONTAL"/>
    <s v="09-CAMPUS PONTAL"/>
    <n v="1155"/>
    <s v="INSTITUTO DE CIENCIAS HUMANAS DO PONTAL"/>
    <s v="09-CAMPUS PONTAL"/>
    <x v="0"/>
    <x v="0"/>
    <x v="8"/>
    <x v="0"/>
    <m/>
    <s v="0//0"/>
    <m/>
    <m/>
    <n v="0"/>
    <m/>
    <n v="0"/>
    <m/>
    <m/>
    <m/>
    <x v="0"/>
    <x v="1"/>
    <d v="2008-07-21T00:00:00"/>
    <n v="9260.6"/>
  </r>
  <r>
    <s v="LILIAN CARLA MOREIRA BENTO"/>
    <s v="Universidade Federal de Uberlandia"/>
    <n v="3562765"/>
    <n v="5026236677"/>
    <s v="05/04/1981"/>
    <x v="0"/>
    <s v="HELOISA DE CASSIA MOREIRA BENTO"/>
    <x v="0"/>
    <s v="BRASILEIRO NATO"/>
    <m/>
    <s v="MG"/>
    <m/>
    <n v="800"/>
    <s v="COORD DO CURSO DE GEOGRAFIA DO PONTAL"/>
    <s v="09-CAMPUS PONTAL"/>
    <n v="1155"/>
    <s v="INSTITUTO DE CIENCIAS HUMANAS DO PONTAL"/>
    <s v="09-CAMPUS PONTAL"/>
    <x v="0"/>
    <x v="1"/>
    <x v="0"/>
    <x v="0"/>
    <m/>
    <s v="0//0"/>
    <m/>
    <m/>
    <n v="0"/>
    <m/>
    <n v="0"/>
    <m/>
    <m/>
    <m/>
    <x v="0"/>
    <x v="1"/>
    <d v="2016-03-15T00:00:00"/>
    <n v="12272.12"/>
  </r>
  <r>
    <s v="LILIAN RAMIRO FELICIO"/>
    <s v="Universidade Federal de Uberlandia"/>
    <n v="2126958"/>
    <n v="29737970802"/>
    <s v="24/11/1978"/>
    <x v="0"/>
    <s v="MARISA HELENA RAMIRO FELICIO"/>
    <x v="0"/>
    <s v="BRASILEIRO NATO"/>
    <m/>
    <s v="SP"/>
    <m/>
    <n v="332"/>
    <s v="FACULDADE DE EDUCACAO FISICA"/>
    <s v="03-EDUCACAO FISICA"/>
    <n v="332"/>
    <s v="FACULDADE DE EDUCACAO FISICA"/>
    <s v="03-EDUCACAO FISICA"/>
    <x v="0"/>
    <x v="1"/>
    <x v="6"/>
    <x v="0"/>
    <m/>
    <s v="0//0"/>
    <m/>
    <m/>
    <n v="0"/>
    <m/>
    <n v="0"/>
    <m/>
    <m/>
    <m/>
    <x v="0"/>
    <x v="1"/>
    <d v="2014-06-02T00:00:00"/>
    <n v="12763.01"/>
  </r>
  <r>
    <s v="LILIANA SANZ DE LA TORRE"/>
    <s v="Universidade Federal de Uberlandia"/>
    <n v="1658499"/>
    <n v="21866266837"/>
    <s v="13/07/1974"/>
    <x v="0"/>
    <s v="ALICIA DE SANZ"/>
    <x v="0"/>
    <s v="ESTRANGEIRO"/>
    <s v="COLOMBIA"/>
    <m/>
    <s v="PASTO NARINO"/>
    <n v="395"/>
    <s v="INSTITUTO DE FISICA"/>
    <s v="04-SANTA MONICA"/>
    <n v="395"/>
    <s v="INSTITUTO DE FISICA"/>
    <s v="04-SANTA MONICA"/>
    <x v="0"/>
    <x v="1"/>
    <x v="1"/>
    <x v="0"/>
    <m/>
    <s v="0//0"/>
    <m/>
    <m/>
    <n v="0"/>
    <m/>
    <n v="0"/>
    <m/>
    <m/>
    <m/>
    <x v="0"/>
    <x v="1"/>
    <d v="2008-09-25T00:00:00"/>
    <n v="18663.64"/>
  </r>
  <r>
    <s v="LILIANE IBRAHIM"/>
    <s v="Universidade Federal de Uberlandia"/>
    <n v="1375338"/>
    <n v="13873233851"/>
    <s v="07/03/1966"/>
    <x v="0"/>
    <s v="MARLENE JOAO IBRAHIM"/>
    <x v="0"/>
    <s v="BRASILEIRO NATO"/>
    <m/>
    <s v="MG"/>
    <m/>
    <n v="340"/>
    <s v="INSTITUTO DE GEOGRAFIA"/>
    <s v="04-SANTA MONICA"/>
    <n v="340"/>
    <s v="INSTITUTO DE GEOGRAFIA"/>
    <s v="04-SANTA MONICA"/>
    <x v="0"/>
    <x v="1"/>
    <x v="0"/>
    <x v="0"/>
    <m/>
    <s v="0//0"/>
    <m/>
    <m/>
    <n v="0"/>
    <m/>
    <n v="0"/>
    <m/>
    <m/>
    <m/>
    <x v="0"/>
    <x v="1"/>
    <d v="2017-03-14T00:00:00"/>
    <n v="12272.12"/>
  </r>
  <r>
    <s v="LILIANE PARREIRA TANNUS GONTIJO"/>
    <s v="Universidade Federal de Uberlandia"/>
    <n v="2579385"/>
    <n v="57794006600"/>
    <s v="19/10/1962"/>
    <x v="0"/>
    <s v="DELMINDA LUZIA PARREIRA TANNUS"/>
    <x v="0"/>
    <s v="BRASILEIRO NATO"/>
    <m/>
    <s v="MG"/>
    <s v="UBERLANDIA"/>
    <n v="319"/>
    <s v="FACULDADE DE ODONTOLOGIA"/>
    <s v="07-AREA ACADEMICA-UMUARAMA"/>
    <n v="319"/>
    <s v="FACULDADE DE ODONTOLOGIA"/>
    <s v="07-AREA ACADEMICA-UMUARAMA"/>
    <x v="0"/>
    <x v="1"/>
    <x v="1"/>
    <x v="0"/>
    <m/>
    <s v="0//0"/>
    <m/>
    <m/>
    <n v="0"/>
    <m/>
    <n v="0"/>
    <m/>
    <m/>
    <m/>
    <x v="0"/>
    <x v="1"/>
    <d v="2008-09-25T00:00:00"/>
    <n v="18663.64"/>
  </r>
  <r>
    <s v="LINCOLN RODRIGUES DE FARIA"/>
    <s v="Universidade Federal de Uberlandia"/>
    <n v="413653"/>
    <n v="53965566687"/>
    <s v="07/08/1964"/>
    <x v="1"/>
    <s v="LEILA RODRIGUES FARIA"/>
    <x v="0"/>
    <s v="BRASILEIRO NATO"/>
    <m/>
    <s v="MG"/>
    <s v="UBERLANDIA"/>
    <n v="376"/>
    <s v="FACULDADE DE DIREITO"/>
    <s v="04-SANTA MONICA"/>
    <n v="376"/>
    <s v="FACULDADE DE DIREITO"/>
    <s v="04-SANTA MONICA"/>
    <x v="0"/>
    <x v="3"/>
    <x v="4"/>
    <x v="0"/>
    <m/>
    <s v="0//0"/>
    <m/>
    <m/>
    <n v="0"/>
    <m/>
    <n v="0"/>
    <m/>
    <m/>
    <m/>
    <x v="0"/>
    <x v="2"/>
    <d v="1992-01-28T00:00:00"/>
    <n v="2853.97"/>
  </r>
  <r>
    <s v="LISIA DE MELO QUEIROZ"/>
    <s v="Universidade Federal de Uberlandia"/>
    <n v="2685577"/>
    <n v="88101037691"/>
    <s v="09/12/1971"/>
    <x v="0"/>
    <s v="LAZINHA DAVID DE MELO"/>
    <x v="0"/>
    <s v="BRASILEIRO NATO"/>
    <m/>
    <s v="MG"/>
    <s v="UBERLANDIA"/>
    <n v="360"/>
    <s v="FACULDADE DE CIENCIAS CONTABEIS"/>
    <s v="04-SANTA MONICA"/>
    <n v="360"/>
    <s v="FACULDADE DE CIENCIAS CONTABEIS"/>
    <s v="04-SANTA MONICA"/>
    <x v="0"/>
    <x v="1"/>
    <x v="8"/>
    <x v="0"/>
    <m/>
    <s v="0//0"/>
    <m/>
    <m/>
    <n v="0"/>
    <m/>
    <n v="0"/>
    <m/>
    <m/>
    <m/>
    <x v="0"/>
    <x v="1"/>
    <d v="2010-07-28T00:00:00"/>
    <n v="13273.52"/>
  </r>
  <r>
    <s v="LISIAS COELHO"/>
    <s v="Universidade Federal de Uberlandia"/>
    <n v="2274463"/>
    <n v="38168383672"/>
    <s v="03/07/1959"/>
    <x v="1"/>
    <s v="YETTE MOREIRA COELHO"/>
    <x v="0"/>
    <s v="BRASILEIRO NATO"/>
    <m/>
    <s v="MG"/>
    <s v="PIUMHI"/>
    <n v="301"/>
    <s v="INSTITUTO DE CIENCIAS AGRARIAS"/>
    <s v="12-CAMPUS GLORIA"/>
    <n v="301"/>
    <s v="INSTITUTO DE CIENCIAS AGRARIAS"/>
    <s v="12-CAMPUS GLORIA"/>
    <x v="0"/>
    <x v="1"/>
    <x v="3"/>
    <x v="0"/>
    <m/>
    <s v="0//0"/>
    <m/>
    <m/>
    <n v="0"/>
    <m/>
    <n v="0"/>
    <m/>
    <m/>
    <m/>
    <x v="0"/>
    <x v="1"/>
    <d v="2004-08-06T00:00:00"/>
    <n v="21484.89"/>
  </r>
  <r>
    <s v="LIVIA BONJARDIM LIMA"/>
    <s v="Universidade Federal de Uberlandia"/>
    <n v="3699924"/>
    <n v="2685421394"/>
    <s v="20/01/1989"/>
    <x v="0"/>
    <s v="ROSILANE BONJARDIM LIMA"/>
    <x v="1"/>
    <s v="BRASILEIRO NATO"/>
    <m/>
    <s v="MA"/>
    <m/>
    <n v="319"/>
    <s v="FACULDADE DE ODONTOLOGIA"/>
    <s v="07-AREA ACADEMICA-UMUARAMA"/>
    <n v="319"/>
    <s v="FACULDADE DE ODONTOLOGIA"/>
    <s v="07-AREA ACADEMICA-UMUARAMA"/>
    <x v="0"/>
    <x v="1"/>
    <x v="12"/>
    <x v="0"/>
    <m/>
    <s v="0//0"/>
    <m/>
    <m/>
    <n v="0"/>
    <m/>
    <n v="0"/>
    <m/>
    <m/>
    <m/>
    <x v="0"/>
    <x v="1"/>
    <d v="2019-04-18T00:00:00"/>
    <n v="10837.45"/>
  </r>
  <r>
    <s v="LIVIA BORBA AGOSTINHO"/>
    <s v="Universidade Federal de Uberlandia"/>
    <n v="3683137"/>
    <n v="6009400635"/>
    <s v="07/05/1986"/>
    <x v="0"/>
    <s v="SONIA MARIA BORBA"/>
    <x v="0"/>
    <s v="BRASILEIRO NATO"/>
    <m/>
    <s v="MG"/>
    <s v="UBERLANDIA"/>
    <n v="960"/>
    <s v="FECIV - CAMPOS MONTE CARMELO"/>
    <s v="10-CAMPUS MONTE CARMELO"/>
    <n v="407"/>
    <s v="FACULDADE DE ENGENHARIA CIVIL"/>
    <s v="04-SANTA MONICA"/>
    <x v="0"/>
    <x v="1"/>
    <x v="2"/>
    <x v="0"/>
    <m/>
    <s v="0//0"/>
    <m/>
    <m/>
    <n v="0"/>
    <m/>
    <n v="0"/>
    <m/>
    <m/>
    <m/>
    <x v="0"/>
    <x v="1"/>
    <d v="2021-07-27T00:00:00"/>
    <n v="9616.18"/>
  </r>
  <r>
    <s v="LIVIA FERREIRA OLIVEIRA"/>
    <s v="Universidade Federal de Uberlandia"/>
    <n v="1899284"/>
    <n v="7569575679"/>
    <s v="16/04/1985"/>
    <x v="0"/>
    <s v="LUZIA DE FATIMA FERREIRA OLIVEIRA"/>
    <x v="1"/>
    <s v="BRASILEIRO NATO"/>
    <m/>
    <s v="MG"/>
    <m/>
    <n v="305"/>
    <s v="FACULDADE DE MEDICINA"/>
    <s v="07-AREA ACADEMICA-UMUARAMA"/>
    <n v="305"/>
    <s v="FACULDADE DE MEDICINA"/>
    <s v="07-AREA ACADEMICA-UMUARAMA"/>
    <x v="0"/>
    <x v="1"/>
    <x v="0"/>
    <x v="0"/>
    <m/>
    <s v="0//0"/>
    <m/>
    <m/>
    <n v="0"/>
    <m/>
    <n v="0"/>
    <m/>
    <m/>
    <m/>
    <x v="0"/>
    <x v="1"/>
    <d v="2016-04-08T00:00:00"/>
    <n v="12272.12"/>
  </r>
  <r>
    <s v="LIVIA SILVEIRA POGETTI"/>
    <s v="Universidade Federal de Uberlandia"/>
    <n v="1266206"/>
    <n v="34907636881"/>
    <s v="10/05/1986"/>
    <x v="0"/>
    <s v="JOANA DARC SILVEIRA POGETTI"/>
    <x v="1"/>
    <s v="BRASILEIRO NATO"/>
    <m/>
    <s v="SP"/>
    <m/>
    <n v="332"/>
    <s v="FACULDADE DE EDUCACAO FISICA"/>
    <s v="03-EDUCACAO FISICA"/>
    <n v="332"/>
    <s v="FACULDADE DE EDUCACAO FISICA"/>
    <s v="03-EDUCACAO FISICA"/>
    <x v="0"/>
    <x v="1"/>
    <x v="4"/>
    <x v="2"/>
    <m/>
    <s v="0//0"/>
    <m/>
    <m/>
    <n v="0"/>
    <m/>
    <n v="0"/>
    <m/>
    <m/>
    <m/>
    <x v="1"/>
    <x v="1"/>
    <d v="2021-08-04T00:00:00"/>
    <n v="10971.74"/>
  </r>
  <r>
    <s v="LIZANDRA FERREIRA DE ALMEIDA E BORGES"/>
    <s v="Universidade Federal de Uberlandia"/>
    <n v="2519027"/>
    <n v="96599367615"/>
    <s v="05/11/1977"/>
    <x v="0"/>
    <s v="MARIA EMILIA FERREIRA DE ALMEIDA"/>
    <x v="0"/>
    <s v="BRASILEIRO NATO"/>
    <m/>
    <s v="MG"/>
    <s v="SALINAS"/>
    <n v="288"/>
    <s v="INSTITUTO DE CIENCIAS BIOMEDICAS"/>
    <s v="07-AREA ACADEMICA-UMUARAMA"/>
    <n v="288"/>
    <s v="INSTITUTO DE CIENCIAS BIOMEDICAS"/>
    <s v="07-AREA ACADEMICA-UMUARAMA"/>
    <x v="0"/>
    <x v="1"/>
    <x v="7"/>
    <x v="0"/>
    <m/>
    <s v="0//0"/>
    <m/>
    <m/>
    <n v="0"/>
    <m/>
    <n v="0"/>
    <m/>
    <m/>
    <m/>
    <x v="0"/>
    <x v="1"/>
    <d v="2013-02-06T00:00:00"/>
    <n v="17255.59"/>
  </r>
  <r>
    <s v="LORENCO SANTOS VASCONCELOS"/>
    <s v="Universidade Federal de Uberlandia"/>
    <n v="3043959"/>
    <n v="11183819633"/>
    <s v="07/10/1993"/>
    <x v="1"/>
    <s v="ELZA CRISTINA SANTOS"/>
    <x v="0"/>
    <s v="BRASILEIRO NATO"/>
    <m/>
    <s v="MG"/>
    <m/>
    <n v="403"/>
    <s v="FACULDADE DE ENGENHARIA ELETRICA"/>
    <s v="04-SANTA MONICA"/>
    <n v="403"/>
    <s v="FACULDADE DE ENGENHARIA ELETRICA"/>
    <s v="04-SANTA MONICA"/>
    <x v="0"/>
    <x v="1"/>
    <x v="4"/>
    <x v="0"/>
    <m/>
    <s v="0//0"/>
    <m/>
    <m/>
    <n v="0"/>
    <m/>
    <n v="0"/>
    <m/>
    <m/>
    <m/>
    <x v="0"/>
    <x v="1"/>
    <d v="2018-04-10T00:00:00"/>
    <n v="11800.12"/>
  </r>
  <r>
    <s v="LORRAINE POSSAMAI SALVADOR AZEVEDO"/>
    <s v="Universidade Federal de Uberlandia"/>
    <n v="1320920"/>
    <n v="88661733120"/>
    <s v="13/06/1977"/>
    <x v="0"/>
    <s v="MARIA DE LOURDES POSSAMAI SALVADOR AZEVEDO"/>
    <x v="1"/>
    <s v="BRASILEIRO NATO"/>
    <m/>
    <s v="DF"/>
    <s v="BRASILIA"/>
    <n v="326"/>
    <s v="INSTITUTO DE PSICOLOGIA"/>
    <s v="07-AREA ACADEMICA-UMUARAMA"/>
    <n v="326"/>
    <s v="INSTITUTO DE PSICOLOGIA"/>
    <s v="07-AREA ACADEMICA-UMUARAMA"/>
    <x v="0"/>
    <x v="0"/>
    <x v="8"/>
    <x v="0"/>
    <m/>
    <s v="0//0"/>
    <m/>
    <s v="Afast. no País (Com Ônus) Est/Dout/Mestrado - EST"/>
    <n v="0"/>
    <m/>
    <n v="0"/>
    <m/>
    <s v="13/07/2022"/>
    <s v="12/07/2023"/>
    <x v="0"/>
    <x v="1"/>
    <d v="2008-09-25T00:00:00"/>
    <n v="9260.6"/>
  </r>
  <r>
    <s v="LOURDES DE FATIMA GONCALVES GOMES"/>
    <s v="Universidade Federal de Uberlandia"/>
    <n v="2123460"/>
    <n v="57403449649"/>
    <s v="11/10/1959"/>
    <x v="0"/>
    <s v="JOSINA APARECIDA NAVES GONCALVES"/>
    <x v="0"/>
    <s v="BRASILEIRO NATO"/>
    <m/>
    <s v="MG"/>
    <s v="UBERLANDIA"/>
    <n v="310"/>
    <s v="DEPARTAMENTO DE PEDIATRIA"/>
    <s v="07-AREA ACADEMICA-UMUARAMA"/>
    <n v="305"/>
    <s v="FACULDADE DE MEDICINA"/>
    <s v="07-AREA ACADEMICA-UMUARAMA"/>
    <x v="0"/>
    <x v="1"/>
    <x v="1"/>
    <x v="0"/>
    <m/>
    <s v="0//0"/>
    <m/>
    <m/>
    <n v="0"/>
    <m/>
    <n v="0"/>
    <m/>
    <m/>
    <m/>
    <x v="0"/>
    <x v="0"/>
    <d v="1998-08-14T00:00:00"/>
    <n v="17101.099999999999"/>
  </r>
  <r>
    <s v="LOURIEL OLIVEIRA VILARINHO"/>
    <s v="Universidade Federal de Uberlandia"/>
    <n v="1463235"/>
    <n v="2568154616"/>
    <s v="27/05/1975"/>
    <x v="1"/>
    <s v="WILMARIA MARIA DE OLIVEIRA"/>
    <x v="0"/>
    <s v="BRASILEIRO NATO"/>
    <m/>
    <s v="MG"/>
    <s v="ITUIUTABA"/>
    <n v="399"/>
    <s v="FACULDADE DE ENGENHARIA MECANICA"/>
    <s v="12-CAMPUS GLORIA"/>
    <n v="399"/>
    <s v="FACULDADE DE ENGENHARIA MECANICA"/>
    <s v="12-CAMPUS GLORIA"/>
    <x v="0"/>
    <x v="1"/>
    <x v="3"/>
    <x v="0"/>
    <m/>
    <s v="0//0"/>
    <m/>
    <m/>
    <n v="0"/>
    <m/>
    <n v="0"/>
    <m/>
    <m/>
    <m/>
    <x v="0"/>
    <x v="1"/>
    <d v="2004-08-13T00:00:00"/>
    <n v="20530.009999999998"/>
  </r>
  <r>
    <s v="LUANA ARAUJO MACEDO SCALIA"/>
    <s v="Universidade Federal de Uberlandia"/>
    <n v="1979857"/>
    <n v="8021881682"/>
    <s v="25/08/1988"/>
    <x v="0"/>
    <s v="NISIA ANALIA DE ARAUJO MACEDO"/>
    <x v="0"/>
    <s v="BRASILEIRO NATO"/>
    <m/>
    <s v="MG"/>
    <m/>
    <n v="305"/>
    <s v="FACULDADE DE MEDICINA"/>
    <s v="07-AREA ACADEMICA-UMUARAMA"/>
    <n v="305"/>
    <s v="FACULDADE DE MEDICINA"/>
    <s v="07-AREA ACADEMICA-UMUARAMA"/>
    <x v="0"/>
    <x v="1"/>
    <x v="4"/>
    <x v="0"/>
    <m/>
    <s v="0//0"/>
    <m/>
    <m/>
    <n v="0"/>
    <m/>
    <n v="0"/>
    <m/>
    <m/>
    <m/>
    <x v="0"/>
    <x v="1"/>
    <d v="2019-03-20T00:00:00"/>
    <n v="11800.12"/>
  </r>
  <r>
    <s v="LUANA CARDOSO CABRAL"/>
    <s v="Universidade Federal de Uberlandia"/>
    <n v="3268751"/>
    <n v="1617440604"/>
    <s v="29/01/1988"/>
    <x v="0"/>
    <s v="ANAJAI APARECIDA SILVA CABRAL"/>
    <x v="0"/>
    <s v="BRASILEIRO NATO"/>
    <m/>
    <s v="MG"/>
    <m/>
    <n v="319"/>
    <s v="FACULDADE DE ODONTOLOGIA"/>
    <s v="07-AREA ACADEMICA-UMUARAMA"/>
    <n v="319"/>
    <s v="FACULDADE DE ODONTOLOGIA"/>
    <s v="07-AREA ACADEMICA-UMUARAMA"/>
    <x v="0"/>
    <x v="1"/>
    <x v="2"/>
    <x v="1"/>
    <m/>
    <s v="0//0"/>
    <m/>
    <m/>
    <n v="0"/>
    <m/>
    <n v="0"/>
    <m/>
    <m/>
    <m/>
    <x v="1"/>
    <x v="0"/>
    <d v="2021-12-13T00:00:00"/>
    <n v="3866.06"/>
  </r>
  <r>
    <s v="LUANA PADUA SOARES"/>
    <s v="Universidade Federal de Uberlandia"/>
    <n v="1681960"/>
    <n v="4701394637"/>
    <s v="30/04/1981"/>
    <x v="0"/>
    <s v="LEA MARIA PADUA SOARES"/>
    <x v="0"/>
    <s v="BRASILEIRO NATO"/>
    <m/>
    <s v="MG"/>
    <m/>
    <n v="305"/>
    <s v="FACULDADE DE MEDICINA"/>
    <s v="07-AREA ACADEMICA-UMUARAMA"/>
    <n v="305"/>
    <s v="FACULDADE DE MEDICINA"/>
    <s v="07-AREA ACADEMICA-UMUARAMA"/>
    <x v="0"/>
    <x v="1"/>
    <x v="8"/>
    <x v="0"/>
    <m/>
    <s v="0//0"/>
    <m/>
    <m/>
    <n v="0"/>
    <m/>
    <n v="0"/>
    <m/>
    <m/>
    <m/>
    <x v="0"/>
    <x v="1"/>
    <d v="2009-12-04T00:00:00"/>
    <n v="13273.52"/>
  </r>
  <r>
    <s v="LUCAS CARVALHO BASILIO DE AZEVEDO"/>
    <s v="Universidade Federal de Uberlandia"/>
    <n v="1667896"/>
    <n v="702718955"/>
    <s v="16/12/1980"/>
    <x v="1"/>
    <s v="MARLENE CARVALHO BASILIO DE AZEVEDO"/>
    <x v="3"/>
    <s v="BRASILEIRO NATO"/>
    <m/>
    <s v="PR"/>
    <m/>
    <n v="301"/>
    <s v="INSTITUTO DE CIENCIAS AGRARIAS"/>
    <s v="12-CAMPUS GLORIA"/>
    <n v="301"/>
    <s v="INSTITUTO DE CIENCIAS AGRARIAS"/>
    <s v="12-CAMPUS GLORIA"/>
    <x v="0"/>
    <x v="1"/>
    <x v="7"/>
    <x v="0"/>
    <m/>
    <s v="0//0"/>
    <m/>
    <m/>
    <n v="0"/>
    <m/>
    <n v="0"/>
    <m/>
    <m/>
    <m/>
    <x v="0"/>
    <x v="1"/>
    <d v="2011-02-22T00:00:00"/>
    <n v="17255.59"/>
  </r>
  <r>
    <s v="LUCAS DE ASSIS RIBEIRO"/>
    <s v="Universidade Federal de Uberlandia"/>
    <n v="3149022"/>
    <n v="30923499890"/>
    <s v="15/12/1983"/>
    <x v="1"/>
    <s v="MARIA CONCEICAO DE ALMEIDA RIBEIRO"/>
    <x v="0"/>
    <s v="BRASILEIRO NATO"/>
    <m/>
    <s v="SP"/>
    <m/>
    <n v="314"/>
    <s v="FACULDADE DE MEDICINA VETERINARIA"/>
    <s v="07-AREA ACADEMICA-UMUARAMA"/>
    <n v="314"/>
    <s v="FACULDADE DE MEDICINA VETERINARIA"/>
    <s v="07-AREA ACADEMICA-UMUARAMA"/>
    <x v="0"/>
    <x v="1"/>
    <x v="4"/>
    <x v="0"/>
    <m/>
    <s v="0//0"/>
    <m/>
    <m/>
    <n v="0"/>
    <m/>
    <n v="0"/>
    <m/>
    <m/>
    <m/>
    <x v="0"/>
    <x v="1"/>
    <d v="2019-09-11T00:00:00"/>
    <n v="17623.93"/>
  </r>
  <r>
    <s v="LUCAS FARINELLI PANTALEAO"/>
    <s v="Universidade Federal de Uberlandia"/>
    <n v="2356922"/>
    <n v="22446946828"/>
    <s v="24/12/1982"/>
    <x v="1"/>
    <s v="MARINI SILVA FARINELLI PANTALEAO"/>
    <x v="0"/>
    <s v="BRASILEIRO NATO"/>
    <m/>
    <s v="MG"/>
    <m/>
    <n v="372"/>
    <s v="FACULDADE ARQUITETURA URBANISMO E DESIGN"/>
    <s v="04-SANTA MONICA"/>
    <n v="372"/>
    <s v="FACULDADE ARQUITETURA URBANISMO E DESIGN"/>
    <s v="04-SANTA MONICA"/>
    <x v="0"/>
    <x v="1"/>
    <x v="0"/>
    <x v="0"/>
    <m/>
    <s v="0//0"/>
    <m/>
    <m/>
    <n v="0"/>
    <m/>
    <n v="0"/>
    <m/>
    <m/>
    <m/>
    <x v="0"/>
    <x v="1"/>
    <d v="2017-01-24T00:00:00"/>
    <n v="12272.12"/>
  </r>
  <r>
    <s v="LUCAS FLORIANO DE OLIVEIRA"/>
    <s v="Universidade Federal de Uberlandia"/>
    <n v="1631627"/>
    <n v="1537333143"/>
    <s v="01/12/1983"/>
    <x v="1"/>
    <s v="THELMA ELITA FLORIANO"/>
    <x v="0"/>
    <s v="BRASILEIRO NATO"/>
    <m/>
    <s v="DF"/>
    <m/>
    <n v="349"/>
    <s v="INSTITUTO DE LETRAS E LINGUISTICA"/>
    <s v="04-SANTA MONICA"/>
    <n v="349"/>
    <s v="INSTITUTO DE LETRAS E LINGUISTICA"/>
    <s v="04-SANTA MONICA"/>
    <x v="1"/>
    <x v="0"/>
    <x v="10"/>
    <x v="0"/>
    <m/>
    <s v="0//0"/>
    <m/>
    <s v="Afast. no País (Com Ônus) Est/Dout/Mestrado - EST"/>
    <n v="26235"/>
    <s v="UNIVERSIDADE FEDERAL DE GOIAS"/>
    <n v="0"/>
    <m/>
    <s v="16/09/2022"/>
    <s v="15/09/2023"/>
    <x v="0"/>
    <x v="1"/>
    <d v="2018-04-13T00:00:00"/>
    <n v="7803.45"/>
  </r>
  <r>
    <s v="LUCAS GOMES PATROCINIO"/>
    <s v="Universidade Federal de Uberlandia"/>
    <n v="2372867"/>
    <n v="4370744636"/>
    <s v="23/10/1979"/>
    <x v="1"/>
    <s v="IRADI GOMES PATROCINIO"/>
    <x v="1"/>
    <s v="BRASILEIRO NATO"/>
    <m/>
    <s v="MG"/>
    <m/>
    <n v="305"/>
    <s v="FACULDADE DE MEDICINA"/>
    <s v="07-AREA ACADEMICA-UMUARAMA"/>
    <n v="305"/>
    <s v="FACULDADE DE MEDICINA"/>
    <s v="07-AREA ACADEMICA-UMUARAMA"/>
    <x v="0"/>
    <x v="1"/>
    <x v="12"/>
    <x v="0"/>
    <m/>
    <s v="0//0"/>
    <m/>
    <m/>
    <n v="0"/>
    <m/>
    <n v="0"/>
    <m/>
    <m/>
    <m/>
    <x v="0"/>
    <x v="2"/>
    <d v="2020-09-08T00:00:00"/>
    <n v="3698.32"/>
  </r>
  <r>
    <s v="LUCAS MATHEUS DA ROCHA"/>
    <s v="Universidade Federal de Uberlandia"/>
    <n v="1623405"/>
    <n v="5146008612"/>
    <s v="17/12/1981"/>
    <x v="1"/>
    <s v="RITA ENEIDA MATHEUS DA ROCHA"/>
    <x v="1"/>
    <s v="BRASILEIRO NATO"/>
    <m/>
    <s v="MG"/>
    <m/>
    <n v="799"/>
    <s v="COORD CURSO CIENCIAS BIOLOGICAS PONTAL"/>
    <s v="09-CAMPUS PONTAL"/>
    <n v="1152"/>
    <s v="INSTITUTO CIENCIAS EXATA NATURAIS PONTAL"/>
    <s v="09-CAMPUS PONTAL"/>
    <x v="0"/>
    <x v="1"/>
    <x v="7"/>
    <x v="0"/>
    <m/>
    <s v="0//0"/>
    <m/>
    <m/>
    <n v="0"/>
    <m/>
    <n v="0"/>
    <m/>
    <m/>
    <m/>
    <x v="0"/>
    <x v="1"/>
    <d v="2010-07-19T00:00:00"/>
    <n v="17255.59"/>
  </r>
  <r>
    <s v="LUCAS MOREIRA CUNHA"/>
    <s v="Universidade Federal de Uberlandia"/>
    <n v="3292849"/>
    <n v="8042443676"/>
    <s v="31/10/1986"/>
    <x v="1"/>
    <s v="CHIRLEI DE FATIMA CUNHA"/>
    <x v="0"/>
    <s v="BRASILEIRO NATO"/>
    <m/>
    <s v="MG"/>
    <m/>
    <n v="298"/>
    <s v="INSTITUTO DE BIOTECNOLOGIA"/>
    <s v="07-AREA ACADEMICA-UMUARAMA"/>
    <n v="298"/>
    <s v="INSTITUTO DE BIOTECNOLOGIA"/>
    <s v="07-AREA ACADEMICA-UMUARAMA"/>
    <x v="0"/>
    <x v="1"/>
    <x v="2"/>
    <x v="1"/>
    <m/>
    <s v="0//0"/>
    <m/>
    <m/>
    <n v="0"/>
    <m/>
    <n v="0"/>
    <m/>
    <m/>
    <m/>
    <x v="1"/>
    <x v="0"/>
    <d v="2022-05-31T00:00:00"/>
    <n v="3866.06"/>
  </r>
  <r>
    <s v="LUCAS NOGUEIRA BORGES"/>
    <s v="Universidade Federal de Uberlandia"/>
    <n v="2302688"/>
    <n v="8280607625"/>
    <s v="29/04/1986"/>
    <x v="1"/>
    <s v="MARIA DE FATIMA NOGUEIRA"/>
    <x v="1"/>
    <s v="BRASILEIRO NATO"/>
    <m/>
    <s v="MG"/>
    <m/>
    <n v="807"/>
    <s v="INSTITUTO DE FILOSOFIA"/>
    <s v="04-SANTA MONICA"/>
    <n v="807"/>
    <s v="INSTITUTO DE FILOSOFIA"/>
    <s v="04-SANTA MONICA"/>
    <x v="0"/>
    <x v="0"/>
    <x v="11"/>
    <x v="0"/>
    <m/>
    <s v="0//0"/>
    <m/>
    <s v="AFAS. ESTUDO EXTERIOR C/ONUS - EST"/>
    <n v="0"/>
    <m/>
    <n v="0"/>
    <m/>
    <s v="1/04/2022"/>
    <s v="31/03/2023"/>
    <x v="0"/>
    <x v="1"/>
    <d v="2016-04-07T00:00:00"/>
    <n v="7431.86"/>
  </r>
  <r>
    <s v="LUCAS WILIAN GONCALVES DE SOUZA"/>
    <s v="Universidade Federal de Uberlandia"/>
    <n v="3294018"/>
    <n v="4588829173"/>
    <s v="19/10/1990"/>
    <x v="1"/>
    <s v="JANDIRA GONCALVES DE OLIVEIRA"/>
    <x v="4"/>
    <s v="BRASILEIRO NATO"/>
    <m/>
    <s v="GO"/>
    <m/>
    <n v="395"/>
    <s v="INSTITUTO DE FISICA"/>
    <s v="04-SANTA MONICA"/>
    <n v="395"/>
    <s v="INSTITUTO DE FISICA"/>
    <s v="04-SANTA MONICA"/>
    <x v="0"/>
    <x v="0"/>
    <x v="2"/>
    <x v="1"/>
    <m/>
    <s v="0//0"/>
    <m/>
    <m/>
    <n v="0"/>
    <m/>
    <n v="0"/>
    <m/>
    <m/>
    <m/>
    <x v="1"/>
    <x v="0"/>
    <d v="2022-06-01T00:00:00"/>
    <n v="3866.06"/>
  </r>
  <r>
    <s v="LUCIA DE FATIMA DINELLI ESTEVINHO"/>
    <s v="Universidade Federal de Uberlandia"/>
    <n v="1123584"/>
    <n v="9820008808"/>
    <s v="15/08/1963"/>
    <x v="0"/>
    <s v="MARIA F T DI ESTEVINHO"/>
    <x v="0"/>
    <s v="BRASILEIRO NATO"/>
    <m/>
    <s v="SP"/>
    <s v="OLIMPIA"/>
    <n v="294"/>
    <s v="INSTITUTO DE BIOLOGIA"/>
    <s v="07-AREA ACADEMICA-UMUARAMA"/>
    <n v="294"/>
    <s v="INSTITUTO DE BIOLOGIA"/>
    <s v="07-AREA ACADEMICA-UMUARAMA"/>
    <x v="0"/>
    <x v="1"/>
    <x v="1"/>
    <x v="0"/>
    <m/>
    <s v="0//0"/>
    <m/>
    <m/>
    <n v="0"/>
    <m/>
    <n v="0"/>
    <m/>
    <m/>
    <m/>
    <x v="0"/>
    <x v="1"/>
    <d v="1995-02-06T00:00:00"/>
    <n v="21705.65"/>
  </r>
  <r>
    <s v="LUCIA DE FATIMA VALENTE"/>
    <s v="Universidade Federal de Uberlandia"/>
    <n v="2322676"/>
    <n v="51004500610"/>
    <s v="02/03/1964"/>
    <x v="0"/>
    <s v="CARMEN VALENTE PEDROZA"/>
    <x v="0"/>
    <s v="BRASILEIRO NATO"/>
    <m/>
    <s v="MG"/>
    <s v="UBAPORANGA"/>
    <n v="363"/>
    <s v="FACULDADE DE EDUCACAO"/>
    <s v="04-SANTA MONICA"/>
    <n v="363"/>
    <s v="FACULDADE DE EDUCACAO"/>
    <s v="04-SANTA MONICA"/>
    <x v="0"/>
    <x v="1"/>
    <x v="7"/>
    <x v="0"/>
    <m/>
    <s v="0//0"/>
    <m/>
    <m/>
    <n v="0"/>
    <m/>
    <n v="0"/>
    <m/>
    <m/>
    <m/>
    <x v="0"/>
    <x v="1"/>
    <d v="2006-09-22T00:00:00"/>
    <n v="19660.75"/>
  </r>
  <r>
    <s v="LUCIA HELENA MOREIRA DE MEDEIROS OLIVEIRA"/>
    <s v="Universidade Federal de Uberlandia"/>
    <n v="1772020"/>
    <n v="48865117672"/>
    <s v="27/04/1964"/>
    <x v="0"/>
    <s v="MARIA MOREIRA MEDEIROS"/>
    <x v="0"/>
    <s v="BRASILEIRO NATO"/>
    <m/>
    <s v="MG"/>
    <m/>
    <n v="1155"/>
    <s v="INSTITUTO DE CIENCIAS HUMANAS DO PONTAL"/>
    <s v="09-CAMPUS PONTAL"/>
    <n v="1155"/>
    <s v="INSTITUTO DE CIENCIAS HUMANAS DO PONTAL"/>
    <s v="09-CAMPUS PONTAL"/>
    <x v="0"/>
    <x v="1"/>
    <x v="5"/>
    <x v="0"/>
    <m/>
    <s v="0//0"/>
    <m/>
    <m/>
    <n v="26235"/>
    <s v="UNIVERSIDADE FEDERAL DE GOIAS"/>
    <n v="0"/>
    <m/>
    <m/>
    <m/>
    <x v="0"/>
    <x v="1"/>
    <d v="2014-01-02T00:00:00"/>
    <n v="18928.990000000002"/>
  </r>
  <r>
    <s v="LUCIA RESENDE PEREIRA"/>
    <s v="Universidade Federal de Uberlandia"/>
    <n v="1284377"/>
    <n v="76592251620"/>
    <s v="15/11/1968"/>
    <x v="0"/>
    <s v="AURENISIA PEREIRA DE RESENDE"/>
    <x v="0"/>
    <s v="BRASILEIRO NATO"/>
    <m/>
    <s v="DF"/>
    <s v="BRASILIA"/>
    <n v="391"/>
    <s v="FACULDADE DE MATEMATICA"/>
    <s v="04-SANTA MONICA"/>
    <n v="391"/>
    <s v="FACULDADE DE MATEMATICA"/>
    <s v="04-SANTA MONICA"/>
    <x v="0"/>
    <x v="1"/>
    <x v="1"/>
    <x v="0"/>
    <m/>
    <s v="0//0"/>
    <m/>
    <m/>
    <n v="0"/>
    <m/>
    <n v="0"/>
    <m/>
    <m/>
    <m/>
    <x v="0"/>
    <x v="1"/>
    <d v="1998-07-08T00:00:00"/>
    <n v="18663.64"/>
  </r>
  <r>
    <s v="LUCIANA APARECIDA ALVES"/>
    <s v="Universidade Federal de Uberlandia"/>
    <n v="1773988"/>
    <n v="22228995835"/>
    <s v="28/10/1982"/>
    <x v="0"/>
    <s v="AMELIA POSTIGO GARCIA ALVES"/>
    <x v="0"/>
    <s v="BRASILEIRO NATO"/>
    <m/>
    <s v="SP"/>
    <m/>
    <n v="391"/>
    <s v="FACULDADE DE MATEMATICA"/>
    <s v="04-SANTA MONICA"/>
    <n v="391"/>
    <s v="FACULDADE DE MATEMATICA"/>
    <s v="04-SANTA MONICA"/>
    <x v="0"/>
    <x v="1"/>
    <x v="5"/>
    <x v="0"/>
    <m/>
    <s v="0//0"/>
    <m/>
    <m/>
    <n v="0"/>
    <m/>
    <n v="0"/>
    <m/>
    <m/>
    <m/>
    <x v="0"/>
    <x v="1"/>
    <d v="2010-03-26T00:00:00"/>
    <n v="18451.96"/>
  </r>
  <r>
    <s v="LUCIANA ARANTES PORTO CARVALHO"/>
    <s v="Universidade Federal de Uberlandia"/>
    <n v="413611"/>
    <n v="73522007620"/>
    <s v="24/11/1967"/>
    <x v="0"/>
    <s v="YARA COSTA ARANTES PORTO"/>
    <x v="0"/>
    <s v="BRASILEIRO NATO"/>
    <m/>
    <s v="RJ"/>
    <s v="RIO DE JANEIRO"/>
    <n v="1322"/>
    <s v="Coordenação do Curso de Graduação em Odontologia"/>
    <s v="07-AREA ACADEMICA-UMUARAMA"/>
    <n v="319"/>
    <s v="FACULDADE DE ODONTOLOGIA"/>
    <s v="07-AREA ACADEMICA-UMUARAMA"/>
    <x v="0"/>
    <x v="1"/>
    <x v="3"/>
    <x v="0"/>
    <m/>
    <s v="0//0"/>
    <m/>
    <m/>
    <n v="0"/>
    <m/>
    <n v="0"/>
    <m/>
    <m/>
    <m/>
    <x v="0"/>
    <x v="1"/>
    <d v="1991-12-19T00:00:00"/>
    <n v="22181.599999999999"/>
  </r>
  <r>
    <s v="LUCIANA CARVALHO"/>
    <s v="Universidade Federal de Uberlandia"/>
    <n v="2560503"/>
    <n v="88884759153"/>
    <s v="13/04/1980"/>
    <x v="0"/>
    <s v="MARIA MADALENA CARVALHO"/>
    <x v="0"/>
    <s v="BRASILEIRO NATO"/>
    <m/>
    <s v="GO"/>
    <s v="ITUMBIARA"/>
    <n v="369"/>
    <s v="FACULDADE DE GESTAO E NEGOCIOS"/>
    <s v="04-SANTA MONICA"/>
    <n v="369"/>
    <s v="FACULDADE DE GESTAO E NEGOCIOS"/>
    <s v="04-SANTA MONICA"/>
    <x v="0"/>
    <x v="1"/>
    <x v="9"/>
    <x v="0"/>
    <m/>
    <s v="0//0"/>
    <m/>
    <m/>
    <n v="26235"/>
    <s v="UNIVERSIDADE FEDERAL DE GOIAS"/>
    <n v="0"/>
    <m/>
    <m/>
    <m/>
    <x v="0"/>
    <x v="1"/>
    <d v="2013-07-05T00:00:00"/>
    <n v="16591.91"/>
  </r>
  <r>
    <s v="LUCIANA KAREN CALABRIA"/>
    <s v="Universidade Federal de Uberlandia"/>
    <n v="2789578"/>
    <n v="5299580665"/>
    <s v="10/01/1981"/>
    <x v="0"/>
    <s v="QUERLES DE PAULA ALVES CALABRIA"/>
    <x v="0"/>
    <s v="BRASILEIRO NATO"/>
    <m/>
    <s v="MG"/>
    <m/>
    <n v="799"/>
    <s v="COORD CURSO CIENCIAS BIOLOGICAS PONTAL"/>
    <s v="09-CAMPUS PONTAL"/>
    <n v="1152"/>
    <s v="INSTITUTO CIENCIAS EXATA NATURAIS PONTAL"/>
    <s v="09-CAMPUS PONTAL"/>
    <x v="0"/>
    <x v="1"/>
    <x v="7"/>
    <x v="0"/>
    <m/>
    <s v="0//0"/>
    <m/>
    <m/>
    <n v="26237"/>
    <s v="UNIVERSIDADE FEDERAL DE JUIZ DE FORA"/>
    <n v="0"/>
    <m/>
    <m/>
    <m/>
    <x v="0"/>
    <x v="1"/>
    <d v="2014-05-06T00:00:00"/>
    <n v="18058.169999999998"/>
  </r>
  <r>
    <s v="LUCIANA MOURAO ARSLAN"/>
    <s v="Universidade Federal de Uberlandia"/>
    <n v="1649475"/>
    <n v="18271307843"/>
    <s v="30/05/1972"/>
    <x v="0"/>
    <s v="SUELY ARSLAN"/>
    <x v="0"/>
    <s v="BRASILEIRO NATO"/>
    <m/>
    <s v="SP"/>
    <s v="SAO PAULO"/>
    <n v="808"/>
    <s v="INSTITUTO DE ARTES"/>
    <s v="04-SANTA MONICA"/>
    <n v="808"/>
    <s v="INSTITUTO DE ARTES"/>
    <s v="04-SANTA MONICA"/>
    <x v="0"/>
    <x v="1"/>
    <x v="5"/>
    <x v="0"/>
    <m/>
    <s v="0//0"/>
    <m/>
    <m/>
    <n v="0"/>
    <m/>
    <n v="0"/>
    <m/>
    <m/>
    <m/>
    <x v="0"/>
    <x v="1"/>
    <d v="2008-08-07T00:00:00"/>
    <n v="17945.810000000001"/>
  </r>
  <r>
    <s v="LUCIANA ORANGES CEZARINO"/>
    <s v="Universidade Federal de Uberlandia"/>
    <n v="2073401"/>
    <n v="27419146802"/>
    <s v="01/07/1980"/>
    <x v="0"/>
    <s v="MARIA RITA ORANGES CEZARINO"/>
    <x v="0"/>
    <s v="BRASILEIRO NATO"/>
    <m/>
    <s v="SP"/>
    <m/>
    <n v="369"/>
    <s v="FACULDADE DE GESTAO E NEGOCIOS"/>
    <s v="04-SANTA MONICA"/>
    <n v="369"/>
    <s v="FACULDADE DE GESTAO E NEGOCIOS"/>
    <s v="04-SANTA MONICA"/>
    <x v="0"/>
    <x v="1"/>
    <x v="0"/>
    <x v="0"/>
    <m/>
    <s v="0//0"/>
    <m/>
    <s v="Lic. Tratar de Interesses Particulares - EST"/>
    <n v="0"/>
    <m/>
    <n v="0"/>
    <m/>
    <s v="1/03/2021"/>
    <s v="29/02/2024"/>
    <x v="0"/>
    <x v="1"/>
    <d v="2013-11-26T00:00:00"/>
    <n v="0"/>
  </r>
  <r>
    <s v="LUCIANA PEREIRA DE LIMA"/>
    <s v="Universidade Federal de Uberlandia"/>
    <n v="3717711"/>
    <n v="5040470606"/>
    <s v="01/03/1981"/>
    <x v="0"/>
    <s v="MARIA DE FATIMA LIMA PEREIRA"/>
    <x v="0"/>
    <s v="BRASILEIRO NATO"/>
    <m/>
    <s v="MG"/>
    <m/>
    <n v="326"/>
    <s v="INSTITUTO DE PSICOLOGIA"/>
    <s v="07-AREA ACADEMICA-UMUARAMA"/>
    <n v="326"/>
    <s v="INSTITUTO DE PSICOLOGIA"/>
    <s v="07-AREA ACADEMICA-UMUARAMA"/>
    <x v="0"/>
    <x v="1"/>
    <x v="0"/>
    <x v="0"/>
    <m/>
    <s v="0//0"/>
    <m/>
    <m/>
    <n v="0"/>
    <m/>
    <n v="0"/>
    <m/>
    <m/>
    <m/>
    <x v="0"/>
    <x v="1"/>
    <d v="2017-04-10T00:00:00"/>
    <n v="12272.12"/>
  </r>
  <r>
    <s v="LUCIANA SARAIVA DA SILVA"/>
    <s v="Universidade Federal de Uberlandia"/>
    <n v="2996804"/>
    <n v="8677882677"/>
    <s v="22/06/1988"/>
    <x v="0"/>
    <s v="MARIA DA GLORIA PAES SARAIVA SILVA"/>
    <x v="0"/>
    <s v="BRASILEIRO NATO"/>
    <m/>
    <s v="MG"/>
    <m/>
    <n v="305"/>
    <s v="FACULDADE DE MEDICINA"/>
    <s v="07-AREA ACADEMICA-UMUARAMA"/>
    <n v="305"/>
    <s v="FACULDADE DE MEDICINA"/>
    <s v="07-AREA ACADEMICA-UMUARAMA"/>
    <x v="0"/>
    <x v="1"/>
    <x v="4"/>
    <x v="0"/>
    <m/>
    <s v="0//0"/>
    <m/>
    <m/>
    <n v="0"/>
    <m/>
    <n v="0"/>
    <m/>
    <m/>
    <m/>
    <x v="0"/>
    <x v="1"/>
    <d v="2017-11-23T00:00:00"/>
    <n v="11800.12"/>
  </r>
  <r>
    <s v="LUCIANA SILVA REIS"/>
    <s v="Universidade Federal de Uberlandia"/>
    <n v="3141517"/>
    <n v="6267795616"/>
    <s v="19/09/1987"/>
    <x v="0"/>
    <s v="EURICA INACIA DOS REIS SILVA"/>
    <x v="0"/>
    <s v="BRASILEIRO NATO"/>
    <m/>
    <s v="MG"/>
    <m/>
    <n v="376"/>
    <s v="FACULDADE DE DIREITO"/>
    <s v="04-SANTA MONICA"/>
    <n v="376"/>
    <s v="FACULDADE DE DIREITO"/>
    <s v="04-SANTA MONICA"/>
    <x v="0"/>
    <x v="1"/>
    <x v="4"/>
    <x v="0"/>
    <m/>
    <s v="0//0"/>
    <m/>
    <m/>
    <n v="0"/>
    <m/>
    <n v="0"/>
    <m/>
    <m/>
    <m/>
    <x v="0"/>
    <x v="1"/>
    <d v="2019-08-05T00:00:00"/>
    <n v="11800.12"/>
  </r>
  <r>
    <s v="LUCIANA ZACHARIAS GOMES FERREIRA COELHO"/>
    <s v="Universidade Federal de Uberlandia"/>
    <n v="2305050"/>
    <n v="303071630"/>
    <s v="20/11/1974"/>
    <x v="0"/>
    <s v="MARIA ANGELA ZACHARIAS FERREIRA"/>
    <x v="0"/>
    <s v="BRASILEIRO NATO"/>
    <m/>
    <s v="MG"/>
    <s v="UBERLANDIA"/>
    <n v="376"/>
    <s v="FACULDADE DE DIREITO"/>
    <s v="04-SANTA MONICA"/>
    <n v="376"/>
    <s v="FACULDADE DE DIREITO"/>
    <s v="04-SANTA MONICA"/>
    <x v="0"/>
    <x v="1"/>
    <x v="8"/>
    <x v="0"/>
    <m/>
    <s v="0//0"/>
    <m/>
    <m/>
    <n v="0"/>
    <m/>
    <n v="0"/>
    <m/>
    <m/>
    <m/>
    <x v="0"/>
    <x v="1"/>
    <d v="2010-03-05T00:00:00"/>
    <n v="17126.28"/>
  </r>
  <r>
    <s v="LUCIANE RIBEIRO DIAS GONCALVES"/>
    <s v="Universidade Federal de Uberlandia"/>
    <n v="1792351"/>
    <n v="53992237672"/>
    <s v="21/02/1966"/>
    <x v="0"/>
    <s v="EDIMA EURIPEDES RIBEIRO DIAS"/>
    <x v="4"/>
    <s v="BRASILEIRO NATO"/>
    <m/>
    <s v="MG"/>
    <m/>
    <n v="798"/>
    <s v="COORD DO CURSO DE PEDAGOGIA DO PONTAL"/>
    <s v="09-CAMPUS PONTAL"/>
    <n v="1155"/>
    <s v="INSTITUTO DE CIENCIAS HUMANAS DO PONTAL"/>
    <s v="09-CAMPUS PONTAL"/>
    <x v="0"/>
    <x v="1"/>
    <x v="7"/>
    <x v="0"/>
    <m/>
    <s v="0//0"/>
    <m/>
    <m/>
    <n v="0"/>
    <m/>
    <n v="0"/>
    <m/>
    <m/>
    <m/>
    <x v="0"/>
    <x v="1"/>
    <d v="2010-06-14T00:00:00"/>
    <n v="17255.59"/>
  </r>
  <r>
    <s v="LUCIANNE SANT ANNA DE MENEZES"/>
    <s v="Universidade Federal de Uberlandia"/>
    <n v="1900044"/>
    <n v="5836215898"/>
    <s v="27/01/1966"/>
    <x v="0"/>
    <s v="LUCY MARY DE SANT'ANNA MENEZES"/>
    <x v="0"/>
    <s v="BRASILEIRO NATO"/>
    <m/>
    <s v="SP"/>
    <m/>
    <n v="1250"/>
    <s v="CENTRO DE PSICOLOGIA"/>
    <s v="07-AREA ACADEMICA-UMUARAMA"/>
    <n v="326"/>
    <s v="INSTITUTO DE PSICOLOGIA"/>
    <s v="07-AREA ACADEMICA-UMUARAMA"/>
    <x v="0"/>
    <x v="1"/>
    <x v="7"/>
    <x v="0"/>
    <m/>
    <s v="0//0"/>
    <m/>
    <m/>
    <n v="0"/>
    <m/>
    <n v="0"/>
    <m/>
    <m/>
    <m/>
    <x v="0"/>
    <x v="1"/>
    <d v="2011-11-10T00:00:00"/>
    <n v="18231.099999999999"/>
  </r>
  <r>
    <s v="LUCIANO ALESSANDRETTI"/>
    <s v="Universidade Federal de Uberlandia"/>
    <n v="2405044"/>
    <n v="83332758004"/>
    <s v="12/01/1986"/>
    <x v="1"/>
    <s v="LUCIA PARE ALESSANDRETTI"/>
    <x v="0"/>
    <s v="BRASILEIRO NATO"/>
    <m/>
    <s v="RS"/>
    <m/>
    <n v="340"/>
    <s v="INSTITUTO DE GEOGRAFIA"/>
    <s v="04-SANTA MONICA"/>
    <n v="340"/>
    <s v="INSTITUTO DE GEOGRAFIA"/>
    <s v="04-SANTA MONICA"/>
    <x v="0"/>
    <x v="1"/>
    <x v="0"/>
    <x v="0"/>
    <m/>
    <s v="0//0"/>
    <m/>
    <m/>
    <n v="0"/>
    <m/>
    <n v="0"/>
    <m/>
    <m/>
    <m/>
    <x v="0"/>
    <x v="1"/>
    <d v="2017-06-12T00:00:00"/>
    <n v="12272.12"/>
  </r>
  <r>
    <s v="LUCIANO CAVALCANTE DE JESUS FRANCA"/>
    <s v="Universidade Federal de Uberlandia"/>
    <n v="1251098"/>
    <n v="4737761389"/>
    <s v="07/03/1994"/>
    <x v="1"/>
    <s v="LUCINEIDE CAVALCANTE DE JESUS FRANCA"/>
    <x v="1"/>
    <s v="BRASILEIRO NATO"/>
    <m/>
    <s v="MA"/>
    <m/>
    <n v="908"/>
    <s v="COOR CUR GRAD ENG FLORESTAL MTE CARMELO"/>
    <s v="10-CAMPUS MONTE CARMELO"/>
    <n v="301"/>
    <s v="INSTITUTO DE CIENCIAS AGRARIAS"/>
    <s v="12-CAMPUS GLORIA"/>
    <x v="0"/>
    <x v="1"/>
    <x v="2"/>
    <x v="0"/>
    <m/>
    <s v="0//0"/>
    <m/>
    <m/>
    <n v="0"/>
    <m/>
    <n v="0"/>
    <m/>
    <m/>
    <m/>
    <x v="0"/>
    <x v="1"/>
    <d v="2022-07-08T00:00:00"/>
    <n v="9616.18"/>
  </r>
  <r>
    <s v="LUCIANO COUTINHO GOMES"/>
    <s v="Universidade Federal de Uberlandia"/>
    <n v="4218463"/>
    <n v="57885699153"/>
    <s v="20/10/1972"/>
    <x v="1"/>
    <s v="DEJANDIRA COUTINHO GOMES"/>
    <x v="1"/>
    <s v="BRASILEIRO NATO"/>
    <m/>
    <s v="PA"/>
    <s v="BARREIRA DO CAMPO"/>
    <n v="403"/>
    <s v="FACULDADE DE ENGENHARIA ELETRICA"/>
    <s v="04-SANTA MONICA"/>
    <n v="403"/>
    <s v="FACULDADE DE ENGENHARIA ELETRICA"/>
    <s v="04-SANTA MONICA"/>
    <x v="0"/>
    <x v="1"/>
    <x v="1"/>
    <x v="0"/>
    <m/>
    <s v="0//0"/>
    <m/>
    <m/>
    <n v="0"/>
    <m/>
    <n v="0"/>
    <m/>
    <m/>
    <m/>
    <x v="0"/>
    <x v="1"/>
    <d v="2008-07-31T00:00:00"/>
    <n v="18663.64"/>
  </r>
  <r>
    <s v="LUCIANO FERNANDES CROZARA"/>
    <s v="Universidade Federal de Uberlandia"/>
    <n v="3150402"/>
    <n v="7732077679"/>
    <s v="16/12/1984"/>
    <x v="1"/>
    <s v="MARISE FERNANDES CROZARA"/>
    <x v="0"/>
    <s v="BRASILEIRO NATO"/>
    <m/>
    <s v="GO"/>
    <m/>
    <n v="332"/>
    <s v="FACULDADE DE EDUCACAO FISICA"/>
    <s v="03-EDUCACAO FISICA"/>
    <n v="332"/>
    <s v="FACULDADE DE EDUCACAO FISICA"/>
    <s v="03-EDUCACAO FISICA"/>
    <x v="0"/>
    <x v="1"/>
    <x v="4"/>
    <x v="0"/>
    <m/>
    <s v="0//0"/>
    <m/>
    <m/>
    <n v="0"/>
    <m/>
    <n v="0"/>
    <m/>
    <m/>
    <m/>
    <x v="0"/>
    <x v="1"/>
    <d v="2019-10-04T00:00:00"/>
    <n v="11800.12"/>
  </r>
  <r>
    <s v="LUCIANO FERREIRA CARVALHO"/>
    <s v="Universidade Federal de Uberlandia"/>
    <n v="2201432"/>
    <n v="2468718658"/>
    <s v="19/06/1975"/>
    <x v="1"/>
    <s v="LINDAURIA FERREIRA BARROS"/>
    <x v="0"/>
    <s v="BRASILEIRO NATO"/>
    <m/>
    <s v="PE"/>
    <m/>
    <n v="369"/>
    <s v="FACULDADE DE GESTAO E NEGOCIOS"/>
    <s v="04-SANTA MONICA"/>
    <n v="369"/>
    <s v="FACULDADE DE GESTAO E NEGOCIOS"/>
    <s v="04-SANTA MONICA"/>
    <x v="0"/>
    <x v="1"/>
    <x v="0"/>
    <x v="0"/>
    <m/>
    <s v="0//0"/>
    <m/>
    <m/>
    <n v="0"/>
    <m/>
    <n v="0"/>
    <m/>
    <m/>
    <m/>
    <x v="0"/>
    <x v="1"/>
    <d v="2015-03-03T00:00:00"/>
    <n v="12272.12"/>
  </r>
  <r>
    <s v="LUCIANO JOSE ARANTES"/>
    <s v="Universidade Federal de Uberlandia"/>
    <n v="1974499"/>
    <n v="1183046669"/>
    <s v="11/09/1974"/>
    <x v="1"/>
    <s v="ARLENE FERREIRA ARANTES"/>
    <x v="0"/>
    <s v="BRASILEIRO NATO"/>
    <m/>
    <s v="MG"/>
    <m/>
    <n v="399"/>
    <s v="FACULDADE DE ENGENHARIA MECANICA"/>
    <s v="12-CAMPUS GLORIA"/>
    <n v="399"/>
    <s v="FACULDADE DE ENGENHARIA MECANICA"/>
    <s v="12-CAMPUS GLORIA"/>
    <x v="0"/>
    <x v="1"/>
    <x v="7"/>
    <x v="0"/>
    <m/>
    <s v="0//0"/>
    <m/>
    <m/>
    <n v="0"/>
    <m/>
    <n v="0"/>
    <m/>
    <m/>
    <m/>
    <x v="0"/>
    <x v="1"/>
    <d v="2012-10-08T00:00:00"/>
    <n v="18428.060000000001"/>
  </r>
  <r>
    <s v="LUCIANO SENNA PERES BARBOSA"/>
    <s v="Universidade Federal de Uberlandia"/>
    <n v="1550974"/>
    <n v="8305132722"/>
    <s v="05/03/1979"/>
    <x v="1"/>
    <s v="RENY SENNA PERES BARBOSA"/>
    <x v="3"/>
    <s v="BRASILEIRO NATO"/>
    <m/>
    <s v="RJ"/>
    <m/>
    <n v="806"/>
    <s v="INSTITUTO DE CIENCIAS SOCIAIS"/>
    <s v="04-SANTA MONICA"/>
    <n v="806"/>
    <s v="INSTITUTO DE CIENCIAS SOCIAIS"/>
    <s v="04-SANTA MONICA"/>
    <x v="0"/>
    <x v="1"/>
    <x v="8"/>
    <x v="0"/>
    <m/>
    <s v="0//0"/>
    <m/>
    <m/>
    <n v="0"/>
    <m/>
    <n v="0"/>
    <m/>
    <m/>
    <m/>
    <x v="0"/>
    <x v="1"/>
    <d v="2013-06-13T00:00:00"/>
    <n v="13273.52"/>
  </r>
  <r>
    <s v="LUCIANO VIEIRA LIMA"/>
    <s v="Universidade Federal de Uberlandia"/>
    <n v="412531"/>
    <n v="43169686615"/>
    <s v="03/10/1960"/>
    <x v="1"/>
    <s v="JUNIA HELENA VIEIRA LIMA"/>
    <x v="0"/>
    <s v="BRASILEIRO NATO"/>
    <m/>
    <s v="MG"/>
    <s v="ARAGUARI"/>
    <n v="403"/>
    <s v="FACULDADE DE ENGENHARIA ELETRICA"/>
    <s v="04-SANTA MONICA"/>
    <n v="403"/>
    <s v="FACULDADE DE ENGENHARIA ELETRICA"/>
    <s v="04-SANTA MONICA"/>
    <x v="0"/>
    <x v="1"/>
    <x v="3"/>
    <x v="0"/>
    <m/>
    <s v="0//0"/>
    <m/>
    <m/>
    <n v="0"/>
    <m/>
    <n v="0"/>
    <m/>
    <m/>
    <m/>
    <x v="0"/>
    <x v="1"/>
    <d v="1985-07-02T00:00:00"/>
    <n v="26050.89"/>
  </r>
  <r>
    <s v="LUCIANO XAVIER MEDEIROS"/>
    <s v="Universidade Federal de Uberlandia"/>
    <n v="2554694"/>
    <n v="3989072692"/>
    <s v="28/04/1979"/>
    <x v="1"/>
    <s v="DILMA LUCI XAVIER MEDEIROS"/>
    <x v="0"/>
    <s v="BRASILEIRO NATO"/>
    <m/>
    <s v="MG"/>
    <s v="ITUIUTABA"/>
    <n v="403"/>
    <s v="FACULDADE DE ENGENHARIA ELETRICA"/>
    <s v="04-SANTA MONICA"/>
    <n v="403"/>
    <s v="FACULDADE DE ENGENHARIA ELETRICA"/>
    <s v="04-SANTA MONICA"/>
    <x v="0"/>
    <x v="1"/>
    <x v="7"/>
    <x v="0"/>
    <m/>
    <s v="0//0"/>
    <m/>
    <m/>
    <n v="26254"/>
    <s v="UNIVERSIDADE FED.DO TRIANGULO MINEIRO"/>
    <n v="0"/>
    <m/>
    <m/>
    <m/>
    <x v="0"/>
    <x v="1"/>
    <d v="2017-12-13T00:00:00"/>
    <n v="17255.59"/>
  </r>
  <r>
    <s v="LUCIANY OLIVEIRA SEABRA"/>
    <s v="Universidade Federal de Uberlandia"/>
    <n v="1151257"/>
    <n v="44560516200"/>
    <s v="28/08/1974"/>
    <x v="0"/>
    <s v="LUCIA DE FATIMA SEABRA DA SILVA"/>
    <x v="0"/>
    <s v="BRASILEIRO NATO"/>
    <m/>
    <s v="AM"/>
    <m/>
    <n v="407"/>
    <s v="FACULDADE DE ENGENHARIA CIVIL"/>
    <s v="04-SANTA MONICA"/>
    <n v="407"/>
    <s v="FACULDADE DE ENGENHARIA CIVIL"/>
    <s v="04-SANTA MONICA"/>
    <x v="0"/>
    <x v="1"/>
    <x v="0"/>
    <x v="0"/>
    <m/>
    <s v="0//0"/>
    <m/>
    <m/>
    <n v="0"/>
    <m/>
    <n v="0"/>
    <m/>
    <m/>
    <m/>
    <x v="0"/>
    <x v="1"/>
    <d v="2016-01-26T00:00:00"/>
    <n v="12272.12"/>
  </r>
  <r>
    <s v="LUCIENE MARIA TORINO"/>
    <s v="Universidade Federal de Uberlandia"/>
    <n v="2317190"/>
    <n v="14566719871"/>
    <s v="15/03/1971"/>
    <x v="0"/>
    <s v="SHIRLEY VILAR TORINO"/>
    <x v="0"/>
    <s v="BRASILEIRO NATO"/>
    <m/>
    <s v="SP"/>
    <s v="JAú"/>
    <n v="807"/>
    <s v="INSTITUTO DE FILOSOFIA"/>
    <s v="04-SANTA MONICA"/>
    <n v="807"/>
    <s v="INSTITUTO DE FILOSOFIA"/>
    <s v="04-SANTA MONICA"/>
    <x v="0"/>
    <x v="0"/>
    <x v="6"/>
    <x v="0"/>
    <m/>
    <s v="0//0"/>
    <m/>
    <s v="LIC CAPAC - ART 25, INC I - DEC 9991/2019"/>
    <n v="0"/>
    <m/>
    <n v="0"/>
    <m/>
    <s v="12/12/2022"/>
    <s v="11/03/2023"/>
    <x v="0"/>
    <x v="1"/>
    <d v="2010-06-02T00:00:00"/>
    <n v="8904.42"/>
  </r>
  <r>
    <s v="LUCIENNE LOBATO ROMANIELO"/>
    <s v="Universidade Federal de Uberlandia"/>
    <n v="413600"/>
    <n v="49127497615"/>
    <s v="27/12/1963"/>
    <x v="0"/>
    <s v="BENITA LOBATO ROMANIELO"/>
    <x v="0"/>
    <s v="BRASILEIRO NATO"/>
    <m/>
    <s v="MG"/>
    <s v="LAGOA DA PRATA"/>
    <n v="410"/>
    <s v="FACULDADE DE ENGENHARIA QUIMICA"/>
    <s v="04-SANTA MONICA"/>
    <n v="410"/>
    <s v="FACULDADE DE ENGENHARIA QUIMICA"/>
    <s v="04-SANTA MONICA"/>
    <x v="0"/>
    <x v="1"/>
    <x v="1"/>
    <x v="0"/>
    <m/>
    <s v="0//0"/>
    <m/>
    <m/>
    <n v="0"/>
    <m/>
    <n v="0"/>
    <m/>
    <m/>
    <m/>
    <x v="0"/>
    <x v="1"/>
    <d v="1991-12-04T00:00:00"/>
    <n v="23745.19"/>
  </r>
  <r>
    <s v="LUCIMAR ANTONIO CABRAL DE AVILA"/>
    <s v="Universidade Federal de Uberlandia"/>
    <n v="2193421"/>
    <n v="55887279672"/>
    <s v="28/12/1969"/>
    <x v="1"/>
    <s v="LIDONETA DE AVILA PEREIRA"/>
    <x v="0"/>
    <s v="BRASILEIRO NATO"/>
    <m/>
    <s v="MG"/>
    <s v="UBERLANDIA"/>
    <n v="360"/>
    <s v="FACULDADE DE CIENCIAS CONTABEIS"/>
    <s v="04-SANTA MONICA"/>
    <n v="360"/>
    <s v="FACULDADE DE CIENCIAS CONTABEIS"/>
    <s v="04-SANTA MONICA"/>
    <x v="0"/>
    <x v="1"/>
    <x v="7"/>
    <x v="0"/>
    <m/>
    <s v="0//0"/>
    <m/>
    <m/>
    <n v="0"/>
    <m/>
    <n v="0"/>
    <m/>
    <m/>
    <m/>
    <x v="0"/>
    <x v="1"/>
    <d v="1997-02-01T00:00:00"/>
    <n v="21268.86"/>
  </r>
  <r>
    <s v="LUCIO ABIMAEL MEDRANO CASTILLO"/>
    <s v="Universidade Federal de Uberlandia"/>
    <n v="1385508"/>
    <n v="1134379943"/>
    <s v="13/03/1986"/>
    <x v="1"/>
    <s v="MARIA PILAR CASTILLO"/>
    <x v="2"/>
    <s v="ESTRANGEIRO"/>
    <s v="PERU"/>
    <m/>
    <m/>
    <n v="577"/>
    <s v="COORD CURSO ENGENHARIA PRODUCAO PONTAL"/>
    <s v="09-CAMPUS PONTAL"/>
    <n v="1158"/>
    <s v="FA ADM CIE CONT ENG PROD SERV SOCIAL"/>
    <s v="09-CAMPUS PONTAL"/>
    <x v="0"/>
    <x v="1"/>
    <x v="0"/>
    <x v="0"/>
    <m/>
    <s v="0//0"/>
    <m/>
    <m/>
    <n v="0"/>
    <m/>
    <n v="0"/>
    <m/>
    <m/>
    <m/>
    <x v="0"/>
    <x v="1"/>
    <d v="2017-10-23T00:00:00"/>
    <n v="12272.12"/>
  </r>
  <r>
    <s v="LUCIO BORGES DE ARAUJO"/>
    <s v="Universidade Federal de Uberlandia"/>
    <n v="1670331"/>
    <n v="5259293630"/>
    <s v="09/09/1981"/>
    <x v="1"/>
    <s v="TANIA MARIA BORGES ARAUJO"/>
    <x v="0"/>
    <s v="BRASILEIRO NATO"/>
    <m/>
    <s v="MG"/>
    <s v="ARAGUARI"/>
    <n v="391"/>
    <s v="FACULDADE DE MATEMATICA"/>
    <s v="04-SANTA MONICA"/>
    <n v="391"/>
    <s v="FACULDADE DE MATEMATICA"/>
    <s v="04-SANTA MONICA"/>
    <x v="0"/>
    <x v="1"/>
    <x v="5"/>
    <x v="0"/>
    <m/>
    <s v="0//0"/>
    <m/>
    <m/>
    <n v="0"/>
    <m/>
    <n v="0"/>
    <m/>
    <m/>
    <m/>
    <x v="0"/>
    <x v="1"/>
    <d v="2009-03-06T00:00:00"/>
    <n v="17945.810000000001"/>
  </r>
  <r>
    <s v="LUCIO COSTA GIROTTO"/>
    <s v="Universidade Federal de Uberlandia"/>
    <n v="3259921"/>
    <n v="41986139824"/>
    <s v="04/04/1993"/>
    <x v="1"/>
    <s v="MARIA CECILIA PINHEIRO COSTA GIROTTO"/>
    <x v="0"/>
    <s v="BRASILEIRO NATO"/>
    <m/>
    <s v="SP"/>
    <m/>
    <n v="305"/>
    <s v="FACULDADE DE MEDICINA"/>
    <s v="07-AREA ACADEMICA-UMUARAMA"/>
    <n v="305"/>
    <s v="FACULDADE DE MEDICINA"/>
    <s v="07-AREA ACADEMICA-UMUARAMA"/>
    <x v="0"/>
    <x v="0"/>
    <x v="2"/>
    <x v="1"/>
    <m/>
    <s v="0//0"/>
    <m/>
    <m/>
    <n v="0"/>
    <m/>
    <n v="0"/>
    <m/>
    <m/>
    <m/>
    <x v="1"/>
    <x v="0"/>
    <d v="2021-11-29T00:00:00"/>
    <n v="3665.16"/>
  </r>
  <r>
    <s v="LUCIO CRUZ SILVEIRA AMORIM"/>
    <s v="Universidade Federal de Uberlandia"/>
    <n v="1954845"/>
    <n v="2210615763"/>
    <s v="17/07/1974"/>
    <x v="1"/>
    <s v="LUCIA CRUZ SILVEIRA"/>
    <x v="0"/>
    <s v="BRASILEIRO NATO"/>
    <m/>
    <s v="RJ"/>
    <m/>
    <n v="363"/>
    <s v="FACULDADE DE EDUCACAO"/>
    <s v="04-SANTA MONICA"/>
    <n v="363"/>
    <s v="FACULDADE DE EDUCACAO"/>
    <s v="04-SANTA MONICA"/>
    <x v="2"/>
    <x v="0"/>
    <x v="4"/>
    <x v="0"/>
    <m/>
    <s v="0//0"/>
    <m/>
    <s v="Afast. no País (Com Ônus) Est/Dout/Mestrado - EST"/>
    <n v="0"/>
    <m/>
    <n v="0"/>
    <m/>
    <s v="3/03/2022"/>
    <s v="3/03/2023"/>
    <x v="0"/>
    <x v="1"/>
    <d v="2013-10-15T00:00:00"/>
    <n v="8232.64"/>
  </r>
  <r>
    <s v="LUCIO PEREIRA NEVES"/>
    <s v="Universidade Federal de Uberlandia"/>
    <n v="2166126"/>
    <n v="98965875072"/>
    <s v="06/05/1982"/>
    <x v="1"/>
    <s v="LAURINHA ILHA PEREIRA NEVES"/>
    <x v="0"/>
    <s v="BRASILEIRO NATO"/>
    <m/>
    <s v="RS"/>
    <m/>
    <n v="395"/>
    <s v="INSTITUTO DE FISICA"/>
    <s v="04-SANTA MONICA"/>
    <n v="395"/>
    <s v="INSTITUTO DE FISICA"/>
    <s v="04-SANTA MONICA"/>
    <x v="0"/>
    <x v="1"/>
    <x v="6"/>
    <x v="0"/>
    <m/>
    <s v="0//0"/>
    <m/>
    <m/>
    <n v="0"/>
    <m/>
    <n v="0"/>
    <m/>
    <m/>
    <m/>
    <x v="0"/>
    <x v="1"/>
    <d v="2014-10-06T00:00:00"/>
    <n v="12763.01"/>
  </r>
  <r>
    <s v="LUCIO VILELA CARNEIRO GIRAO"/>
    <s v="Universidade Federal de Uberlandia"/>
    <n v="2073452"/>
    <n v="4378791609"/>
    <s v="23/06/1979"/>
    <x v="1"/>
    <s v="ANNA MARIA VILLELA GIRAO"/>
    <x v="0"/>
    <s v="BRASILEIRO NATO"/>
    <m/>
    <s v="MG"/>
    <m/>
    <n v="314"/>
    <s v="FACULDADE DE MEDICINA VETERINARIA"/>
    <s v="07-AREA ACADEMICA-UMUARAMA"/>
    <n v="314"/>
    <s v="FACULDADE DE MEDICINA VETERINARIA"/>
    <s v="07-AREA ACADEMICA-UMUARAMA"/>
    <x v="0"/>
    <x v="1"/>
    <x v="8"/>
    <x v="0"/>
    <m/>
    <s v="0//0"/>
    <m/>
    <m/>
    <n v="0"/>
    <m/>
    <n v="0"/>
    <m/>
    <m/>
    <m/>
    <x v="0"/>
    <x v="1"/>
    <d v="2013-11-13T00:00:00"/>
    <n v="13579.81"/>
  </r>
  <r>
    <s v="LUIS CARLOS PADRAO"/>
    <s v="Universidade Federal de Uberlandia"/>
    <n v="1989425"/>
    <n v="4429948852"/>
    <s v="22/07/1963"/>
    <x v="1"/>
    <s v="MARIA DA ENCARNACAO LICO PADRAO"/>
    <x v="0"/>
    <s v="BRASILEIRO NATO"/>
    <m/>
    <s v="SP"/>
    <m/>
    <n v="369"/>
    <s v="FACULDADE DE GESTAO E NEGOCIOS"/>
    <s v="04-SANTA MONICA"/>
    <n v="369"/>
    <s v="FACULDADE DE GESTAO E NEGOCIOS"/>
    <s v="04-SANTA MONICA"/>
    <x v="0"/>
    <x v="1"/>
    <x v="9"/>
    <x v="0"/>
    <m/>
    <s v="0//0"/>
    <m/>
    <m/>
    <n v="0"/>
    <m/>
    <n v="0"/>
    <m/>
    <m/>
    <m/>
    <x v="0"/>
    <x v="1"/>
    <d v="2013-01-14T00:00:00"/>
    <n v="16591.91"/>
  </r>
  <r>
    <s v="LUIS CLAUDIO OLIVEIRA LOPES"/>
    <s v="Universidade Federal de Uberlandia"/>
    <n v="413622"/>
    <n v="33251800515"/>
    <s v="15/10/1964"/>
    <x v="1"/>
    <s v="MARILANE OLIVEIRA LOPES"/>
    <x v="1"/>
    <s v="BRASILEIRO NATO"/>
    <m/>
    <s v="MG"/>
    <s v="CAITITÉ"/>
    <n v="4"/>
    <s v="GABINETE DO REITOR"/>
    <s v="04-SANTA MONICA"/>
    <n v="410"/>
    <s v="FACULDADE DE ENGENHARIA QUIMICA"/>
    <s v="04-SANTA MONICA"/>
    <x v="0"/>
    <x v="1"/>
    <x v="1"/>
    <x v="0"/>
    <m/>
    <s v="0//0"/>
    <m/>
    <m/>
    <n v="0"/>
    <m/>
    <n v="0"/>
    <m/>
    <m/>
    <m/>
    <x v="0"/>
    <x v="1"/>
    <d v="1991-12-19T00:00:00"/>
    <n v="23124.05"/>
  </r>
  <r>
    <s v="LUIS EDUARDO DOS SANTOS BORDA"/>
    <s v="Universidade Federal de Uberlandia"/>
    <n v="1123424"/>
    <n v="47520329020"/>
    <s v="10/07/1958"/>
    <x v="1"/>
    <s v="NOEMY SANTOS BORDA"/>
    <x v="0"/>
    <s v="BRASILEIRO NATO"/>
    <m/>
    <s v="RS"/>
    <s v="PELOTAS"/>
    <n v="372"/>
    <s v="FACULDADE ARQUITETURA URBANISMO E DESIGN"/>
    <s v="04-SANTA MONICA"/>
    <n v="372"/>
    <s v="FACULDADE ARQUITETURA URBANISMO E DESIGN"/>
    <s v="04-SANTA MONICA"/>
    <x v="0"/>
    <x v="1"/>
    <x v="3"/>
    <x v="0"/>
    <m/>
    <s v="0//0"/>
    <m/>
    <m/>
    <n v="0"/>
    <m/>
    <n v="0"/>
    <m/>
    <m/>
    <m/>
    <x v="0"/>
    <x v="1"/>
    <d v="1995-02-01T00:00:00"/>
    <n v="20911.96"/>
  </r>
  <r>
    <s v="LUIS FERNANDO FAINA"/>
    <s v="Universidade Federal de Uberlandia"/>
    <n v="6413559"/>
    <n v="55100236604"/>
    <s v="14/03/1965"/>
    <x v="1"/>
    <s v="RUTH PINTO FAINA"/>
    <x v="0"/>
    <s v="BRASILEIRO NATO"/>
    <m/>
    <s v="MG"/>
    <s v="UBERBA"/>
    <n v="414"/>
    <s v="FACULDADE DE CIENCIA DA COMPUTACAO"/>
    <s v="04-SANTA MONICA"/>
    <n v="414"/>
    <s v="FACULDADE DE CIENCIA DA COMPUTACAO"/>
    <s v="04-SANTA MONICA"/>
    <x v="0"/>
    <x v="1"/>
    <x v="1"/>
    <x v="0"/>
    <m/>
    <s v="0//0"/>
    <m/>
    <m/>
    <n v="0"/>
    <m/>
    <n v="0"/>
    <m/>
    <m/>
    <m/>
    <x v="0"/>
    <x v="1"/>
    <d v="1994-08-16T00:00:00"/>
    <n v="19010.87"/>
  </r>
  <r>
    <s v="LUIS FERNANDO MAGNANINI DE ALMEIDA"/>
    <s v="Universidade Federal de Uberlandia"/>
    <n v="2994328"/>
    <n v="1750758164"/>
    <s v="01/12/1986"/>
    <x v="1"/>
    <s v="FATIMA MAGNANINI DE ALMEIDA"/>
    <x v="0"/>
    <s v="BRASILEIRO NATO"/>
    <m/>
    <s v="GO"/>
    <m/>
    <n v="577"/>
    <s v="COORD CURSO ENGENHARIA PRODUCAO PONTAL"/>
    <s v="09-CAMPUS PONTAL"/>
    <n v="1158"/>
    <s v="FA ADM CIE CONT ENG PROD SERV SOCIAL"/>
    <s v="09-CAMPUS PONTAL"/>
    <x v="0"/>
    <x v="1"/>
    <x v="0"/>
    <x v="0"/>
    <m/>
    <s v="0//0"/>
    <m/>
    <m/>
    <n v="0"/>
    <m/>
    <n v="0"/>
    <m/>
    <m/>
    <m/>
    <x v="0"/>
    <x v="1"/>
    <d v="2017-10-30T00:00:00"/>
    <n v="12272.12"/>
  </r>
  <r>
    <s v="LUIS FLORIAL ESPINOZA SANCHEZ"/>
    <s v="Universidade Federal de Uberlandia"/>
    <n v="2215070"/>
    <n v="23353373861"/>
    <s v="04/11/1981"/>
    <x v="1"/>
    <s v="PALMIRA SANCHEZ CARRION"/>
    <x v="3"/>
    <s v="ESTRANGEIRO"/>
    <s v="PERU"/>
    <m/>
    <m/>
    <n v="391"/>
    <s v="FACULDADE DE MATEMATICA"/>
    <s v="04-SANTA MONICA"/>
    <n v="391"/>
    <s v="FACULDADE DE MATEMATICA"/>
    <s v="04-SANTA MONICA"/>
    <x v="0"/>
    <x v="1"/>
    <x v="6"/>
    <x v="0"/>
    <m/>
    <s v="0//0"/>
    <m/>
    <m/>
    <n v="0"/>
    <m/>
    <n v="0"/>
    <m/>
    <m/>
    <m/>
    <x v="0"/>
    <x v="1"/>
    <d v="2015-04-01T00:00:00"/>
    <n v="12763.01"/>
  </r>
  <r>
    <s v="LUIS HENRIQUE ARAUJO RAPOSO"/>
    <s v="Universidade Federal de Uberlandia"/>
    <n v="2000267"/>
    <n v="7375555648"/>
    <s v="12/02/1985"/>
    <x v="1"/>
    <s v="LOURDES MIRIAM ARAUJO RAPOSO"/>
    <x v="0"/>
    <s v="BRASILEIRO NATO"/>
    <m/>
    <s v="MG"/>
    <m/>
    <n v="319"/>
    <s v="FACULDADE DE ODONTOLOGIA"/>
    <s v="07-AREA ACADEMICA-UMUARAMA"/>
    <n v="319"/>
    <s v="FACULDADE DE ODONTOLOGIA"/>
    <s v="07-AREA ACADEMICA-UMUARAMA"/>
    <x v="0"/>
    <x v="1"/>
    <x v="9"/>
    <x v="0"/>
    <m/>
    <s v="0//0"/>
    <m/>
    <m/>
    <n v="0"/>
    <m/>
    <n v="0"/>
    <m/>
    <m/>
    <m/>
    <x v="0"/>
    <x v="0"/>
    <d v="2013-02-27T00:00:00"/>
    <n v="13478.94"/>
  </r>
  <r>
    <s v="LUIS RENATO GONCALVES DIAS"/>
    <s v="Universidade Federal de Uberlandia"/>
    <n v="2036081"/>
    <n v="31311149830"/>
    <s v="13/11/1982"/>
    <x v="1"/>
    <s v="MARIA DE LOURDES GONCALVES DIAS"/>
    <x v="0"/>
    <s v="BRASILEIRO NATO"/>
    <m/>
    <s v="SP"/>
    <m/>
    <n v="391"/>
    <s v="FACULDADE DE MATEMATICA"/>
    <s v="04-SANTA MONICA"/>
    <n v="391"/>
    <s v="FACULDADE DE MATEMATICA"/>
    <s v="04-SANTA MONICA"/>
    <x v="0"/>
    <x v="1"/>
    <x v="8"/>
    <x v="0"/>
    <m/>
    <s v="0//0"/>
    <m/>
    <m/>
    <n v="0"/>
    <m/>
    <n v="0"/>
    <m/>
    <m/>
    <m/>
    <x v="0"/>
    <x v="1"/>
    <d v="2013-06-17T00:00:00"/>
    <n v="13273.52"/>
  </r>
  <r>
    <s v="LUIS ROGERIO DINELLI"/>
    <s v="Universidade Federal de Uberlandia"/>
    <n v="1698609"/>
    <n v="20172872880"/>
    <s v="16/11/1973"/>
    <x v="1"/>
    <s v="THEREZINHA EMILIO DA SILVA DINELLI"/>
    <x v="3"/>
    <s v="BRASILEIRO NATO"/>
    <m/>
    <s v="SP"/>
    <m/>
    <n v="802"/>
    <s v="COORD DO CURSO DE QUIMICA DO PONTAL"/>
    <s v="09-CAMPUS PONTAL"/>
    <n v="1152"/>
    <s v="INSTITUTO CIENCIAS EXATA NATURAIS PONTAL"/>
    <s v="09-CAMPUS PONTAL"/>
    <x v="0"/>
    <x v="1"/>
    <x v="5"/>
    <x v="0"/>
    <m/>
    <s v="0//0"/>
    <m/>
    <m/>
    <n v="0"/>
    <m/>
    <n v="0"/>
    <m/>
    <m/>
    <m/>
    <x v="0"/>
    <x v="1"/>
    <d v="2009-05-08T00:00:00"/>
    <n v="18780.490000000002"/>
  </r>
  <r>
    <s v="LUISA PEREIRA MAROT FURLAN"/>
    <s v="Universidade Federal de Uberlandia"/>
    <n v="3230019"/>
    <n v="2268832139"/>
    <s v="25/10/1988"/>
    <x v="0"/>
    <s v="ROSANA APARECIDA MACEDO PEREIRA MAROT"/>
    <x v="0"/>
    <s v="BRASILEIRO NATO"/>
    <m/>
    <s v="GO"/>
    <m/>
    <n v="305"/>
    <s v="FACULDADE DE MEDICINA"/>
    <s v="07-AREA ACADEMICA-UMUARAMA"/>
    <n v="305"/>
    <s v="FACULDADE DE MEDICINA"/>
    <s v="07-AREA ACADEMICA-UMUARAMA"/>
    <x v="0"/>
    <x v="0"/>
    <x v="2"/>
    <x v="1"/>
    <m/>
    <s v="0//0"/>
    <m/>
    <m/>
    <n v="0"/>
    <m/>
    <n v="0"/>
    <m/>
    <m/>
    <m/>
    <x v="1"/>
    <x v="0"/>
    <d v="2021-03-19T00:00:00"/>
    <n v="3866.06"/>
  </r>
  <r>
    <s v="LUIZ ANTONIO DE OLIVEIRA"/>
    <s v="Universidade Federal de Uberlandia"/>
    <n v="3373518"/>
    <n v="6257513880"/>
    <s v="01/02/1967"/>
    <x v="1"/>
    <s v="MARIA DE FATIMA ALVES DA SILVA"/>
    <x v="0"/>
    <s v="BRASILEIRO NATO"/>
    <m/>
    <s v="MG"/>
    <s v="ANAPOLIS"/>
    <n v="340"/>
    <s v="INSTITUTO DE GEOGRAFIA"/>
    <s v="04-SANTA MONICA"/>
    <n v="340"/>
    <s v="INSTITUTO DE GEOGRAFIA"/>
    <s v="04-SANTA MONICA"/>
    <x v="0"/>
    <x v="1"/>
    <x v="5"/>
    <x v="0"/>
    <m/>
    <s v="0//0"/>
    <m/>
    <s v="LIC. TRATAMENTO DE SAUDE - EST"/>
    <n v="0"/>
    <m/>
    <n v="0"/>
    <m/>
    <s v="15/11/2022"/>
    <s v="13/01/2023"/>
    <x v="0"/>
    <x v="1"/>
    <d v="2010-04-07T00:00:00"/>
    <n v="17945.810000000001"/>
  </r>
  <r>
    <s v="LUIZ BORGES BISPO DA SILVA"/>
    <s v="Universidade Federal de Uberlandia"/>
    <n v="1661490"/>
    <n v="26847939800"/>
    <s v="24/12/1978"/>
    <x v="1"/>
    <s v="ANAIRDE BORGES DA SILVA"/>
    <x v="0"/>
    <s v="BRASILEIRO NATO"/>
    <m/>
    <s v="SP"/>
    <s v="PRESIDENTE VENCESLAU"/>
    <n v="288"/>
    <s v="INSTITUTO DE CIENCIAS BIOMEDICAS"/>
    <s v="07-AREA ACADEMICA-UMUARAMA"/>
    <n v="288"/>
    <s v="INSTITUTO DE CIENCIAS BIOMEDICAS"/>
    <s v="07-AREA ACADEMICA-UMUARAMA"/>
    <x v="0"/>
    <x v="1"/>
    <x v="5"/>
    <x v="0"/>
    <m/>
    <s v="0//0"/>
    <m/>
    <m/>
    <n v="0"/>
    <m/>
    <n v="0"/>
    <m/>
    <m/>
    <m/>
    <x v="0"/>
    <x v="1"/>
    <d v="2008-10-15T00:00:00"/>
    <n v="18780.490000000002"/>
  </r>
  <r>
    <s v="LUIZ CAETANO DE SALLES"/>
    <s v="Universidade Federal de Uberlandia"/>
    <n v="413058"/>
    <n v="3515613234"/>
    <s v="09/11/1954"/>
    <x v="1"/>
    <s v="MARIA BELLONI"/>
    <x v="0"/>
    <s v="BRASILEIRO NATO"/>
    <m/>
    <s v="SP"/>
    <s v="PRESIDENTE VENCESLAU"/>
    <n v="376"/>
    <s v="FACULDADE DE DIREITO"/>
    <s v="04-SANTA MONICA"/>
    <n v="376"/>
    <s v="FACULDADE DE DIREITO"/>
    <s v="04-SANTA MONICA"/>
    <x v="0"/>
    <x v="1"/>
    <x v="1"/>
    <x v="0"/>
    <m/>
    <s v="0//0"/>
    <m/>
    <m/>
    <n v="0"/>
    <m/>
    <n v="0"/>
    <m/>
    <m/>
    <m/>
    <x v="0"/>
    <x v="1"/>
    <d v="1988-01-01T00:00:00"/>
    <n v="23424.86"/>
  </r>
  <r>
    <s v="LUIZ CARLOS DE LAURENTIZ"/>
    <s v="Universidade Federal de Uberlandia"/>
    <n v="413307"/>
    <n v="1995204889"/>
    <s v="06/07/1956"/>
    <x v="1"/>
    <s v="NADIR BALDAN DE LAURENTIZ"/>
    <x v="0"/>
    <s v="BRASILEIRO NATO"/>
    <m/>
    <s v="SP"/>
    <s v="SAO PAULO"/>
    <n v="372"/>
    <s v="FACULDADE ARQUITETURA URBANISMO E DESIGN"/>
    <s v="04-SANTA MONICA"/>
    <n v="372"/>
    <s v="FACULDADE ARQUITETURA URBANISMO E DESIGN"/>
    <s v="04-SANTA MONICA"/>
    <x v="0"/>
    <x v="1"/>
    <x v="1"/>
    <x v="0"/>
    <m/>
    <s v="0//0"/>
    <m/>
    <m/>
    <n v="0"/>
    <m/>
    <n v="0"/>
    <m/>
    <m/>
    <m/>
    <x v="0"/>
    <x v="1"/>
    <d v="1989-02-20T00:00:00"/>
    <n v="22437.279999999999"/>
  </r>
  <r>
    <s v="LUIZ CARLOS DE OLIVEIRA JUNIOR"/>
    <s v="Universidade Federal de Uberlandia"/>
    <n v="2521561"/>
    <n v="1359194606"/>
    <s v="10/05/1979"/>
    <x v="1"/>
    <s v="MARIA LUIZA SILVA DE OLIVEIRA"/>
    <x v="0"/>
    <s v="BRASILEIRO NATO"/>
    <m/>
    <s v="MG"/>
    <m/>
    <n v="305"/>
    <s v="FACULDADE DE MEDICINA"/>
    <s v="07-AREA ACADEMICA-UMUARAMA"/>
    <n v="305"/>
    <s v="FACULDADE DE MEDICINA"/>
    <s v="07-AREA ACADEMICA-UMUARAMA"/>
    <x v="0"/>
    <x v="1"/>
    <x v="6"/>
    <x v="3"/>
    <m/>
    <s v="0//0"/>
    <m/>
    <s v="CESSAO (COM ONUS) PARA OUTROS ORGAOS - EST"/>
    <n v="0"/>
    <m/>
    <n v="26443"/>
    <s v="EMPRESA BRAS. SERVIÇOS HOSPITALARES"/>
    <s v="10/11/2021"/>
    <s v="0//0"/>
    <x v="0"/>
    <x v="0"/>
    <d v="2012-11-23T00:00:00"/>
    <n v="7739.43"/>
  </r>
  <r>
    <s v="LUIZ CARLOS FIGUEIRA DE MELO"/>
    <s v="Universidade Federal de Uberlandia"/>
    <n v="413887"/>
    <n v="35156252672"/>
    <s v="21/09/1958"/>
    <x v="1"/>
    <s v="CEDINEZIA FIGUEIRA DE MELO"/>
    <x v="0"/>
    <s v="BRASILEIRO NATO"/>
    <m/>
    <s v="MG"/>
    <s v="UBERLANDIA"/>
    <n v="376"/>
    <s v="FACULDADE DE DIREITO"/>
    <s v="04-SANTA MONICA"/>
    <n v="376"/>
    <s v="FACULDADE DE DIREITO"/>
    <s v="04-SANTA MONICA"/>
    <x v="0"/>
    <x v="1"/>
    <x v="1"/>
    <x v="0"/>
    <m/>
    <s v="0//0"/>
    <m/>
    <m/>
    <n v="0"/>
    <m/>
    <n v="0"/>
    <m/>
    <m/>
    <m/>
    <x v="0"/>
    <x v="0"/>
    <d v="1991-12-19T00:00:00"/>
    <n v="11742.9"/>
  </r>
  <r>
    <s v="LUIZ CARLOS GOIABEIRA ROSA"/>
    <s v="Universidade Federal de Uberlandia"/>
    <n v="2330991"/>
    <n v="864968671"/>
    <s v="16/09/1974"/>
    <x v="1"/>
    <s v="MARLENE MARIA GOIABEIRA ROSA"/>
    <x v="0"/>
    <s v="BRASILEIRO NATO"/>
    <m/>
    <s v="MG"/>
    <s v="UBERLANDIA"/>
    <n v="376"/>
    <s v="FACULDADE DE DIREITO"/>
    <s v="04-SANTA MONICA"/>
    <n v="376"/>
    <s v="FACULDADE DE DIREITO"/>
    <s v="04-SANTA MONICA"/>
    <x v="0"/>
    <x v="1"/>
    <x v="7"/>
    <x v="0"/>
    <m/>
    <s v="0//0"/>
    <m/>
    <m/>
    <n v="0"/>
    <m/>
    <n v="0"/>
    <m/>
    <m/>
    <m/>
    <x v="0"/>
    <x v="1"/>
    <d v="2008-11-25T00:00:00"/>
    <n v="17255.59"/>
  </r>
  <r>
    <s v="LUIZ CARLOS GOMES DE FREITAS"/>
    <s v="Universidade Federal de Uberlandia"/>
    <n v="2461303"/>
    <n v="3820304606"/>
    <s v="16/07/1976"/>
    <x v="1"/>
    <s v="MARIA APARECIDA GOMES DE FREITAS"/>
    <x v="0"/>
    <s v="BRASILEIRO NATO"/>
    <m/>
    <s v="MG"/>
    <s v="UBERLANDIA"/>
    <n v="403"/>
    <s v="FACULDADE DE ENGENHARIA ELETRICA"/>
    <s v="04-SANTA MONICA"/>
    <n v="403"/>
    <s v="FACULDADE DE ENGENHARIA ELETRICA"/>
    <s v="04-SANTA MONICA"/>
    <x v="0"/>
    <x v="1"/>
    <x v="1"/>
    <x v="0"/>
    <m/>
    <s v="0//0"/>
    <m/>
    <m/>
    <n v="0"/>
    <m/>
    <n v="0"/>
    <m/>
    <m/>
    <m/>
    <x v="0"/>
    <x v="1"/>
    <d v="2008-09-25T00:00:00"/>
    <n v="19646.82"/>
  </r>
  <r>
    <s v="LUIZ CARLOS GONCALVES"/>
    <s v="Universidade Federal de Uberlandia"/>
    <n v="1035008"/>
    <n v="43152902620"/>
    <s v="09/04/1962"/>
    <x v="1"/>
    <s v="IRENE GARCIA SOUZA"/>
    <x v="1"/>
    <s v="BRASILEIRO NATO"/>
    <m/>
    <s v="MG"/>
    <s v="PASSOS"/>
    <n v="325"/>
    <s v="COORDENACAO CUR.GRAD.ODONTOLOGIA FOUFU"/>
    <s v="07-AREA ACADEMICA-UMUARAMA"/>
    <n v="319"/>
    <s v="FACULDADE DE ODONTOLOGIA"/>
    <s v="07-AREA ACADEMICA-UMUARAMA"/>
    <x v="0"/>
    <x v="1"/>
    <x v="3"/>
    <x v="0"/>
    <m/>
    <s v="0//0"/>
    <m/>
    <m/>
    <n v="0"/>
    <m/>
    <n v="0"/>
    <m/>
    <m/>
    <m/>
    <x v="0"/>
    <x v="1"/>
    <d v="1992-04-03T00:00:00"/>
    <n v="22117.15"/>
  </r>
  <r>
    <s v="LUIZ CARLOS MARQUES DE OLIVEIRA"/>
    <s v="Universidade Federal de Uberlandia"/>
    <n v="413276"/>
    <n v="55122116849"/>
    <s v="27/10/1952"/>
    <x v="1"/>
    <s v="DORACY MARQUES OLIVEIRA"/>
    <x v="0"/>
    <s v="BRASILEIRO NATO"/>
    <m/>
    <s v="SP"/>
    <s v="COLINA"/>
    <n v="307"/>
    <s v="DEPARTAMENTO DE CLINICA MEDICA"/>
    <s v="07-AREA ACADEMICA-UMUARAMA"/>
    <n v="305"/>
    <s v="FACULDADE DE MEDICINA"/>
    <s v="07-AREA ACADEMICA-UMUARAMA"/>
    <x v="0"/>
    <x v="1"/>
    <x v="3"/>
    <x v="0"/>
    <m/>
    <s v="0//0"/>
    <m/>
    <m/>
    <n v="0"/>
    <m/>
    <n v="0"/>
    <m/>
    <m/>
    <m/>
    <x v="0"/>
    <x v="1"/>
    <d v="1988-11-01T00:00:00"/>
    <n v="24712.73"/>
  </r>
  <r>
    <s v="LUIZ CARLOS SANTOS DA SILVA"/>
    <s v="Universidade Federal de Uberlandia"/>
    <n v="1251211"/>
    <n v="29081057804"/>
    <s v="14/12/1975"/>
    <x v="1"/>
    <s v="NOEMIA SANTOS DA SILVA"/>
    <x v="1"/>
    <s v="BRASILEIRO NATO"/>
    <m/>
    <s v="SP"/>
    <m/>
    <n v="807"/>
    <s v="INSTITUTO DE FILOSOFIA"/>
    <s v="04-SANTA MONICA"/>
    <n v="807"/>
    <s v="INSTITUTO DE FILOSOFIA"/>
    <s v="04-SANTA MONICA"/>
    <x v="0"/>
    <x v="1"/>
    <x v="0"/>
    <x v="0"/>
    <m/>
    <s v="0//0"/>
    <m/>
    <m/>
    <n v="0"/>
    <m/>
    <n v="0"/>
    <m/>
    <m/>
    <m/>
    <x v="0"/>
    <x v="1"/>
    <d v="2016-09-21T00:00:00"/>
    <n v="13255.3"/>
  </r>
  <r>
    <s v="LUIZ CESAR MACHADO DE MACEDO"/>
    <s v="Universidade Federal de Uberlandia"/>
    <n v="2247839"/>
    <n v="4750463825"/>
    <s v="26/05/1963"/>
    <x v="1"/>
    <s v="LYDIA MACHADO DE MACEDO"/>
    <x v="0"/>
    <s v="BRASILEIRO NATO"/>
    <m/>
    <s v="RJ"/>
    <m/>
    <n v="376"/>
    <s v="FACULDADE DE DIREITO"/>
    <s v="04-SANTA MONICA"/>
    <n v="376"/>
    <s v="FACULDADE DE DIREITO"/>
    <s v="04-SANTA MONICA"/>
    <x v="0"/>
    <x v="1"/>
    <x v="4"/>
    <x v="0"/>
    <m/>
    <s v="0//0"/>
    <m/>
    <m/>
    <n v="0"/>
    <m/>
    <n v="0"/>
    <m/>
    <m/>
    <m/>
    <x v="0"/>
    <x v="1"/>
    <d v="2011-01-28T00:00:00"/>
    <n v="11800.12"/>
  </r>
  <r>
    <s v="LUIZ CLAUDIO THEODORO"/>
    <s v="Universidade Federal de Uberlandia"/>
    <n v="4035265"/>
    <n v="35091363653"/>
    <s v="01/12/1960"/>
    <x v="1"/>
    <s v="JACI MOTA THEODORO"/>
    <x v="1"/>
    <s v="BRASILEIRO NATO"/>
    <m/>
    <s v="MG"/>
    <m/>
    <n v="414"/>
    <s v="FACULDADE DE CIENCIA DA COMPUTACAO"/>
    <s v="04-SANTA MONICA"/>
    <n v="414"/>
    <s v="FACULDADE DE CIENCIA DA COMPUTACAO"/>
    <s v="04-SANTA MONICA"/>
    <x v="0"/>
    <x v="0"/>
    <x v="0"/>
    <x v="0"/>
    <m/>
    <s v="0//0"/>
    <m/>
    <s v="Afast. no País (Com Ônus) Est/Dout/Mestrado - EST"/>
    <n v="0"/>
    <m/>
    <n v="0"/>
    <m/>
    <s v="29/11/2022"/>
    <s v="28/11/2023"/>
    <x v="0"/>
    <x v="2"/>
    <d v="2010-07-09T00:00:00"/>
    <n v="3567.48"/>
  </r>
  <r>
    <s v="LUIZ EDUARDO DOS SANTOS PAES"/>
    <s v="Universidade Federal de Uberlandia"/>
    <n v="3139671"/>
    <n v="9972771652"/>
    <s v="16/02/1991"/>
    <x v="1"/>
    <s v="CRISTIANE CATALDI DOS SANTOS PAES"/>
    <x v="0"/>
    <s v="BRASILEIRO NATO"/>
    <m/>
    <s v="RJ"/>
    <m/>
    <n v="399"/>
    <s v="FACULDADE DE ENGENHARIA MECANICA"/>
    <s v="12-CAMPUS GLORIA"/>
    <n v="399"/>
    <s v="FACULDADE DE ENGENHARIA MECANICA"/>
    <s v="12-CAMPUS GLORIA"/>
    <x v="0"/>
    <x v="1"/>
    <x v="4"/>
    <x v="0"/>
    <m/>
    <s v="0//0"/>
    <m/>
    <m/>
    <n v="0"/>
    <m/>
    <n v="0"/>
    <m/>
    <m/>
    <m/>
    <x v="0"/>
    <x v="1"/>
    <d v="2019-07-30T00:00:00"/>
    <n v="11800.12"/>
  </r>
  <r>
    <s v="LUIZ FERNANDO AFRA BRITO"/>
    <s v="Universidade Federal de Uberlandia"/>
    <n v="3297267"/>
    <n v="10656207647"/>
    <s v="11/12/1991"/>
    <x v="1"/>
    <s v="MARIA LUCIA DE ARAUJO"/>
    <x v="1"/>
    <s v="BRASILEIRO NATO"/>
    <m/>
    <s v="MG"/>
    <m/>
    <n v="414"/>
    <s v="FACULDADE DE CIENCIA DA COMPUTACAO"/>
    <s v="04-SANTA MONICA"/>
    <n v="414"/>
    <s v="FACULDADE DE CIENCIA DA COMPUTACAO"/>
    <s v="04-SANTA MONICA"/>
    <x v="0"/>
    <x v="0"/>
    <x v="2"/>
    <x v="1"/>
    <m/>
    <s v="0//0"/>
    <m/>
    <m/>
    <n v="0"/>
    <m/>
    <n v="0"/>
    <m/>
    <m/>
    <m/>
    <x v="1"/>
    <x v="0"/>
    <d v="2022-06-29T00:00:00"/>
    <n v="3866.06"/>
  </r>
  <r>
    <s v="LUIZ FERNANDO MOREIRA IZIDORO"/>
    <s v="Universidade Federal de Uberlandia"/>
    <n v="3334727"/>
    <n v="13118121807"/>
    <s v="26/02/1970"/>
    <x v="1"/>
    <s v="JANDIRA MOREIRA IZIDORO"/>
    <x v="0"/>
    <s v="BRASILEIRO NATO"/>
    <m/>
    <s v="SP"/>
    <s v="IGARAPAVA"/>
    <n v="305"/>
    <s v="FACULDADE DE MEDICINA"/>
    <s v="07-AREA ACADEMICA-UMUARAMA"/>
    <n v="305"/>
    <s v="FACULDADE DE MEDICINA"/>
    <s v="07-AREA ACADEMICA-UMUARAMA"/>
    <x v="0"/>
    <x v="1"/>
    <x v="1"/>
    <x v="0"/>
    <m/>
    <s v="0//0"/>
    <m/>
    <m/>
    <n v="0"/>
    <m/>
    <n v="0"/>
    <m/>
    <m/>
    <m/>
    <x v="0"/>
    <x v="1"/>
    <d v="2008-04-11T00:00:00"/>
    <n v="18663.64"/>
  </r>
  <r>
    <s v="LUIZ GUSTAVO ALMEIDA MARTINS"/>
    <s v="Universidade Federal de Uberlandia"/>
    <n v="2490326"/>
    <n v="2691711773"/>
    <s v="20/08/1974"/>
    <x v="1"/>
    <s v="MARLI MACHADO DE ALMEIDA"/>
    <x v="0"/>
    <s v="BRASILEIRO NATO"/>
    <m/>
    <s v="SP"/>
    <s v="SANTOS"/>
    <n v="414"/>
    <s v="FACULDADE DE CIENCIA DA COMPUTACAO"/>
    <s v="04-SANTA MONICA"/>
    <n v="414"/>
    <s v="FACULDADE DE CIENCIA DA COMPUTACAO"/>
    <s v="04-SANTA MONICA"/>
    <x v="0"/>
    <x v="1"/>
    <x v="9"/>
    <x v="0"/>
    <m/>
    <s v="0//0"/>
    <m/>
    <m/>
    <n v="0"/>
    <m/>
    <n v="0"/>
    <m/>
    <m/>
    <m/>
    <x v="0"/>
    <x v="1"/>
    <d v="2008-08-07T00:00:00"/>
    <n v="17575.09"/>
  </r>
  <r>
    <s v="LUIZ GUSTAVO COMBAT VIEIRA"/>
    <s v="Universidade Federal de Uberlandia"/>
    <n v="1123406"/>
    <n v="81811624634"/>
    <s v="07/05/1970"/>
    <x v="1"/>
    <s v="HELOISA HELENA DE RUIZ COMBAT VIEIRA"/>
    <x v="0"/>
    <s v="BRASILEIRO NATO"/>
    <m/>
    <s v="MG"/>
    <s v="MONTES CLAROS"/>
    <n v="376"/>
    <s v="FACULDADE DE DIREITO"/>
    <s v="04-SANTA MONICA"/>
    <n v="376"/>
    <s v="FACULDADE DE DIREITO"/>
    <s v="04-SANTA MONICA"/>
    <x v="0"/>
    <x v="3"/>
    <x v="8"/>
    <x v="0"/>
    <m/>
    <s v="0//0"/>
    <m/>
    <m/>
    <n v="0"/>
    <m/>
    <n v="0"/>
    <m/>
    <m/>
    <m/>
    <x v="0"/>
    <x v="2"/>
    <d v="1995-02-01T00:00:00"/>
    <n v="3210.34"/>
  </r>
  <r>
    <s v="LUIZ GUSTAVO MARTINS VIEIRA"/>
    <s v="Universidade Federal de Uberlandia"/>
    <n v="2331876"/>
    <n v="3526862605"/>
    <s v="05/10/1976"/>
    <x v="1"/>
    <s v="REGINA APARECIA MARCONDES VIEIRA"/>
    <x v="0"/>
    <s v="BRASILEIRO NATO"/>
    <m/>
    <s v="SP"/>
    <s v="IBIRAREMA"/>
    <n v="410"/>
    <s v="FACULDADE DE ENGENHARIA QUIMICA"/>
    <s v="04-SANTA MONICA"/>
    <n v="410"/>
    <s v="FACULDADE DE ENGENHARIA QUIMICA"/>
    <s v="04-SANTA MONICA"/>
    <x v="0"/>
    <x v="1"/>
    <x v="3"/>
    <x v="0"/>
    <m/>
    <s v="0//0"/>
    <m/>
    <m/>
    <n v="0"/>
    <m/>
    <n v="0"/>
    <m/>
    <m/>
    <m/>
    <x v="0"/>
    <x v="1"/>
    <d v="2006-07-28T00:00:00"/>
    <n v="20530.009999999998"/>
  </r>
  <r>
    <s v="LUIZ HUMBERTO MARTINS ARANTES"/>
    <s v="Universidade Federal de Uberlandia"/>
    <n v="3221915"/>
    <n v="72664169653"/>
    <s v="07/12/1968"/>
    <x v="1"/>
    <s v="IOLANDA MARTINS ARANTES"/>
    <x v="0"/>
    <s v="BRASILEIRO NATO"/>
    <m/>
    <s v="MG"/>
    <s v="TUPACIGUARA"/>
    <n v="808"/>
    <s v="INSTITUTO DE ARTES"/>
    <s v="04-SANTA MONICA"/>
    <n v="808"/>
    <s v="INSTITUTO DE ARTES"/>
    <s v="04-SANTA MONICA"/>
    <x v="0"/>
    <x v="1"/>
    <x v="3"/>
    <x v="0"/>
    <m/>
    <s v="0//0"/>
    <m/>
    <m/>
    <n v="0"/>
    <m/>
    <n v="0"/>
    <m/>
    <m/>
    <m/>
    <x v="0"/>
    <x v="1"/>
    <d v="2002-07-10T00:00:00"/>
    <n v="20530.009999999998"/>
  </r>
  <r>
    <s v="LUIZ PAULO DE MELO COSTA"/>
    <s v="Universidade Federal de Uberlandia"/>
    <n v="3308912"/>
    <n v="6118701695"/>
    <s v="08/11/1983"/>
    <x v="1"/>
    <s v="ANELISE DE MELO COSTA"/>
    <x v="4"/>
    <s v="BRASILEIRO NATO"/>
    <m/>
    <s v="MG"/>
    <m/>
    <n v="806"/>
    <s v="INSTITUTO DE CIENCIAS SOCIAIS"/>
    <s v="04-SANTA MONICA"/>
    <n v="806"/>
    <s v="INSTITUTO DE CIENCIAS SOCIAIS"/>
    <s v="04-SANTA MONICA"/>
    <x v="0"/>
    <x v="0"/>
    <x v="2"/>
    <x v="1"/>
    <m/>
    <s v="0//0"/>
    <m/>
    <m/>
    <n v="0"/>
    <m/>
    <n v="0"/>
    <m/>
    <m/>
    <m/>
    <x v="1"/>
    <x v="0"/>
    <d v="2022-09-15T00:00:00"/>
    <n v="3866.06"/>
  </r>
  <r>
    <s v="LUIZ RENATO PARANHOS"/>
    <s v="Universidade Federal de Uberlandia"/>
    <n v="1030378"/>
    <n v="16850179837"/>
    <s v="05/07/1975"/>
    <x v="1"/>
    <s v="LIDIA MARIA BRITO PARANHOS"/>
    <x v="0"/>
    <s v="BRASILEIRO NATO"/>
    <m/>
    <s v="SP"/>
    <m/>
    <n v="97"/>
    <s v="DIVISAO SERVICOS AMBULATORIO CENTRAL"/>
    <s v="08-AREA ADMINISTR-UMUARAMA"/>
    <n v="319"/>
    <s v="FACULDADE DE ODONTOLOGIA"/>
    <s v="07-AREA ACADEMICA-UMUARAMA"/>
    <x v="0"/>
    <x v="1"/>
    <x v="8"/>
    <x v="0"/>
    <m/>
    <s v="0//0"/>
    <m/>
    <m/>
    <n v="26281"/>
    <s v="FUNDACAO UNIVERSIDADE FEDERAL DE SERGIPE"/>
    <n v="0"/>
    <m/>
    <m/>
    <m/>
    <x v="0"/>
    <x v="1"/>
    <d v="2018-01-12T00:00:00"/>
    <n v="14866.4"/>
  </r>
  <r>
    <s v="LUZIANE RIBEIRO INDJAI"/>
    <s v="Universidade Federal de Uberlandia"/>
    <n v="1934026"/>
    <n v="8014997719"/>
    <s v="21/09/1975"/>
    <x v="0"/>
    <s v="LUZIMAR SANTOS RIBEIRO"/>
    <x v="4"/>
    <s v="BRASILEIRO NATO"/>
    <m/>
    <s v="ES"/>
    <m/>
    <n v="340"/>
    <s v="INSTITUTO DE GEOGRAFIA"/>
    <s v="04-SANTA MONICA"/>
    <n v="340"/>
    <s v="INSTITUTO DE GEOGRAFIA"/>
    <s v="04-SANTA MONICA"/>
    <x v="0"/>
    <x v="1"/>
    <x v="9"/>
    <x v="0"/>
    <m/>
    <s v="0//0"/>
    <m/>
    <m/>
    <n v="0"/>
    <m/>
    <n v="0"/>
    <m/>
    <m/>
    <m/>
    <x v="0"/>
    <x v="1"/>
    <d v="2012-04-09T00:00:00"/>
    <n v="16591.91"/>
  </r>
  <r>
    <s v="LUZILENE DE ALMEIDA MARTINIANO"/>
    <s v="Universidade Federal de Uberlandia"/>
    <n v="1806745"/>
    <n v="7178708808"/>
    <s v="28/12/1964"/>
    <x v="0"/>
    <s v="CELIA ARCOLINI DE ALMEIDA"/>
    <x v="0"/>
    <s v="BRASILEIRO NATO"/>
    <m/>
    <s v="SP"/>
    <m/>
    <n v="1158"/>
    <s v="FA ADM CIE CONT ENG PROD SERV SOCIAL"/>
    <s v="09-CAMPUS PONTAL"/>
    <n v="1158"/>
    <s v="FA ADM CIE CONT ENG PROD SERV SOCIAL"/>
    <s v="09-CAMPUS PONTAL"/>
    <x v="0"/>
    <x v="1"/>
    <x v="7"/>
    <x v="0"/>
    <m/>
    <s v="0//0"/>
    <m/>
    <m/>
    <n v="0"/>
    <m/>
    <n v="0"/>
    <m/>
    <m/>
    <m/>
    <x v="0"/>
    <x v="1"/>
    <d v="2010-08-09T00:00:00"/>
    <n v="18238.77"/>
  </r>
  <r>
    <s v="MABEL DUARTE ALVES GOMIDES"/>
    <s v="Universidade Federal de Uberlandia"/>
    <n v="3189633"/>
    <n v="43411428104"/>
    <s v="29/01/1970"/>
    <x v="0"/>
    <s v="WALDECYR PEREIRA DA SILVA"/>
    <x v="0"/>
    <s v="BRASILEIRO NATO"/>
    <m/>
    <s v="GO"/>
    <s v="CATALAO"/>
    <n v="305"/>
    <s v="FACULDADE DE MEDICINA"/>
    <s v="07-AREA ACADEMICA-UMUARAMA"/>
    <n v="305"/>
    <s v="FACULDADE DE MEDICINA"/>
    <s v="07-AREA ACADEMICA-UMUARAMA"/>
    <x v="0"/>
    <x v="1"/>
    <x v="2"/>
    <x v="0"/>
    <m/>
    <s v="0//0"/>
    <m/>
    <m/>
    <n v="0"/>
    <m/>
    <n v="0"/>
    <m/>
    <m/>
    <m/>
    <x v="0"/>
    <x v="2"/>
    <d v="2021-10-18T00:00:00"/>
    <n v="3522.21"/>
  </r>
  <r>
    <s v="MABIO ROCHA DUARTE"/>
    <s v="Universidade Federal de Uberlandia"/>
    <n v="1461881"/>
    <n v="46172564153"/>
    <s v="04/06/1967"/>
    <x v="1"/>
    <s v="ESTER ROCHA DUARTE"/>
    <x v="3"/>
    <s v="BRASILEIRO NATO"/>
    <m/>
    <s v="MA"/>
    <s v="SAO LUIS"/>
    <n v="808"/>
    <s v="INSTITUTO DE ARTES"/>
    <s v="04-SANTA MONICA"/>
    <n v="808"/>
    <s v="INSTITUTO DE ARTES"/>
    <s v="04-SANTA MONICA"/>
    <x v="0"/>
    <x v="1"/>
    <x v="6"/>
    <x v="0"/>
    <m/>
    <s v="0//0"/>
    <m/>
    <m/>
    <n v="0"/>
    <m/>
    <n v="0"/>
    <m/>
    <m/>
    <m/>
    <x v="0"/>
    <x v="1"/>
    <d v="2004-08-06T00:00:00"/>
    <n v="12763.01"/>
  </r>
  <r>
    <s v="MAGNO ANTONIO FERREIRA"/>
    <s v="Universidade Federal de Uberlandia"/>
    <n v="1035296"/>
    <n v="49150367668"/>
    <s v="12/05/1963"/>
    <x v="1"/>
    <s v="FRANCELINA MO CARVALHO"/>
    <x v="0"/>
    <s v="BRASILEIRO NATO"/>
    <m/>
    <s v="MG"/>
    <s v="UBERLANDIA"/>
    <n v="308"/>
    <s v="DEPARTAMENTO DE CIRURGIA"/>
    <s v="07-AREA ACADEMICA-UMUARAMA"/>
    <n v="305"/>
    <s v="FACULDADE DE MEDICINA"/>
    <s v="07-AREA ACADEMICA-UMUARAMA"/>
    <x v="0"/>
    <x v="1"/>
    <x v="1"/>
    <x v="0"/>
    <m/>
    <s v="0//0"/>
    <m/>
    <m/>
    <n v="0"/>
    <m/>
    <n v="0"/>
    <m/>
    <m/>
    <m/>
    <x v="0"/>
    <x v="0"/>
    <d v="1993-11-01T00:00:00"/>
    <n v="11621.37"/>
  </r>
  <r>
    <s v="MAGNO LUIZ BARBOSA"/>
    <s v="Universidade Federal de Uberlandia"/>
    <n v="1658682"/>
    <n v="84893109634"/>
    <s v="30/06/1973"/>
    <x v="1"/>
    <s v="IZAURA LUIZ BARBOSA"/>
    <x v="0"/>
    <s v="BRASILEIRO NATO"/>
    <m/>
    <s v="MG"/>
    <s v="MONTE CARMELO"/>
    <n v="376"/>
    <s v="FACULDADE DE DIREITO"/>
    <s v="04-SANTA MONICA"/>
    <n v="376"/>
    <s v="FACULDADE DE DIREITO"/>
    <s v="04-SANTA MONICA"/>
    <x v="0"/>
    <x v="1"/>
    <x v="7"/>
    <x v="0"/>
    <m/>
    <s v="0//0"/>
    <m/>
    <m/>
    <n v="0"/>
    <m/>
    <n v="0"/>
    <m/>
    <m/>
    <m/>
    <x v="0"/>
    <x v="1"/>
    <d v="2008-09-25T00:00:00"/>
    <n v="17255.59"/>
  </r>
  <r>
    <s v="MAIRA SUECO MAEGAVA CORDULA"/>
    <s v="Universidade Federal de Uberlandia"/>
    <n v="1855298"/>
    <n v="26025675821"/>
    <s v="07/11/1977"/>
    <x v="0"/>
    <s v="BEATRIZ SADACO MAEGAVA"/>
    <x v="2"/>
    <s v="BRASILEIRO NATO"/>
    <m/>
    <s v="RN"/>
    <m/>
    <n v="349"/>
    <s v="INSTITUTO DE LETRAS E LINGUISTICA"/>
    <s v="04-SANTA MONICA"/>
    <n v="349"/>
    <s v="INSTITUTO DE LETRAS E LINGUISTICA"/>
    <s v="04-SANTA MONICA"/>
    <x v="0"/>
    <x v="1"/>
    <x v="4"/>
    <x v="0"/>
    <m/>
    <s v="0//0"/>
    <m/>
    <m/>
    <n v="0"/>
    <m/>
    <n v="0"/>
    <m/>
    <m/>
    <m/>
    <x v="0"/>
    <x v="1"/>
    <d v="2018-02-27T00:00:00"/>
    <n v="12783.3"/>
  </r>
  <r>
    <s v="MALCON ANTONIO MANFREDI BRANDEBURGO"/>
    <s v="Universidade Federal de Uberlandia"/>
    <n v="413618"/>
    <n v="10405569491"/>
    <s v="07/03/1949"/>
    <x v="1"/>
    <s v="LUCILIA F M BRANDEBURGO"/>
    <x v="3"/>
    <s v="BRASILEIRO NATO"/>
    <m/>
    <s v="SP"/>
    <s v="JURUCE"/>
    <n v="298"/>
    <s v="INSTITUTO DE BIOTECNOLOGIA"/>
    <s v="07-AREA ACADEMICA-UMUARAMA"/>
    <n v="298"/>
    <s v="INSTITUTO DE BIOTECNOLOGIA"/>
    <s v="07-AREA ACADEMICA-UMUARAMA"/>
    <x v="0"/>
    <x v="1"/>
    <x v="3"/>
    <x v="0"/>
    <m/>
    <s v="0//0"/>
    <m/>
    <m/>
    <n v="0"/>
    <m/>
    <n v="0"/>
    <m/>
    <m/>
    <m/>
    <x v="0"/>
    <x v="1"/>
    <d v="1992-01-06T00:00:00"/>
    <n v="25209.02"/>
  </r>
  <r>
    <s v="MANOEL EDUARDO ROZALINO SANTOS"/>
    <s v="Universidade Federal de Uberlandia"/>
    <n v="1775128"/>
    <n v="9259175755"/>
    <s v="10/01/1981"/>
    <x v="1"/>
    <s v="ELIANA ROZALINO SANTOS"/>
    <x v="1"/>
    <s v="BRASILEIRO NATO"/>
    <m/>
    <s v="RJ"/>
    <m/>
    <n v="314"/>
    <s v="FACULDADE DE MEDICINA VETERINARIA"/>
    <s v="07-AREA ACADEMICA-UMUARAMA"/>
    <n v="314"/>
    <s v="FACULDADE DE MEDICINA VETERINARIA"/>
    <s v="07-AREA ACADEMICA-UMUARAMA"/>
    <x v="0"/>
    <x v="1"/>
    <x v="5"/>
    <x v="0"/>
    <m/>
    <s v="0//0"/>
    <m/>
    <m/>
    <n v="0"/>
    <m/>
    <n v="0"/>
    <m/>
    <m/>
    <m/>
    <x v="0"/>
    <x v="1"/>
    <d v="2010-11-30T00:00:00"/>
    <n v="17945.810000000001"/>
  </r>
  <r>
    <s v="MARA ALVES SOARES"/>
    <s v="Universidade Federal de Uberlandia"/>
    <n v="1685488"/>
    <n v="78212600610"/>
    <s v="05/01/1972"/>
    <x v="0"/>
    <s v="ISIS ALVES SOARES"/>
    <x v="0"/>
    <s v="BRASILEIRO NATO"/>
    <m/>
    <s v="MG"/>
    <s v="MONTE CARMELO"/>
    <n v="369"/>
    <s v="FACULDADE DE GESTAO E NEGOCIOS"/>
    <s v="04-SANTA MONICA"/>
    <n v="369"/>
    <s v="FACULDADE DE GESTAO E NEGOCIOS"/>
    <s v="04-SANTA MONICA"/>
    <x v="0"/>
    <x v="1"/>
    <x v="0"/>
    <x v="0"/>
    <m/>
    <s v="0//0"/>
    <m/>
    <m/>
    <n v="0"/>
    <m/>
    <n v="0"/>
    <m/>
    <m/>
    <m/>
    <x v="0"/>
    <x v="1"/>
    <d v="2009-03-04T00:00:00"/>
    <n v="12272.12"/>
  </r>
  <r>
    <s v="MARA LUCIA LEAL"/>
    <s v="Universidade Federal de Uberlandia"/>
    <n v="1526939"/>
    <n v="10002353865"/>
    <s v="03/11/1968"/>
    <x v="0"/>
    <s v="ISAIR FERREIRA LEAL"/>
    <x v="0"/>
    <s v="BRASILEIRO NATO"/>
    <m/>
    <s v="SP"/>
    <m/>
    <n v="902"/>
    <s v="COOD PROG POS-GRAD MEST PROF EM ARTES"/>
    <s v="04-SANTA MONICA"/>
    <n v="808"/>
    <s v="INSTITUTO DE ARTES"/>
    <s v="04-SANTA MONICA"/>
    <x v="0"/>
    <x v="1"/>
    <x v="7"/>
    <x v="0"/>
    <m/>
    <s v="0//0"/>
    <m/>
    <m/>
    <n v="0"/>
    <m/>
    <n v="0"/>
    <m/>
    <m/>
    <m/>
    <x v="0"/>
    <x v="1"/>
    <d v="2009-10-21T00:00:00"/>
    <n v="17255.59"/>
  </r>
  <r>
    <s v="MARA REGINA BUENO DE MATTOS NASCIMENTO"/>
    <s v="Universidade Federal de Uberlandia"/>
    <n v="412945"/>
    <n v="65249453600"/>
    <s v="30/05/1964"/>
    <x v="0"/>
    <s v="MARIA AP BUENO MATTOS"/>
    <x v="0"/>
    <s v="BRASILEIRO NATO"/>
    <m/>
    <s v="SP"/>
    <s v="ITUVERAVA"/>
    <n v="314"/>
    <s v="FACULDADE DE MEDICINA VETERINARIA"/>
    <s v="07-AREA ACADEMICA-UMUARAMA"/>
    <n v="314"/>
    <s v="FACULDADE DE MEDICINA VETERINARIA"/>
    <s v="07-AREA ACADEMICA-UMUARAMA"/>
    <x v="0"/>
    <x v="1"/>
    <x v="3"/>
    <x v="0"/>
    <m/>
    <s v="0//0"/>
    <m/>
    <m/>
    <n v="0"/>
    <m/>
    <n v="0"/>
    <m/>
    <m/>
    <m/>
    <x v="0"/>
    <x v="1"/>
    <d v="1987-07-15T00:00:00"/>
    <n v="25654.01"/>
  </r>
  <r>
    <s v="MARA REGINA DO NASCIMENTO"/>
    <s v="Universidade Federal de Uberlandia"/>
    <n v="1332123"/>
    <n v="49155865020"/>
    <s v="07/09/1963"/>
    <x v="0"/>
    <s v="NORMA THEREZINHA SILVA DO NASCIMENTO"/>
    <x v="0"/>
    <s v="BRASILEIRO NATO"/>
    <m/>
    <s v="RS"/>
    <s v="PORTO ALEGRE"/>
    <n v="1301"/>
    <s v="Coordenação do Programa de Pós-Graduação em Ensino de Histór"/>
    <s v="04-SANTA MONICA"/>
    <n v="335"/>
    <s v="INSTITUTO DE HISTORIA"/>
    <s v="04-SANTA MONICA"/>
    <x v="0"/>
    <x v="1"/>
    <x v="5"/>
    <x v="0"/>
    <m/>
    <s v="0//0"/>
    <m/>
    <m/>
    <n v="0"/>
    <m/>
    <n v="0"/>
    <m/>
    <m/>
    <m/>
    <x v="0"/>
    <x v="1"/>
    <d v="2009-01-22T00:00:00"/>
    <n v="18928.990000000002"/>
  </r>
  <r>
    <s v="MARA RUBIA DA SILVA MIRANDA"/>
    <s v="Universidade Federal de Uberlandia"/>
    <n v="1148871"/>
    <n v="1169701116"/>
    <s v="20/01/1988"/>
    <x v="0"/>
    <s v="HELENA ANTONIA DA SILVA"/>
    <x v="0"/>
    <s v="BRASILEIRO NATO"/>
    <m/>
    <s v="GO"/>
    <m/>
    <n v="577"/>
    <s v="COORD CURSO ENGENHARIA PRODUCAO PONTAL"/>
    <s v="09-CAMPUS PONTAL"/>
    <n v="1158"/>
    <s v="FA ADM CIE CONT ENG PROD SERV SOCIAL"/>
    <s v="09-CAMPUS PONTAL"/>
    <x v="0"/>
    <x v="1"/>
    <x v="4"/>
    <x v="0"/>
    <m/>
    <s v="0//0"/>
    <m/>
    <m/>
    <n v="26283"/>
    <s v="UNIV. FEDERAL DE MATO GROSSO DO SUL"/>
    <n v="0"/>
    <m/>
    <m/>
    <m/>
    <x v="0"/>
    <x v="1"/>
    <d v="2020-12-18T00:00:00"/>
    <n v="12765.21"/>
  </r>
  <r>
    <s v="MARA RUBIA PINTO DE ALMEIDA"/>
    <s v="Universidade Federal de Uberlandia"/>
    <n v="1878028"/>
    <n v="70177422149"/>
    <s v="28/05/1979"/>
    <x v="0"/>
    <s v="CLEUSA PINTO DE ALMEIDA"/>
    <x v="4"/>
    <s v="BRASILEIRO NATO"/>
    <m/>
    <s v="MG"/>
    <m/>
    <n v="363"/>
    <s v="FACULDADE DE EDUCACAO"/>
    <s v="04-SANTA MONICA"/>
    <n v="363"/>
    <s v="FACULDADE DE EDUCACAO"/>
    <s v="04-SANTA MONICA"/>
    <x v="0"/>
    <x v="0"/>
    <x v="11"/>
    <x v="0"/>
    <m/>
    <s v="0//0"/>
    <m/>
    <m/>
    <n v="0"/>
    <m/>
    <n v="0"/>
    <m/>
    <m/>
    <m/>
    <x v="0"/>
    <x v="1"/>
    <d v="2015-02-04T00:00:00"/>
    <n v="7431.86"/>
  </r>
  <r>
    <s v="MARCEL ALEXANDRE LIMP ESPERANTE"/>
    <s v="Universidade Federal de Uberlandia"/>
    <n v="1658688"/>
    <n v="10446163856"/>
    <s v="25/07/1963"/>
    <x v="1"/>
    <s v="NANCY PEDROSA LIMP"/>
    <x v="0"/>
    <s v="BRASILEIRO NATO"/>
    <m/>
    <s v="SP"/>
    <s v="SAO PAULO"/>
    <n v="808"/>
    <s v="INSTITUTO DE ARTES"/>
    <s v="04-SANTA MONICA"/>
    <n v="808"/>
    <s v="INSTITUTO DE ARTES"/>
    <s v="04-SANTA MONICA"/>
    <x v="0"/>
    <x v="1"/>
    <x v="8"/>
    <x v="0"/>
    <m/>
    <s v="0//0"/>
    <m/>
    <m/>
    <n v="0"/>
    <m/>
    <n v="0"/>
    <m/>
    <m/>
    <m/>
    <x v="0"/>
    <x v="1"/>
    <d v="2008-09-25T00:00:00"/>
    <n v="13273.52"/>
  </r>
  <r>
    <s v="MARCEL MANO"/>
    <s v="Universidade Federal de Uberlandia"/>
    <n v="1566956"/>
    <n v="11812424876"/>
    <s v="22/01/1965"/>
    <x v="1"/>
    <s v="ZILDA FIORELE MANO"/>
    <x v="0"/>
    <s v="BRASILEIRO NATO"/>
    <m/>
    <s v="SP"/>
    <s v="ARARAQUARA"/>
    <n v="806"/>
    <s v="INSTITUTO DE CIENCIAS SOCIAIS"/>
    <s v="04-SANTA MONICA"/>
    <n v="806"/>
    <s v="INSTITUTO DE CIENCIAS SOCIAIS"/>
    <s v="04-SANTA MONICA"/>
    <x v="0"/>
    <x v="1"/>
    <x v="1"/>
    <x v="0"/>
    <m/>
    <s v="0//0"/>
    <m/>
    <m/>
    <n v="0"/>
    <m/>
    <n v="0"/>
    <m/>
    <m/>
    <m/>
    <x v="0"/>
    <x v="1"/>
    <d v="2008-11-10T00:00:00"/>
    <n v="19166.11"/>
  </r>
  <r>
    <s v="MARCEL NOVAES"/>
    <s v="Universidade Federal de Uberlandia"/>
    <n v="1718002"/>
    <n v="27782228808"/>
    <s v="08/03/1978"/>
    <x v="1"/>
    <s v="REGINA CELIA DI CIOMMO"/>
    <x v="0"/>
    <s v="BRASILEIRO NATO"/>
    <m/>
    <s v="SP"/>
    <m/>
    <n v="395"/>
    <s v="INSTITUTO DE FISICA"/>
    <s v="04-SANTA MONICA"/>
    <n v="395"/>
    <s v="INSTITUTO DE FISICA"/>
    <s v="04-SANTA MONICA"/>
    <x v="0"/>
    <x v="1"/>
    <x v="5"/>
    <x v="0"/>
    <m/>
    <s v="0//0"/>
    <m/>
    <m/>
    <n v="26280"/>
    <s v="UNIVERSIDADE FEDERAL DE SAO CARLOS"/>
    <n v="0"/>
    <m/>
    <m/>
    <m/>
    <x v="0"/>
    <x v="1"/>
    <d v="2013-12-31T00:00:00"/>
    <n v="17945.810000000001"/>
  </r>
  <r>
    <s v="MARCEL SANTANA PRUDENTE"/>
    <s v="Universidade Federal de Uberlandia"/>
    <n v="3218097"/>
    <n v="7667786658"/>
    <s v="29/09/1988"/>
    <x v="1"/>
    <s v="MARILDA SANTANA PRUDENTE"/>
    <x v="0"/>
    <s v="BRASILEIRO NATO"/>
    <m/>
    <s v="MG"/>
    <m/>
    <n v="319"/>
    <s v="FACULDADE DE ODONTOLOGIA"/>
    <s v="07-AREA ACADEMICA-UMUARAMA"/>
    <n v="319"/>
    <s v="FACULDADE DE ODONTOLOGIA"/>
    <s v="07-AREA ACADEMICA-UMUARAMA"/>
    <x v="0"/>
    <x v="1"/>
    <x v="2"/>
    <x v="0"/>
    <m/>
    <s v="0//0"/>
    <m/>
    <m/>
    <n v="0"/>
    <m/>
    <n v="0"/>
    <m/>
    <m/>
    <m/>
    <x v="0"/>
    <x v="1"/>
    <d v="2020-12-10T00:00:00"/>
    <n v="10063.44"/>
  </r>
  <r>
    <s v="MARCELA CUNHA GUIMARAES"/>
    <s v="Universidade Federal de Uberlandia"/>
    <n v="2078794"/>
    <n v="3175106650"/>
    <s v="21/02/1976"/>
    <x v="0"/>
    <s v="MARIA DE LOURDES GUIMARAES"/>
    <x v="3"/>
    <s v="BRASILEIRO NATO"/>
    <m/>
    <s v="MG"/>
    <m/>
    <n v="376"/>
    <s v="FACULDADE DE DIREITO"/>
    <s v="04-SANTA MONICA"/>
    <n v="376"/>
    <s v="FACULDADE DE DIREITO"/>
    <s v="04-SANTA MONICA"/>
    <x v="0"/>
    <x v="1"/>
    <x v="0"/>
    <x v="0"/>
    <m/>
    <s v="0//0"/>
    <m/>
    <m/>
    <n v="0"/>
    <m/>
    <n v="0"/>
    <m/>
    <m/>
    <m/>
    <x v="0"/>
    <x v="2"/>
    <d v="2013-10-22T00:00:00"/>
    <n v="4495.0200000000004"/>
  </r>
  <r>
    <s v="MARCELLE APARECIDA DE BARROS JUNQUEIRA"/>
    <s v="Universidade Federal de Uberlandia"/>
    <n v="1664326"/>
    <n v="21445889889"/>
    <s v="25/12/1979"/>
    <x v="0"/>
    <s v="DONIZETTI APARECIDA DOS SANTOS BARROS"/>
    <x v="0"/>
    <s v="BRASILEIRO NATO"/>
    <m/>
    <s v="SP"/>
    <s v="SAO JOAO DAS DUAS PONTES"/>
    <n v="305"/>
    <s v="FACULDADE DE MEDICINA"/>
    <s v="07-AREA ACADEMICA-UMUARAMA"/>
    <n v="305"/>
    <s v="FACULDADE DE MEDICINA"/>
    <s v="07-AREA ACADEMICA-UMUARAMA"/>
    <x v="0"/>
    <x v="1"/>
    <x v="7"/>
    <x v="0"/>
    <m/>
    <s v="0//0"/>
    <m/>
    <m/>
    <n v="0"/>
    <m/>
    <n v="0"/>
    <m/>
    <m/>
    <m/>
    <x v="0"/>
    <x v="1"/>
    <d v="2008-11-10T00:00:00"/>
    <n v="17255.59"/>
  </r>
  <r>
    <s v="MARCELO ARAUJO CASTRO"/>
    <s v="Universidade Federal de Uberlandia"/>
    <n v="2357033"/>
    <n v="8982316639"/>
    <s v="27/10/1987"/>
    <x v="1"/>
    <s v="MARIA ANGELA DE ARAUJO ABREU"/>
    <x v="0"/>
    <s v="BRASILEIRO NATO"/>
    <m/>
    <s v="MG"/>
    <m/>
    <n v="344"/>
    <s v="INST DE ECONOMIA RELACOES INTERNACIONAIS"/>
    <s v="04-SANTA MONICA"/>
    <n v="344"/>
    <s v="INST DE ECONOMIA RELACOES INTERNACIONAIS"/>
    <s v="04-SANTA MONICA"/>
    <x v="0"/>
    <x v="1"/>
    <x v="0"/>
    <x v="0"/>
    <m/>
    <s v="0//0"/>
    <m/>
    <m/>
    <n v="0"/>
    <m/>
    <n v="0"/>
    <m/>
    <m/>
    <m/>
    <x v="0"/>
    <x v="1"/>
    <d v="2017-01-30T00:00:00"/>
    <n v="12272.12"/>
  </r>
  <r>
    <s v="MARCELO BARROS DE ALMEIDA"/>
    <s v="Universidade Federal de Uberlandia"/>
    <n v="2126945"/>
    <n v="99162296604"/>
    <s v="06/09/1972"/>
    <x v="1"/>
    <s v="MARIA DAS GRACAS BARROS DE ALMEIDA"/>
    <x v="0"/>
    <s v="BRASILEIRO NATO"/>
    <m/>
    <s v="MG"/>
    <m/>
    <n v="403"/>
    <s v="FACULDADE DE ENGENHARIA ELETRICA"/>
    <s v="04-SANTA MONICA"/>
    <n v="403"/>
    <s v="FACULDADE DE ENGENHARIA ELETRICA"/>
    <s v="04-SANTA MONICA"/>
    <x v="0"/>
    <x v="1"/>
    <x v="6"/>
    <x v="0"/>
    <m/>
    <s v="0//0"/>
    <m/>
    <m/>
    <n v="0"/>
    <m/>
    <n v="0"/>
    <m/>
    <m/>
    <m/>
    <x v="0"/>
    <x v="1"/>
    <d v="2014-06-03T00:00:00"/>
    <n v="12763.01"/>
  </r>
  <r>
    <s v="MARCELO BRAGA DOS SANTOS"/>
    <s v="Universidade Federal de Uberlandia"/>
    <n v="2427496"/>
    <n v="10891888896"/>
    <s v="04/07/1974"/>
    <x v="1"/>
    <s v="MARCIA MARIA GONCALVES BRAGA DOS SANTOS"/>
    <x v="0"/>
    <s v="BRASILEIRO NATO"/>
    <m/>
    <s v="SP"/>
    <s v="BEBEDOURO"/>
    <n v="399"/>
    <s v="FACULDADE DE ENGENHARIA MECANICA"/>
    <s v="12-CAMPUS GLORIA"/>
    <n v="399"/>
    <s v="FACULDADE DE ENGENHARIA MECANICA"/>
    <s v="12-CAMPUS GLORIA"/>
    <x v="0"/>
    <x v="1"/>
    <x v="3"/>
    <x v="0"/>
    <m/>
    <s v="0//0"/>
    <m/>
    <m/>
    <n v="0"/>
    <m/>
    <n v="0"/>
    <m/>
    <m/>
    <m/>
    <x v="0"/>
    <x v="1"/>
    <d v="2005-09-09T00:00:00"/>
    <n v="20530.009999999998"/>
  </r>
  <r>
    <s v="MARCELO CAETANO PARREIRA DA SILVA"/>
    <s v="Universidade Federal de Uberlandia"/>
    <n v="2330906"/>
    <n v="93161670604"/>
    <s v="11/08/1975"/>
    <x v="1"/>
    <s v="CARMEM LUCIA PARREIRA DA SILVA"/>
    <x v="0"/>
    <s v="BRASILEIRO NATO"/>
    <m/>
    <s v="MG"/>
    <s v="UBERLANDIA"/>
    <n v="319"/>
    <s v="FACULDADE DE ODONTOLOGIA"/>
    <s v="07-AREA ACADEMICA-UMUARAMA"/>
    <n v="319"/>
    <s v="FACULDADE DE ODONTOLOGIA"/>
    <s v="07-AREA ACADEMICA-UMUARAMA"/>
    <x v="0"/>
    <x v="1"/>
    <x v="8"/>
    <x v="0"/>
    <m/>
    <s v="0//0"/>
    <m/>
    <m/>
    <n v="0"/>
    <m/>
    <n v="0"/>
    <m/>
    <m/>
    <m/>
    <x v="0"/>
    <x v="0"/>
    <d v="2011-09-27T00:00:00"/>
    <n v="12797.32"/>
  </r>
  <r>
    <s v="MARCELO DE ALMEIDA MAIA"/>
    <s v="Universidade Federal de Uberlandia"/>
    <n v="988308"/>
    <n v="63538202672"/>
    <s v="30/09/1969"/>
    <x v="1"/>
    <s v="MARIA NIZA MAIA"/>
    <x v="0"/>
    <s v="BRASILEIRO NATO"/>
    <m/>
    <s v="MG"/>
    <s v="UBERLANDIA"/>
    <n v="414"/>
    <s v="FACULDADE DE CIENCIA DA COMPUTACAO"/>
    <s v="04-SANTA MONICA"/>
    <n v="414"/>
    <s v="FACULDADE DE CIENCIA DA COMPUTACAO"/>
    <s v="04-SANTA MONICA"/>
    <x v="0"/>
    <x v="1"/>
    <x v="3"/>
    <x v="0"/>
    <m/>
    <s v="0//0"/>
    <m/>
    <m/>
    <n v="26277"/>
    <s v="FUNDACAO UNIV. FEDERAL DE OURO PRETO"/>
    <n v="0"/>
    <m/>
    <m/>
    <m/>
    <x v="0"/>
    <x v="1"/>
    <d v="2005-06-01T00:00:00"/>
    <n v="21007.45"/>
  </r>
  <r>
    <s v="MARCELO DE OLIVEIRA GONZAGA"/>
    <s v="Universidade Federal de Uberlandia"/>
    <n v="1658698"/>
    <n v="2373446618"/>
    <s v="02/08/1974"/>
    <x v="1"/>
    <s v="MARIA ISABEL DE OLIVEIRA GONZAGA"/>
    <x v="3"/>
    <s v="BRASILEIRO NATO"/>
    <m/>
    <s v="RJ"/>
    <s v="VOLTA REDONDA"/>
    <n v="294"/>
    <s v="INSTITUTO DE BIOLOGIA"/>
    <s v="07-AREA ACADEMICA-UMUARAMA"/>
    <n v="294"/>
    <s v="INSTITUTO DE BIOLOGIA"/>
    <s v="07-AREA ACADEMICA-UMUARAMA"/>
    <x v="0"/>
    <x v="1"/>
    <x v="5"/>
    <x v="0"/>
    <m/>
    <s v="0//0"/>
    <m/>
    <m/>
    <n v="0"/>
    <m/>
    <n v="0"/>
    <m/>
    <m/>
    <m/>
    <x v="0"/>
    <x v="1"/>
    <d v="2008-09-25T00:00:00"/>
    <n v="18780.490000000002"/>
  </r>
  <r>
    <s v="MARCELO EMILIO BELETTI"/>
    <s v="Universidade Federal de Uberlandia"/>
    <n v="1123425"/>
    <n v="9237781873"/>
    <s v="09/11/1964"/>
    <x v="1"/>
    <s v="MARIA APARECIDA DONE BELETTI"/>
    <x v="0"/>
    <s v="BRASILEIRO NATO"/>
    <m/>
    <s v="SP"/>
    <s v="ESPIRITO SANTO DO PINHAL"/>
    <n v="288"/>
    <s v="INSTITUTO DE CIENCIAS BIOMEDICAS"/>
    <s v="07-AREA ACADEMICA-UMUARAMA"/>
    <n v="288"/>
    <s v="INSTITUTO DE CIENCIAS BIOMEDICAS"/>
    <s v="07-AREA ACADEMICA-UMUARAMA"/>
    <x v="0"/>
    <x v="1"/>
    <x v="3"/>
    <x v="0"/>
    <m/>
    <s v="0//0"/>
    <m/>
    <m/>
    <n v="0"/>
    <m/>
    <n v="0"/>
    <m/>
    <m/>
    <m/>
    <x v="0"/>
    <x v="1"/>
    <d v="1995-01-12T00:00:00"/>
    <n v="20911.96"/>
  </r>
  <r>
    <s v="MARCELO FODRA"/>
    <s v="Universidade Federal de Uberlandia"/>
    <n v="2079111"/>
    <n v="14582146805"/>
    <s v="29/07/1970"/>
    <x v="1"/>
    <s v="MARIA JOSE BARALDI FODRA"/>
    <x v="0"/>
    <s v="BRASILEIRO NATO"/>
    <m/>
    <s v="SP"/>
    <m/>
    <n v="369"/>
    <s v="FACULDADE DE GESTAO E NEGOCIOS"/>
    <s v="04-SANTA MONICA"/>
    <n v="369"/>
    <s v="FACULDADE DE GESTAO E NEGOCIOS"/>
    <s v="04-SANTA MONICA"/>
    <x v="0"/>
    <x v="1"/>
    <x v="6"/>
    <x v="0"/>
    <m/>
    <s v="0//0"/>
    <m/>
    <m/>
    <n v="0"/>
    <m/>
    <n v="0"/>
    <m/>
    <m/>
    <m/>
    <x v="0"/>
    <x v="1"/>
    <d v="2014-01-07T00:00:00"/>
    <n v="12763.01"/>
  </r>
  <r>
    <s v="MARCELO GONCALVES OLIVEIRA VIEIRA"/>
    <s v="Universidade Federal de Uberlandia"/>
    <n v="1685449"/>
    <n v="4809367657"/>
    <s v="11/08/1979"/>
    <x v="1"/>
    <s v="MARTA GONCALVES DE OLIVEIRA"/>
    <x v="0"/>
    <s v="BRASILEIRO NATO"/>
    <m/>
    <s v="MG"/>
    <s v="ARAGUARI"/>
    <n v="801"/>
    <s v="COORD CURSO DE MATEMATICA DO PONTAL"/>
    <s v="09-CAMPUS PONTAL"/>
    <n v="1152"/>
    <s v="INSTITUTO CIENCIAS EXATA NATURAIS PONTAL"/>
    <s v="09-CAMPUS PONTAL"/>
    <x v="0"/>
    <x v="1"/>
    <x v="5"/>
    <x v="0"/>
    <m/>
    <s v="0//0"/>
    <m/>
    <m/>
    <n v="0"/>
    <m/>
    <n v="0"/>
    <m/>
    <m/>
    <m/>
    <x v="0"/>
    <x v="1"/>
    <d v="2009-03-04T00:00:00"/>
    <n v="17945.810000000001"/>
  </r>
  <r>
    <s v="MARCELO HENRIQUE ONGARO PINHEIRO"/>
    <s v="Universidade Federal de Uberlandia"/>
    <n v="1534675"/>
    <n v="7520124878"/>
    <s v="27/04/1963"/>
    <x v="1"/>
    <s v="NADIR APARECIDA ONGARO PINHEIRO"/>
    <x v="0"/>
    <s v="BRASILEIRO NATO"/>
    <m/>
    <s v="SP"/>
    <s v="BAURU"/>
    <n v="799"/>
    <s v="COORD CURSO CIENCIAS BIOLOGICAS PONTAL"/>
    <s v="09-CAMPUS PONTAL"/>
    <n v="1152"/>
    <s v="INSTITUTO CIENCIAS EXATA NATURAIS PONTAL"/>
    <s v="09-CAMPUS PONTAL"/>
    <x v="0"/>
    <x v="1"/>
    <x v="1"/>
    <x v="0"/>
    <m/>
    <s v="0//0"/>
    <m/>
    <m/>
    <n v="0"/>
    <m/>
    <n v="0"/>
    <m/>
    <m/>
    <m/>
    <x v="0"/>
    <x v="1"/>
    <d v="2009-03-04T00:00:00"/>
    <n v="18663.64"/>
  </r>
  <r>
    <s v="MARCELO JOSE BARBOSA SILVA"/>
    <s v="Universidade Federal de Uberlandia"/>
    <n v="1811269"/>
    <n v="3229454618"/>
    <s v="01/11/1976"/>
    <x v="1"/>
    <s v="VANDA OLIMPIA BARBOSA SILVA"/>
    <x v="0"/>
    <s v="BRASILEIRO NATO"/>
    <m/>
    <s v="MG"/>
    <m/>
    <n v="288"/>
    <s v="INSTITUTO DE CIENCIAS BIOMEDICAS"/>
    <s v="07-AREA ACADEMICA-UMUARAMA"/>
    <n v="288"/>
    <s v="INSTITUTO DE CIENCIAS BIOMEDICAS"/>
    <s v="07-AREA ACADEMICA-UMUARAMA"/>
    <x v="0"/>
    <x v="1"/>
    <x v="5"/>
    <x v="0"/>
    <m/>
    <s v="0//0"/>
    <m/>
    <m/>
    <n v="0"/>
    <m/>
    <n v="0"/>
    <m/>
    <m/>
    <m/>
    <x v="0"/>
    <x v="1"/>
    <d v="2010-08-16T00:00:00"/>
    <n v="17945.810000000001"/>
  </r>
  <r>
    <s v="MARCELO KEESE ALBERTINI"/>
    <s v="Universidade Federal de Uberlandia"/>
    <n v="1999517"/>
    <n v="31920154892"/>
    <s v="01/02/1984"/>
    <x v="1"/>
    <s v="ELIANA STIPP KEESE ALBERTINI"/>
    <x v="0"/>
    <s v="BRASILEIRO NATO"/>
    <m/>
    <s v="SP"/>
    <m/>
    <n v="414"/>
    <s v="FACULDADE DE CIENCIA DA COMPUTACAO"/>
    <s v="04-SANTA MONICA"/>
    <n v="414"/>
    <s v="FACULDADE DE CIENCIA DA COMPUTACAO"/>
    <s v="04-SANTA MONICA"/>
    <x v="0"/>
    <x v="1"/>
    <x v="9"/>
    <x v="0"/>
    <m/>
    <s v="0//0"/>
    <m/>
    <m/>
    <n v="0"/>
    <m/>
    <n v="0"/>
    <m/>
    <m/>
    <m/>
    <x v="0"/>
    <x v="1"/>
    <d v="2013-02-27T00:00:00"/>
    <n v="16591.91"/>
  </r>
  <r>
    <s v="MARCELO LAPUENTE MAHL"/>
    <s v="Universidade Federal de Uberlandia"/>
    <n v="1704447"/>
    <n v="18927348850"/>
    <s v="08/11/1974"/>
    <x v="1"/>
    <s v="CLEUSA LAPUENTE MAHL"/>
    <x v="0"/>
    <s v="BRASILEIRO NATO"/>
    <m/>
    <s v="SP"/>
    <m/>
    <n v="335"/>
    <s v="INSTITUTO DE HISTORIA"/>
    <s v="04-SANTA MONICA"/>
    <n v="335"/>
    <s v="INSTITUTO DE HISTORIA"/>
    <s v="04-SANTA MONICA"/>
    <x v="0"/>
    <x v="1"/>
    <x v="5"/>
    <x v="0"/>
    <m/>
    <s v="0//0"/>
    <m/>
    <m/>
    <n v="0"/>
    <m/>
    <n v="0"/>
    <m/>
    <m/>
    <m/>
    <x v="0"/>
    <x v="1"/>
    <d v="2009-09-11T00:00:00"/>
    <n v="17945.810000000001"/>
  </r>
  <r>
    <s v="MARCELO LOPES VIEIRA"/>
    <s v="Universidade Federal de Uberlandia"/>
    <n v="2659014"/>
    <n v="6713646697"/>
    <s v="13/07/1984"/>
    <x v="1"/>
    <s v="MARIA DE LOURDES LOPES VIEIRA"/>
    <x v="0"/>
    <s v="BRASILEIRO NATO"/>
    <m/>
    <s v="MG"/>
    <s v="PATOS DE MINAS"/>
    <n v="391"/>
    <s v="FACULDADE DE MATEMATICA"/>
    <s v="04-SANTA MONICA"/>
    <n v="391"/>
    <s v="FACULDADE DE MATEMATICA"/>
    <s v="04-SANTA MONICA"/>
    <x v="0"/>
    <x v="0"/>
    <x v="10"/>
    <x v="0"/>
    <m/>
    <s v="0//0"/>
    <m/>
    <m/>
    <n v="0"/>
    <m/>
    <n v="0"/>
    <m/>
    <m/>
    <m/>
    <x v="0"/>
    <x v="1"/>
    <d v="2012-02-06T00:00:00"/>
    <n v="7803.45"/>
  </r>
  <r>
    <s v="MARCELO MARQUES ARAUJO"/>
    <s v="Universidade Federal de Uberlandia"/>
    <n v="1724824"/>
    <n v="2762278678"/>
    <s v="23/10/1975"/>
    <x v="1"/>
    <s v="DORCAS MARQUES ARAUJO"/>
    <x v="0"/>
    <s v="BRASILEIRO NATO"/>
    <m/>
    <s v="MG"/>
    <m/>
    <n v="363"/>
    <s v="FACULDADE DE EDUCACAO"/>
    <s v="04-SANTA MONICA"/>
    <n v="363"/>
    <s v="FACULDADE DE EDUCACAO"/>
    <s v="04-SANTA MONICA"/>
    <x v="0"/>
    <x v="1"/>
    <x v="7"/>
    <x v="0"/>
    <m/>
    <s v="0//0"/>
    <m/>
    <m/>
    <n v="0"/>
    <m/>
    <n v="0"/>
    <m/>
    <m/>
    <m/>
    <x v="0"/>
    <x v="1"/>
    <d v="2012-04-20T00:00:00"/>
    <n v="17255.59"/>
  </r>
  <r>
    <s v="MARCELO RODRIGUES DE SOUSA"/>
    <s v="Universidade Federal de Uberlandia"/>
    <n v="413277"/>
    <n v="53924908672"/>
    <s v="09/08/1964"/>
    <x v="1"/>
    <s v="VANDA M SOUS RODRIGUES"/>
    <x v="3"/>
    <s v="BRASILEIRO NATO"/>
    <m/>
    <s v="MG"/>
    <s v="UBERLANDIA"/>
    <n v="403"/>
    <s v="FACULDADE DE ENGENHARIA ELETRICA"/>
    <s v="04-SANTA MONICA"/>
    <n v="403"/>
    <s v="FACULDADE DE ENGENHARIA ELETRICA"/>
    <s v="04-SANTA MONICA"/>
    <x v="0"/>
    <x v="1"/>
    <x v="4"/>
    <x v="0"/>
    <m/>
    <s v="0//0"/>
    <m/>
    <m/>
    <n v="0"/>
    <m/>
    <n v="0"/>
    <m/>
    <m/>
    <m/>
    <x v="0"/>
    <x v="1"/>
    <d v="1988-11-01T00:00:00"/>
    <n v="12509.72"/>
  </r>
  <r>
    <s v="MARCELO RUY"/>
    <s v="Universidade Federal de Uberlandia"/>
    <n v="1811202"/>
    <n v="18654645890"/>
    <s v="17/11/1971"/>
    <x v="1"/>
    <s v="JACI SORRENTE RUY"/>
    <x v="0"/>
    <s v="BRASILEIRO NATO"/>
    <m/>
    <s v="SP"/>
    <m/>
    <n v="369"/>
    <s v="FACULDADE DE GESTAO E NEGOCIOS"/>
    <s v="04-SANTA MONICA"/>
    <n v="369"/>
    <s v="FACULDADE DE GESTAO E NEGOCIOS"/>
    <s v="04-SANTA MONICA"/>
    <x v="0"/>
    <x v="1"/>
    <x v="7"/>
    <x v="0"/>
    <m/>
    <s v="0//0"/>
    <m/>
    <m/>
    <n v="0"/>
    <m/>
    <n v="0"/>
    <m/>
    <m/>
    <m/>
    <x v="0"/>
    <x v="1"/>
    <d v="2010-08-25T00:00:00"/>
    <n v="17255.59"/>
  </r>
  <r>
    <s v="MARCELO SARTORIO LOURAL"/>
    <s v="Universidade Federal de Uberlandia"/>
    <n v="1397005"/>
    <n v="31792098871"/>
    <s v="24/09/1983"/>
    <x v="1"/>
    <s v="MARIA SALETE SARTORIO LOURAL"/>
    <x v="0"/>
    <s v="BRASILEIRO NATO"/>
    <m/>
    <s v="SP"/>
    <m/>
    <n v="1307"/>
    <s v="Coordenação do Curso de Graduação em Ciências Econômicas"/>
    <s v="04-SANTA MONICA"/>
    <n v="344"/>
    <s v="INST DE ECONOMIA RELACOES INTERNACIONAIS"/>
    <s v="04-SANTA MONICA"/>
    <x v="0"/>
    <x v="1"/>
    <x v="4"/>
    <x v="0"/>
    <m/>
    <s v="0//0"/>
    <m/>
    <m/>
    <n v="0"/>
    <m/>
    <n v="0"/>
    <m/>
    <m/>
    <m/>
    <x v="0"/>
    <x v="1"/>
    <d v="2018-04-16T00:00:00"/>
    <n v="12783.3"/>
  </r>
  <r>
    <s v="MARCELO SIMAO FERREIRA"/>
    <s v="Universidade Federal de Uberlandia"/>
    <n v="411585"/>
    <n v="28816471620"/>
    <s v="26/01/1955"/>
    <x v="1"/>
    <s v="GUIOMAR SIMAO FERREIRA"/>
    <x v="0"/>
    <s v="BRASILEIRO NATO"/>
    <m/>
    <s v="MG"/>
    <s v="UBERLANDIA"/>
    <n v="305"/>
    <s v="FACULDADE DE MEDICINA"/>
    <s v="07-AREA ACADEMICA-UMUARAMA"/>
    <n v="305"/>
    <s v="FACULDADE DE MEDICINA"/>
    <s v="07-AREA ACADEMICA-UMUARAMA"/>
    <x v="0"/>
    <x v="1"/>
    <x v="3"/>
    <x v="0"/>
    <m/>
    <s v="0//0"/>
    <m/>
    <m/>
    <n v="0"/>
    <m/>
    <n v="0"/>
    <m/>
    <m/>
    <m/>
    <x v="0"/>
    <x v="0"/>
    <d v="1982-02-15T00:00:00"/>
    <n v="15385.22"/>
  </r>
  <r>
    <s v="MARCELO SOARES PEREIRA DA SILVA"/>
    <s v="Universidade Federal de Uberlandia"/>
    <n v="413595"/>
    <n v="26030292153"/>
    <s v="29/04/1962"/>
    <x v="1"/>
    <s v="FLAVIA SOARES FARIA PEREIRA DA SILVA"/>
    <x v="1"/>
    <s v="BRASILEIRO NATO"/>
    <m/>
    <s v="GO"/>
    <s v="GOIANIA"/>
    <n v="363"/>
    <s v="FACULDADE DE EDUCACAO"/>
    <s v="04-SANTA MONICA"/>
    <n v="363"/>
    <s v="FACULDADE DE EDUCACAO"/>
    <s v="04-SANTA MONICA"/>
    <x v="0"/>
    <x v="1"/>
    <x v="3"/>
    <x v="0"/>
    <m/>
    <s v="0//0"/>
    <m/>
    <m/>
    <n v="0"/>
    <m/>
    <n v="0"/>
    <m/>
    <m/>
    <m/>
    <x v="0"/>
    <x v="1"/>
    <d v="1991-11-18T00:00:00"/>
    <n v="25237.32"/>
  </r>
  <r>
    <s v="MARCELO TAVARES"/>
    <s v="Universidade Federal de Uberlandia"/>
    <n v="1289255"/>
    <n v="55200869668"/>
    <s v="18/03/1966"/>
    <x v="1"/>
    <s v="RUTH FERREIRA TAVARES"/>
    <x v="0"/>
    <s v="BRASILEIRO NATO"/>
    <m/>
    <s v="MG"/>
    <s v="BELO HORIZONTE"/>
    <n v="391"/>
    <s v="FACULDADE DE MATEMATICA"/>
    <s v="04-SANTA MONICA"/>
    <n v="391"/>
    <s v="FACULDADE DE MATEMATICA"/>
    <s v="04-SANTA MONICA"/>
    <x v="0"/>
    <x v="1"/>
    <x v="3"/>
    <x v="0"/>
    <m/>
    <s v="0//0"/>
    <m/>
    <m/>
    <n v="0"/>
    <m/>
    <n v="0"/>
    <m/>
    <m/>
    <m/>
    <x v="0"/>
    <x v="1"/>
    <d v="1998-10-05T00:00:00"/>
    <n v="20530.009999999998"/>
  </r>
  <r>
    <s v="MARCELO TOMIO MATSUOKA"/>
    <s v="Universidade Federal de Uberlandia"/>
    <n v="1510031"/>
    <n v="29092599867"/>
    <s v="09/10/1978"/>
    <x v="1"/>
    <s v="MARIA NELI RODRIGUES MATSUOKA"/>
    <x v="0"/>
    <s v="BRASILEIRO NATO"/>
    <m/>
    <s v="SP"/>
    <m/>
    <n v="340"/>
    <s v="INSTITUTO DE GEOGRAFIA"/>
    <s v="04-SANTA MONICA"/>
    <n v="340"/>
    <s v="INSTITUTO DE GEOGRAFIA"/>
    <s v="04-SANTA MONICA"/>
    <x v="0"/>
    <x v="1"/>
    <x v="1"/>
    <x v="0"/>
    <m/>
    <s v="0//0"/>
    <m/>
    <m/>
    <n v="26244"/>
    <s v="UNIVERSIDADE FED. DO RIO GRANDE DO SUL"/>
    <n v="0"/>
    <m/>
    <m/>
    <m/>
    <x v="0"/>
    <x v="1"/>
    <d v="2015-02-13T00:00:00"/>
    <n v="18663.64"/>
  </r>
  <r>
    <s v="MARCELO ZANCHETTA DO NASCIMENTO"/>
    <s v="Universidade Federal de Uberlandia"/>
    <n v="1546624"/>
    <n v="25400901840"/>
    <s v="29/09/1976"/>
    <x v="1"/>
    <s v="MARIA APARECIDA ZANCHETTA DO NASCIMENTO"/>
    <x v="0"/>
    <s v="BRASILEIRO NATO"/>
    <m/>
    <s v="SP"/>
    <m/>
    <n v="414"/>
    <s v="FACULDADE DE CIENCIA DA COMPUTACAO"/>
    <s v="04-SANTA MONICA"/>
    <n v="414"/>
    <s v="FACULDADE DE CIENCIA DA COMPUTACAO"/>
    <s v="04-SANTA MONICA"/>
    <x v="0"/>
    <x v="1"/>
    <x v="3"/>
    <x v="0"/>
    <m/>
    <s v="0//0"/>
    <m/>
    <m/>
    <n v="26352"/>
    <s v="FUNDACAO UNIVERSIDADE FEDERAL DO ABC"/>
    <n v="0"/>
    <m/>
    <m/>
    <m/>
    <x v="0"/>
    <x v="1"/>
    <d v="2013-04-19T00:00:00"/>
    <n v="20530.009999999998"/>
  </r>
  <r>
    <s v="MARCEN DE OLIVEIRA SOUZA"/>
    <s v="Universidade Federal de Uberlandia"/>
    <n v="2617967"/>
    <n v="3820584617"/>
    <s v="01/09/1979"/>
    <x v="1"/>
    <s v="MARIZETE ALVES SOUZA"/>
    <x v="1"/>
    <s v="BRASILEIRO NATO"/>
    <m/>
    <s v="RJ"/>
    <s v="ANGRA DOS REIS"/>
    <n v="349"/>
    <s v="INSTITUTO DE LETRAS E LINGUISTICA"/>
    <s v="04-SANTA MONICA"/>
    <n v="354"/>
    <s v="COORDENACAO DOS CURSOS DE LETRAS"/>
    <s v="04-SANTA MONICA"/>
    <x v="0"/>
    <x v="1"/>
    <x v="4"/>
    <x v="0"/>
    <m/>
    <s v="0//0"/>
    <m/>
    <m/>
    <n v="0"/>
    <m/>
    <n v="0"/>
    <m/>
    <m/>
    <m/>
    <x v="0"/>
    <x v="1"/>
    <d v="2008-03-31T00:00:00"/>
    <n v="12783.3"/>
  </r>
  <r>
    <s v="MARCIA AIRES RODRIGUES DE FREITAS"/>
    <s v="Universidade Federal de Uberlandia"/>
    <n v="2345164"/>
    <n v="5628480614"/>
    <s v="02/04/1976"/>
    <x v="0"/>
    <s v="HELOISA AIRES RODRIGUES DE FREITAS"/>
    <x v="0"/>
    <s v="BRASILEIRO NATO"/>
    <m/>
    <s v="GO"/>
    <m/>
    <n v="305"/>
    <s v="FACULDADE DE MEDICINA"/>
    <s v="07-AREA ACADEMICA-UMUARAMA"/>
    <n v="305"/>
    <s v="FACULDADE DE MEDICINA"/>
    <s v="07-AREA ACADEMICA-UMUARAMA"/>
    <x v="0"/>
    <x v="1"/>
    <x v="0"/>
    <x v="0"/>
    <m/>
    <s v="0//0"/>
    <m/>
    <m/>
    <n v="0"/>
    <m/>
    <n v="0"/>
    <m/>
    <m/>
    <m/>
    <x v="0"/>
    <x v="0"/>
    <d v="2010-08-03T00:00:00"/>
    <n v="7841.31"/>
  </r>
  <r>
    <s v="MARCIA APARECIDA FERNANDES"/>
    <s v="Universidade Federal de Uberlandia"/>
    <n v="413877"/>
    <n v="69123144653"/>
    <s v="08/09/1963"/>
    <x v="0"/>
    <s v="MARGARIDA FR FERNANDES"/>
    <x v="4"/>
    <s v="BRASILEIRO NATO"/>
    <m/>
    <s v="MG"/>
    <s v="UBERLANDIA"/>
    <n v="414"/>
    <s v="FACULDADE DE CIENCIA DA COMPUTACAO"/>
    <s v="04-SANTA MONICA"/>
    <n v="414"/>
    <s v="FACULDADE DE CIENCIA DA COMPUTACAO"/>
    <s v="04-SANTA MONICA"/>
    <x v="0"/>
    <x v="1"/>
    <x v="3"/>
    <x v="0"/>
    <m/>
    <s v="0//0"/>
    <m/>
    <m/>
    <n v="0"/>
    <m/>
    <n v="0"/>
    <m/>
    <m/>
    <m/>
    <x v="0"/>
    <x v="1"/>
    <d v="1991-11-18T00:00:00"/>
    <n v="24316.560000000001"/>
  </r>
  <r>
    <s v="MARCIA ARAUJO BARRETO"/>
    <s v="Universidade Federal de Uberlandia"/>
    <n v="1293776"/>
    <n v="80747116687"/>
    <s v="15/05/1962"/>
    <x v="0"/>
    <s v="ADALGISA PEREIRA DE ARAUJO"/>
    <x v="1"/>
    <s v="BRASILEIRO NATO"/>
    <m/>
    <s v="MG"/>
    <m/>
    <n v="305"/>
    <s v="FACULDADE DE MEDICINA"/>
    <s v="07-AREA ACADEMICA-UMUARAMA"/>
    <n v="305"/>
    <s v="FACULDADE DE MEDICINA"/>
    <s v="07-AREA ACADEMICA-UMUARAMA"/>
    <x v="0"/>
    <x v="0"/>
    <x v="10"/>
    <x v="0"/>
    <m/>
    <s v="0//0"/>
    <m/>
    <s v="Afast. no País (Com Ônus) Est/Dout/Mestrado - EST"/>
    <n v="26243"/>
    <s v="UNIVERSIDADE FED. DO RIO GRANDE DO NORTE"/>
    <n v="0"/>
    <m/>
    <s v="12/09/2022"/>
    <s v="9/05/2023"/>
    <x v="0"/>
    <x v="1"/>
    <d v="2013-01-02T00:00:00"/>
    <n v="7803.45"/>
  </r>
  <r>
    <s v="MARCIA CRISTINA CURY"/>
    <s v="Universidade Federal de Uberlandia"/>
    <n v="1220499"/>
    <n v="85754021615"/>
    <s v="08/11/1960"/>
    <x v="0"/>
    <s v="ZENIRA ROCHA CURY"/>
    <x v="0"/>
    <s v="BRASILEIRO NATO"/>
    <m/>
    <s v="MG"/>
    <s v="BELO HORIZONTE"/>
    <n v="288"/>
    <s v="INSTITUTO DE CIENCIAS BIOMEDICAS"/>
    <s v="07-AREA ACADEMICA-UMUARAMA"/>
    <n v="288"/>
    <s v="INSTITUTO DE CIENCIAS BIOMEDICAS"/>
    <s v="07-AREA ACADEMICA-UMUARAMA"/>
    <x v="0"/>
    <x v="1"/>
    <x v="3"/>
    <x v="0"/>
    <m/>
    <s v="0//0"/>
    <m/>
    <m/>
    <n v="0"/>
    <m/>
    <n v="0"/>
    <m/>
    <m/>
    <m/>
    <x v="0"/>
    <x v="1"/>
    <d v="1998-07-22T00:00:00"/>
    <n v="20530.009999999998"/>
  </r>
  <r>
    <s v="MARCIA DIAS LIMA"/>
    <s v="Universidade Federal de Uberlandia"/>
    <n v="2066481"/>
    <n v="4709663602"/>
    <s v="08/05/1982"/>
    <x v="0"/>
    <s v="RITA DIAS LIMA"/>
    <x v="0"/>
    <s v="BRASILEIRO NATO"/>
    <m/>
    <s v="MG"/>
    <m/>
    <n v="363"/>
    <s v="FACULDADE DE EDUCACAO"/>
    <s v="04-SANTA MONICA"/>
    <n v="363"/>
    <s v="FACULDADE DE EDUCACAO"/>
    <s v="04-SANTA MONICA"/>
    <x v="0"/>
    <x v="0"/>
    <x v="10"/>
    <x v="0"/>
    <m/>
    <s v="0//0"/>
    <m/>
    <s v="Afast. no País (Com Ônus) Est/Dout/Mestrado - EST"/>
    <n v="0"/>
    <m/>
    <n v="0"/>
    <m/>
    <s v="18/04/2022"/>
    <s v="18/04/2023"/>
    <x v="0"/>
    <x v="1"/>
    <d v="2013-10-22T00:00:00"/>
    <n v="7803.45"/>
  </r>
  <r>
    <s v="MARCIA FREIRE DE OLIVEIRA"/>
    <s v="Universidade Federal de Uberlandia"/>
    <n v="1625502"/>
    <n v="91096138620"/>
    <s v="25/05/1975"/>
    <x v="0"/>
    <s v="CECILIA MARIA FREIRE DE OLIVEIRA"/>
    <x v="0"/>
    <s v="BRASILEIRO NATO"/>
    <m/>
    <s v="MG"/>
    <s v="BELO HORIZONTE"/>
    <n v="369"/>
    <s v="FACULDADE DE GESTAO E NEGOCIOS"/>
    <s v="04-SANTA MONICA"/>
    <n v="369"/>
    <s v="FACULDADE DE GESTAO E NEGOCIOS"/>
    <s v="04-SANTA MONICA"/>
    <x v="0"/>
    <x v="1"/>
    <x v="1"/>
    <x v="0"/>
    <m/>
    <s v="0//0"/>
    <m/>
    <m/>
    <n v="0"/>
    <m/>
    <n v="0"/>
    <m/>
    <m/>
    <m/>
    <x v="0"/>
    <x v="1"/>
    <d v="2008-08-07T00:00:00"/>
    <n v="18663.64"/>
  </r>
  <r>
    <s v="MARCIA LEONORA SANTOS REGIS ORLANDINI"/>
    <s v="Universidade Federal de Uberlandia"/>
    <n v="3150632"/>
    <n v="52430359634"/>
    <s v="14/09/1962"/>
    <x v="0"/>
    <s v="MARIA JOSE SANTOS REGIS"/>
    <x v="3"/>
    <s v="BRASILEIRO NATO"/>
    <m/>
    <s v="MG"/>
    <s v="BELO HORIZONTE"/>
    <n v="376"/>
    <s v="FACULDADE DE DIREITO"/>
    <s v="04-SANTA MONICA"/>
    <n v="376"/>
    <s v="FACULDADE DE DIREITO"/>
    <s v="04-SANTA MONICA"/>
    <x v="0"/>
    <x v="0"/>
    <x v="8"/>
    <x v="0"/>
    <m/>
    <s v="0//0"/>
    <m/>
    <m/>
    <n v="0"/>
    <m/>
    <n v="0"/>
    <m/>
    <m/>
    <m/>
    <x v="0"/>
    <x v="1"/>
    <d v="1998-02-01T00:00:00"/>
    <n v="9322.33"/>
  </r>
  <r>
    <s v="MARCIA MAYUMI OMI SIMBARA"/>
    <s v="Universidade Federal de Uberlandia"/>
    <n v="3154847"/>
    <n v="39651680881"/>
    <s v="20/11/1991"/>
    <x v="0"/>
    <s v="LUIZA ETSUCO OMI"/>
    <x v="2"/>
    <s v="BRASILEIRO NATO"/>
    <m/>
    <s v="SP"/>
    <m/>
    <n v="403"/>
    <s v="FACULDADE DE ENGENHARIA ELETRICA"/>
    <s v="04-SANTA MONICA"/>
    <n v="403"/>
    <s v="FACULDADE DE ENGENHARIA ELETRICA"/>
    <s v="04-SANTA MONICA"/>
    <x v="0"/>
    <x v="1"/>
    <x v="4"/>
    <x v="0"/>
    <m/>
    <s v="0//0"/>
    <m/>
    <m/>
    <n v="0"/>
    <m/>
    <n v="0"/>
    <m/>
    <m/>
    <m/>
    <x v="0"/>
    <x v="1"/>
    <d v="2019-11-04T00:00:00"/>
    <n v="13726.19"/>
  </r>
  <r>
    <s v="MARCIA MITIE DURANTE MAEMURA"/>
    <s v="Universidade Federal de Uberlandia"/>
    <n v="1363672"/>
    <n v="33200170808"/>
    <s v="16/08/1985"/>
    <x v="0"/>
    <s v="SOLANGE APARECIDA DURANTE MAEMURA"/>
    <x v="2"/>
    <s v="BRASILEIRO NATO"/>
    <m/>
    <s v="SP"/>
    <m/>
    <n v="369"/>
    <s v="FACULDADE DE GESTAO E NEGOCIOS"/>
    <s v="04-SANTA MONICA"/>
    <n v="369"/>
    <s v="FACULDADE DE GESTAO E NEGOCIOS"/>
    <s v="04-SANTA MONICA"/>
    <x v="0"/>
    <x v="1"/>
    <x v="0"/>
    <x v="0"/>
    <m/>
    <s v="0//0"/>
    <m/>
    <m/>
    <n v="0"/>
    <m/>
    <n v="0"/>
    <m/>
    <m/>
    <m/>
    <x v="0"/>
    <x v="1"/>
    <d v="2017-05-26T00:00:00"/>
    <n v="12272.12"/>
  </r>
  <r>
    <s v="MARCIANA GONCALVES FARINHA"/>
    <s v="Universidade Federal de Uberlandia"/>
    <n v="1851981"/>
    <n v="14951022893"/>
    <s v="25/05/1971"/>
    <x v="0"/>
    <s v="ZENAIDE JORGE GONCALVES FARINHA"/>
    <x v="0"/>
    <s v="BRASILEIRO NATO"/>
    <m/>
    <s v="MG"/>
    <m/>
    <n v="326"/>
    <s v="INSTITUTO DE PSICOLOGIA"/>
    <s v="07-AREA ACADEMICA-UMUARAMA"/>
    <n v="326"/>
    <s v="INSTITUTO DE PSICOLOGIA"/>
    <s v="07-AREA ACADEMICA-UMUARAMA"/>
    <x v="0"/>
    <x v="1"/>
    <x v="6"/>
    <x v="0"/>
    <m/>
    <s v="0//0"/>
    <m/>
    <s v="Afas. Part.Pro.Pos.Grad. Stricto Sensu no País C/Ônus - EST"/>
    <n v="0"/>
    <m/>
    <n v="0"/>
    <m/>
    <s v="5/09/2022"/>
    <s v="4/09/2023"/>
    <x v="0"/>
    <x v="1"/>
    <d v="2014-02-11T00:00:00"/>
    <n v="12763.01"/>
  </r>
  <r>
    <s v="MARCIO ALEXANDRE DA SILVA PINTO"/>
    <s v="Universidade Federal de Uberlandia"/>
    <n v="1035143"/>
    <n v="34020586187"/>
    <s v="23/03/1965"/>
    <x v="1"/>
    <s v="NAIR RODRIGUES PINTO"/>
    <x v="0"/>
    <s v="BRASILEIRO NATO"/>
    <m/>
    <s v="SP"/>
    <s v="MIGUELÓPOLIS"/>
    <n v="376"/>
    <s v="FACULDADE DE DIREITO"/>
    <s v="04-SANTA MONICA"/>
    <n v="376"/>
    <s v="FACULDADE DE DIREITO"/>
    <s v="04-SANTA MONICA"/>
    <x v="0"/>
    <x v="1"/>
    <x v="9"/>
    <x v="0"/>
    <m/>
    <s v="0//0"/>
    <m/>
    <m/>
    <n v="0"/>
    <m/>
    <n v="0"/>
    <m/>
    <m/>
    <m/>
    <x v="0"/>
    <x v="1"/>
    <d v="1993-03-22T00:00:00"/>
    <n v="16977.759999999998"/>
  </r>
  <r>
    <s v="MARCIO AUGUSTO REOLON SCHMIDT"/>
    <s v="Universidade Federal de Uberlandia"/>
    <n v="1641662"/>
    <n v="2740851944"/>
    <s v="22/11/1978"/>
    <x v="1"/>
    <s v="ISOLDA SOFIA REOLON SCHMIDT"/>
    <x v="0"/>
    <s v="BRASILEIRO NATO"/>
    <m/>
    <s v="PR"/>
    <m/>
    <n v="407"/>
    <s v="FACULDADE DE ENGENHARIA CIVIL"/>
    <s v="04-SANTA MONICA"/>
    <n v="407"/>
    <s v="FACULDADE DE ENGENHARIA CIVIL"/>
    <s v="04-SANTA MONICA"/>
    <x v="0"/>
    <x v="1"/>
    <x v="7"/>
    <x v="0"/>
    <m/>
    <s v="0//0"/>
    <m/>
    <m/>
    <n v="0"/>
    <m/>
    <n v="0"/>
    <m/>
    <m/>
    <m/>
    <x v="0"/>
    <x v="1"/>
    <d v="2011-11-11T00:00:00"/>
    <n v="17255.59"/>
  </r>
  <r>
    <s v="MARCIO BACCI DA SILVA"/>
    <s v="Universidade Federal de Uberlandia"/>
    <n v="413612"/>
    <n v="53935578687"/>
    <s v="18/08/1964"/>
    <x v="1"/>
    <s v="MATILDE BACCI DA SILVA"/>
    <x v="0"/>
    <s v="BRASILEIRO NATO"/>
    <m/>
    <s v="MG"/>
    <s v="UBERLANDIA"/>
    <n v="399"/>
    <s v="FACULDADE DE ENGENHARIA MECANICA"/>
    <s v="12-CAMPUS GLORIA"/>
    <n v="399"/>
    <s v="FACULDADE DE ENGENHARIA MECANICA"/>
    <s v="12-CAMPUS GLORIA"/>
    <x v="0"/>
    <x v="1"/>
    <x v="3"/>
    <x v="0"/>
    <m/>
    <s v="0//0"/>
    <m/>
    <m/>
    <n v="0"/>
    <m/>
    <n v="0"/>
    <m/>
    <m/>
    <m/>
    <x v="0"/>
    <x v="1"/>
    <d v="1991-12-19T00:00:00"/>
    <n v="21198.42"/>
  </r>
  <r>
    <s v="MARCIO CHAVES TANNUS"/>
    <s v="Universidade Federal de Uberlandia"/>
    <n v="412268"/>
    <n v="30186102615"/>
    <s v="04/05/1949"/>
    <x v="1"/>
    <s v="NISE CHAVES ABDALA"/>
    <x v="0"/>
    <s v="BRASILEIRO NATO"/>
    <m/>
    <s v="MG"/>
    <s v="ITUIUTABA"/>
    <n v="807"/>
    <s v="INSTITUTO DE FILOSOFIA"/>
    <s v="04-SANTA MONICA"/>
    <n v="807"/>
    <s v="INSTITUTO DE FILOSOFIA"/>
    <s v="04-SANTA MONICA"/>
    <x v="0"/>
    <x v="1"/>
    <x v="1"/>
    <x v="0"/>
    <m/>
    <s v="0//0"/>
    <m/>
    <m/>
    <n v="0"/>
    <m/>
    <n v="0"/>
    <m/>
    <m/>
    <m/>
    <x v="0"/>
    <x v="1"/>
    <d v="1983-10-01T00:00:00"/>
    <n v="22818.080000000002"/>
  </r>
  <r>
    <s v="MARCIO COLOMBO FENILLE"/>
    <s v="Universidade Federal de Uberlandia"/>
    <n v="1767349"/>
    <n v="31167728866"/>
    <s v="22/06/1983"/>
    <x v="1"/>
    <s v="NEIDE COLOMBO FENILLE"/>
    <x v="0"/>
    <s v="BRASILEIRO NATO"/>
    <m/>
    <s v="SP"/>
    <m/>
    <n v="391"/>
    <s v="FACULDADE DE MATEMATICA"/>
    <s v="04-SANTA MONICA"/>
    <n v="391"/>
    <s v="FACULDADE DE MATEMATICA"/>
    <s v="04-SANTA MONICA"/>
    <x v="0"/>
    <x v="1"/>
    <x v="5"/>
    <x v="0"/>
    <m/>
    <s v="0//0"/>
    <m/>
    <m/>
    <n v="26261"/>
    <s v="UNIVERSIDADE FEDERAL DE ITAJUBA"/>
    <n v="0"/>
    <m/>
    <m/>
    <m/>
    <x v="0"/>
    <x v="1"/>
    <d v="2013-08-02T00:00:00"/>
    <n v="17945.810000000001"/>
  </r>
  <r>
    <s v="MARCIO DANELON"/>
    <s v="Universidade Federal de Uberlandia"/>
    <n v="1507561"/>
    <n v="11004528850"/>
    <s v="21/01/1971"/>
    <x v="1"/>
    <s v="ELYDIA DE OLIVEIRA DANELON"/>
    <x v="2"/>
    <s v="BRASILEIRO NATO"/>
    <m/>
    <s v="SP"/>
    <s v="ITU"/>
    <n v="363"/>
    <s v="FACULDADE DE EDUCACAO"/>
    <s v="04-SANTA MONICA"/>
    <n v="363"/>
    <s v="FACULDADE DE EDUCACAO"/>
    <s v="04-SANTA MONICA"/>
    <x v="0"/>
    <x v="1"/>
    <x v="1"/>
    <x v="0"/>
    <m/>
    <s v="0//0"/>
    <m/>
    <m/>
    <n v="0"/>
    <m/>
    <n v="0"/>
    <m/>
    <m/>
    <m/>
    <x v="0"/>
    <x v="1"/>
    <d v="2005-08-30T00:00:00"/>
    <n v="18663.64"/>
  </r>
  <r>
    <s v="MARCIO DE BARROS BANDARRA"/>
    <s v="Universidade Federal de Uberlandia"/>
    <n v="2139903"/>
    <n v="31439740879"/>
    <s v="13/01/1983"/>
    <x v="1"/>
    <s v="SANDRA AMANDO DE BARROS BANDARRA"/>
    <x v="0"/>
    <s v="BRASILEIRO NATO"/>
    <m/>
    <s v="SP"/>
    <m/>
    <n v="1326"/>
    <s v="Coordenação do Curso de Graduação em Medicina Veterinária"/>
    <s v="07-AREA ACADEMICA-UMUARAMA"/>
    <n v="314"/>
    <s v="FACULDADE DE MEDICINA VETERINARIA"/>
    <s v="07-AREA ACADEMICA-UMUARAMA"/>
    <x v="0"/>
    <x v="1"/>
    <x v="6"/>
    <x v="0"/>
    <m/>
    <s v="0//0"/>
    <m/>
    <m/>
    <n v="0"/>
    <m/>
    <n v="0"/>
    <m/>
    <m/>
    <m/>
    <x v="0"/>
    <x v="1"/>
    <d v="2014-07-02T00:00:00"/>
    <n v="13746.19"/>
  </r>
  <r>
    <s v="MARCIO FERREIRA DE SOUZA"/>
    <s v="Universidade Federal de Uberlandia"/>
    <n v="1304283"/>
    <n v="66154901615"/>
    <s v="04/05/1968"/>
    <x v="1"/>
    <s v="IZAURA FERREIRA DE SOUZA"/>
    <x v="0"/>
    <s v="BRASILEIRO NATO"/>
    <m/>
    <s v="MG"/>
    <s v="GOVERNADOR VALADARES"/>
    <n v="806"/>
    <s v="INSTITUTO DE CIENCIAS SOCIAIS"/>
    <s v="04-SANTA MONICA"/>
    <n v="806"/>
    <s v="INSTITUTO DE CIENCIAS SOCIAIS"/>
    <s v="04-SANTA MONICA"/>
    <x v="0"/>
    <x v="1"/>
    <x v="5"/>
    <x v="0"/>
    <m/>
    <s v="0//0"/>
    <m/>
    <m/>
    <n v="0"/>
    <m/>
    <n v="0"/>
    <m/>
    <m/>
    <m/>
    <x v="0"/>
    <x v="1"/>
    <d v="2009-01-22T00:00:00"/>
    <n v="17945.810000000001"/>
  </r>
  <r>
    <s v="MARCIO JOSE DA CUNHA"/>
    <s v="Universidade Federal de Uberlandia"/>
    <n v="2891218"/>
    <n v="29852267833"/>
    <s v="11/10/1978"/>
    <x v="1"/>
    <s v="ANTONIA APARECIDA DIAS DA CUNHA"/>
    <x v="0"/>
    <s v="BRASILEIRO NATO"/>
    <m/>
    <s v="SP"/>
    <m/>
    <n v="403"/>
    <s v="FACULDADE DE ENGENHARIA ELETRICA"/>
    <s v="04-SANTA MONICA"/>
    <n v="403"/>
    <s v="FACULDADE DE ENGENHARIA ELETRICA"/>
    <s v="04-SANTA MONICA"/>
    <x v="0"/>
    <x v="1"/>
    <x v="7"/>
    <x v="0"/>
    <m/>
    <s v="0//0"/>
    <m/>
    <m/>
    <n v="0"/>
    <m/>
    <n v="0"/>
    <m/>
    <m/>
    <m/>
    <x v="0"/>
    <x v="1"/>
    <d v="2012-10-02T00:00:00"/>
    <n v="17255.59"/>
  </r>
  <r>
    <s v="MARCIO JOSE HORTA DANTAS"/>
    <s v="Universidade Federal de Uberlandia"/>
    <n v="413896"/>
    <n v="11414766149"/>
    <s v="29/03/1955"/>
    <x v="1"/>
    <s v="WANDA HORTA DANTAS"/>
    <x v="1"/>
    <s v="BRASILEIRO NATO"/>
    <m/>
    <s v="RJ"/>
    <s v="RIO DE JANEIRO"/>
    <n v="391"/>
    <s v="FACULDADE DE MATEMATICA"/>
    <s v="04-SANTA MONICA"/>
    <n v="391"/>
    <s v="FACULDADE DE MATEMATICA"/>
    <s v="04-SANTA MONICA"/>
    <x v="0"/>
    <x v="1"/>
    <x v="3"/>
    <x v="0"/>
    <m/>
    <s v="0//0"/>
    <m/>
    <m/>
    <n v="0"/>
    <m/>
    <n v="0"/>
    <m/>
    <m/>
    <m/>
    <x v="0"/>
    <x v="1"/>
    <d v="1992-02-03T00:00:00"/>
    <n v="25762.74"/>
  </r>
  <r>
    <s v="MARCIO LOPES PIMENTA"/>
    <s v="Universidade Federal de Uberlandia"/>
    <n v="1734405"/>
    <n v="17483145803"/>
    <s v="14/05/1977"/>
    <x v="1"/>
    <s v="MARIA MADALENA LOPES PIMENTA"/>
    <x v="0"/>
    <s v="BRASILEIRO NATO"/>
    <m/>
    <s v="SP"/>
    <m/>
    <n v="369"/>
    <s v="FACULDADE DE GESTAO E NEGOCIOS"/>
    <s v="04-SANTA MONICA"/>
    <n v="369"/>
    <s v="FACULDADE DE GESTAO E NEGOCIOS"/>
    <s v="04-SANTA MONICA"/>
    <x v="0"/>
    <x v="1"/>
    <x v="7"/>
    <x v="0"/>
    <m/>
    <s v="0//0"/>
    <m/>
    <m/>
    <n v="0"/>
    <m/>
    <n v="0"/>
    <m/>
    <m/>
    <m/>
    <x v="0"/>
    <x v="1"/>
    <d v="2011-02-14T00:00:00"/>
    <n v="17255.59"/>
  </r>
  <r>
    <s v="MARCIO MACHADO COSTA"/>
    <s v="Universidade Federal de Uberlandia"/>
    <n v="1975232"/>
    <n v="342589067"/>
    <s v="02/05/1983"/>
    <x v="1"/>
    <s v="IVONIR TEREZINHA BORGES MACHADO"/>
    <x v="0"/>
    <s v="BRASILEIRO NATO"/>
    <m/>
    <s v="RS"/>
    <m/>
    <n v="314"/>
    <s v="FACULDADE DE MEDICINA VETERINARIA"/>
    <s v="07-AREA ACADEMICA-UMUARAMA"/>
    <n v="314"/>
    <s v="FACULDADE DE MEDICINA VETERINARIA"/>
    <s v="07-AREA ACADEMICA-UMUARAMA"/>
    <x v="0"/>
    <x v="1"/>
    <x v="2"/>
    <x v="0"/>
    <m/>
    <s v="0//0"/>
    <m/>
    <m/>
    <n v="0"/>
    <m/>
    <n v="0"/>
    <m/>
    <m/>
    <m/>
    <x v="0"/>
    <x v="1"/>
    <d v="2022-08-16T00:00:00"/>
    <n v="9616.18"/>
  </r>
  <r>
    <s v="MARCIO MAGNO COSTA"/>
    <s v="Universidade Federal de Uberlandia"/>
    <n v="1123227"/>
    <n v="52631915615"/>
    <s v="09/02/1967"/>
    <x v="1"/>
    <s v="PAULA SECUNDINA DE QUEIROZ"/>
    <x v="0"/>
    <s v="BRASILEIRO NATO"/>
    <m/>
    <s v="MG"/>
    <s v="ARAPUA"/>
    <n v="29"/>
    <s v="PRO REITORIA DE GESTAO DE PESSOAS"/>
    <s v="04-SANTA MONICA"/>
    <n v="319"/>
    <s v="FACULDADE DE ODONTOLOGIA"/>
    <s v="07-AREA ACADEMICA-UMUARAMA"/>
    <x v="0"/>
    <x v="1"/>
    <x v="3"/>
    <x v="0"/>
    <m/>
    <s v="0//0"/>
    <m/>
    <m/>
    <n v="0"/>
    <m/>
    <n v="0"/>
    <m/>
    <m/>
    <m/>
    <x v="0"/>
    <x v="1"/>
    <d v="1994-01-28T00:00:00"/>
    <n v="27765.57"/>
  </r>
  <r>
    <s v="MARCIO PERES DE SOUZA"/>
    <s v="Universidade Federal de Uberlandia"/>
    <n v="1251653"/>
    <n v="5130421647"/>
    <s v="10/10/1981"/>
    <x v="1"/>
    <s v="MARIA AUGUSTA SOUZA"/>
    <x v="0"/>
    <s v="BRASILEIRO NATO"/>
    <m/>
    <s v="MG"/>
    <m/>
    <n v="399"/>
    <s v="FACULDADE DE ENGENHARIA MECANICA"/>
    <s v="12-CAMPUS GLORIA"/>
    <n v="399"/>
    <s v="FACULDADE DE ENGENHARIA MECANICA"/>
    <s v="12-CAMPUS GLORIA"/>
    <x v="0"/>
    <x v="1"/>
    <x v="0"/>
    <x v="0"/>
    <m/>
    <s v="0//0"/>
    <m/>
    <m/>
    <n v="0"/>
    <m/>
    <n v="0"/>
    <m/>
    <m/>
    <m/>
    <x v="0"/>
    <x v="1"/>
    <d v="2017-05-29T00:00:00"/>
    <n v="12272.12"/>
  </r>
  <r>
    <s v="MARCIO RICARDO SALLA"/>
    <s v="Universidade Federal de Uberlandia"/>
    <n v="2568440"/>
    <n v="18659539893"/>
    <s v="19/01/1976"/>
    <x v="1"/>
    <s v="TEREZA LOBRIGATE SALLA"/>
    <x v="0"/>
    <s v="BRASILEIRO NATO"/>
    <m/>
    <s v="SP"/>
    <s v="ARARAQUARA"/>
    <n v="407"/>
    <s v="FACULDADE DE ENGENHARIA CIVIL"/>
    <s v="04-SANTA MONICA"/>
    <n v="407"/>
    <s v="FACULDADE DE ENGENHARIA CIVIL"/>
    <s v="04-SANTA MONICA"/>
    <x v="0"/>
    <x v="1"/>
    <x v="1"/>
    <x v="0"/>
    <m/>
    <s v="0//0"/>
    <m/>
    <m/>
    <n v="0"/>
    <m/>
    <n v="0"/>
    <m/>
    <m/>
    <m/>
    <x v="0"/>
    <x v="1"/>
    <d v="2008-07-31T00:00:00"/>
    <n v="18663.64"/>
  </r>
  <r>
    <s v="MARCO ANTONIO CORNACIONI SAVIO"/>
    <s v="Universidade Federal de Uberlandia"/>
    <n v="1624899"/>
    <n v="16344175850"/>
    <s v="20/09/1972"/>
    <x v="1"/>
    <s v="SELEDES CORNACIONI SAVIO"/>
    <x v="0"/>
    <s v="BRASILEIRO NATO"/>
    <m/>
    <s v="SP"/>
    <s v="SAO PAULO"/>
    <n v="1155"/>
    <s v="INSTITUTO DE CIENCIAS HUMANAS DO PONTAL"/>
    <s v="09-CAMPUS PONTAL"/>
    <n v="1155"/>
    <s v="INSTITUTO DE CIENCIAS HUMANAS DO PONTAL"/>
    <s v="09-CAMPUS PONTAL"/>
    <x v="0"/>
    <x v="1"/>
    <x v="1"/>
    <x v="0"/>
    <m/>
    <s v="0//0"/>
    <m/>
    <m/>
    <n v="0"/>
    <m/>
    <n v="0"/>
    <m/>
    <m/>
    <m/>
    <x v="0"/>
    <x v="1"/>
    <d v="2008-04-11T00:00:00"/>
    <n v="22516.400000000001"/>
  </r>
  <r>
    <s v="MARCO ANTONIO DELINARDO DA SILVA"/>
    <s v="Universidade Federal de Uberlandia"/>
    <n v="3119293"/>
    <n v="33842484810"/>
    <s v="27/09/1984"/>
    <x v="1"/>
    <s v="SHIRLEY APARECIDA DELINARDO"/>
    <x v="0"/>
    <s v="BRASILEIRO NATO"/>
    <m/>
    <s v="SP"/>
    <m/>
    <n v="340"/>
    <s v="INSTITUTO DE GEOGRAFIA"/>
    <s v="04-SANTA MONICA"/>
    <n v="340"/>
    <s v="INSTITUTO DE GEOGRAFIA"/>
    <s v="04-SANTA MONICA"/>
    <x v="0"/>
    <x v="1"/>
    <x v="4"/>
    <x v="0"/>
    <m/>
    <s v="0//0"/>
    <m/>
    <m/>
    <n v="0"/>
    <m/>
    <n v="0"/>
    <m/>
    <m/>
    <m/>
    <x v="0"/>
    <x v="1"/>
    <d v="2019-04-08T00:00:00"/>
    <n v="11800.12"/>
  </r>
  <r>
    <s v="MARCO ANTONIO PASQUALINI DE ANDRADE"/>
    <s v="Universidade Federal de Uberlandia"/>
    <n v="1123272"/>
    <n v="6086507813"/>
    <s v="26/03/1965"/>
    <x v="1"/>
    <s v="IRACY PASQUALINI DE ANDRADE"/>
    <x v="0"/>
    <s v="BRASILEIRO NATO"/>
    <m/>
    <s v="SP"/>
    <s v="SAO PAULO"/>
    <n v="808"/>
    <s v="INSTITUTO DE ARTES"/>
    <s v="04-SANTA MONICA"/>
    <n v="808"/>
    <s v="INSTITUTO DE ARTES"/>
    <s v="04-SANTA MONICA"/>
    <x v="0"/>
    <x v="1"/>
    <x v="5"/>
    <x v="0"/>
    <m/>
    <s v="0//0"/>
    <m/>
    <m/>
    <n v="0"/>
    <m/>
    <n v="0"/>
    <m/>
    <m/>
    <m/>
    <x v="0"/>
    <x v="1"/>
    <d v="1994-04-29T00:00:00"/>
    <n v="19262.86"/>
  </r>
  <r>
    <s v="MARCO AURELIO BOSELLI"/>
    <s v="Universidade Federal de Uberlandia"/>
    <n v="1455388"/>
    <n v="10270898875"/>
    <s v="19/01/1967"/>
    <x v="1"/>
    <s v="NILZA HERNANDES BOSELLI"/>
    <x v="0"/>
    <s v="BRASILEIRO NATO"/>
    <m/>
    <s v="SP"/>
    <m/>
    <n v="395"/>
    <s v="INSTITUTO DE FISICA"/>
    <s v="04-SANTA MONICA"/>
    <n v="395"/>
    <s v="INSTITUTO DE FISICA"/>
    <s v="04-SANTA MONICA"/>
    <x v="0"/>
    <x v="1"/>
    <x v="1"/>
    <x v="0"/>
    <m/>
    <s v="0//0"/>
    <m/>
    <m/>
    <n v="26277"/>
    <s v="FUNDACAO UNIV. FEDERAL DE OURO PRETO"/>
    <n v="0"/>
    <m/>
    <m/>
    <m/>
    <x v="0"/>
    <x v="1"/>
    <d v="2010-06-16T00:00:00"/>
    <n v="18663.64"/>
  </r>
  <r>
    <s v="MARCO AURELIO MARTINS RODRIGUES"/>
    <s v="Universidade Federal de Uberlandia"/>
    <n v="413605"/>
    <n v="39356531668"/>
    <s v="01/08/1961"/>
    <x v="1"/>
    <s v="VITORIA MARTINS RODRIGUES"/>
    <x v="0"/>
    <s v="BRASILEIRO NATO"/>
    <m/>
    <s v="MG"/>
    <s v="UBERLANDIA"/>
    <n v="288"/>
    <s v="INSTITUTO DE CIENCIAS BIOMEDICAS"/>
    <s v="07-AREA ACADEMICA-UMUARAMA"/>
    <n v="288"/>
    <s v="INSTITUTO DE CIENCIAS BIOMEDICAS"/>
    <s v="07-AREA ACADEMICA-UMUARAMA"/>
    <x v="0"/>
    <x v="1"/>
    <x v="1"/>
    <x v="0"/>
    <m/>
    <s v="0//0"/>
    <m/>
    <m/>
    <n v="0"/>
    <m/>
    <n v="0"/>
    <m/>
    <m/>
    <m/>
    <x v="0"/>
    <x v="1"/>
    <d v="1992-01-01T00:00:00"/>
    <n v="22678.240000000002"/>
  </r>
  <r>
    <s v="MARCO AURELIO NOGUEIRA"/>
    <s v="Universidade Federal de Uberlandia"/>
    <n v="1035167"/>
    <n v="51418924687"/>
    <s v="05/03/1966"/>
    <x v="1"/>
    <s v="HERLENE AUG F NOGUEIRA"/>
    <x v="0"/>
    <s v="BRASILEIRO NATO"/>
    <m/>
    <s v="MG"/>
    <s v="ARAGUARI"/>
    <n v="376"/>
    <s v="FACULDADE DE DIREITO"/>
    <s v="04-SANTA MONICA"/>
    <n v="376"/>
    <s v="FACULDADE DE DIREITO"/>
    <s v="04-SANTA MONICA"/>
    <x v="0"/>
    <x v="1"/>
    <x v="1"/>
    <x v="0"/>
    <m/>
    <s v="0//0"/>
    <m/>
    <m/>
    <n v="0"/>
    <m/>
    <n v="0"/>
    <m/>
    <m/>
    <m/>
    <x v="0"/>
    <x v="0"/>
    <d v="1993-03-22T00:00:00"/>
    <n v="11621.37"/>
  </r>
  <r>
    <s v="MARCO TULIO ALVARENGA SILVESTRE"/>
    <s v="Universidade Federal de Uberlandia"/>
    <n v="1123599"/>
    <n v="73993573668"/>
    <s v="12/09/1963"/>
    <x v="1"/>
    <s v="JURACI ALVARENGA SILVESTRE"/>
    <x v="0"/>
    <s v="BRASILEIRO NATO"/>
    <m/>
    <s v="MG"/>
    <s v="UBERLANDIA"/>
    <n v="307"/>
    <s v="DEPARTAMENTO DE CLINICA MEDICA"/>
    <s v="07-AREA ACADEMICA-UMUARAMA"/>
    <n v="305"/>
    <s v="FACULDADE DE MEDICINA"/>
    <s v="07-AREA ACADEMICA-UMUARAMA"/>
    <x v="0"/>
    <x v="2"/>
    <x v="10"/>
    <x v="0"/>
    <m/>
    <s v="0//0"/>
    <m/>
    <m/>
    <n v="0"/>
    <m/>
    <n v="0"/>
    <m/>
    <m/>
    <m/>
    <x v="0"/>
    <x v="0"/>
    <d v="2003-05-09T00:00:00"/>
    <n v="4333.51"/>
  </r>
  <r>
    <s v="MARCOS ANTONIO DA CAMARA"/>
    <s v="Universidade Federal de Uberlandia"/>
    <n v="413591"/>
    <n v="5182214820"/>
    <s v="17/03/1965"/>
    <x v="1"/>
    <s v="LYDIA BEDULE"/>
    <x v="0"/>
    <s v="BRASILEIRO NATO"/>
    <m/>
    <s v="SP"/>
    <s v="CEDRAL"/>
    <n v="391"/>
    <s v="FACULDADE DE MATEMATICA"/>
    <s v="04-SANTA MONICA"/>
    <n v="391"/>
    <s v="FACULDADE DE MATEMATICA"/>
    <s v="04-SANTA MONICA"/>
    <x v="0"/>
    <x v="1"/>
    <x v="1"/>
    <x v="0"/>
    <m/>
    <s v="0//0"/>
    <m/>
    <m/>
    <n v="0"/>
    <m/>
    <n v="0"/>
    <m/>
    <m/>
    <m/>
    <x v="0"/>
    <x v="1"/>
    <d v="1991-11-08T00:00:00"/>
    <n v="19271.29"/>
  </r>
  <r>
    <s v="MARCOS ANTONIO DE SOUZA BARROZO"/>
    <s v="Universidade Federal de Uberlandia"/>
    <n v="412544"/>
    <n v="68046456772"/>
    <s v="20/10/1961"/>
    <x v="1"/>
    <s v="LECY SOUZA BARROSO"/>
    <x v="0"/>
    <s v="BRASILEIRO NATO"/>
    <m/>
    <s v="RJ"/>
    <s v="ITAPERUNA"/>
    <n v="410"/>
    <s v="FACULDADE DE ENGENHARIA QUIMICA"/>
    <s v="04-SANTA MONICA"/>
    <n v="410"/>
    <s v="FACULDADE DE ENGENHARIA QUIMICA"/>
    <s v="04-SANTA MONICA"/>
    <x v="0"/>
    <x v="1"/>
    <x v="3"/>
    <x v="0"/>
    <m/>
    <s v="0//0"/>
    <m/>
    <m/>
    <n v="0"/>
    <m/>
    <n v="0"/>
    <m/>
    <m/>
    <m/>
    <x v="0"/>
    <x v="1"/>
    <d v="1985-07-01T00:00:00"/>
    <n v="25073.72"/>
  </r>
  <r>
    <s v="MARCOS CESAR SENEDA"/>
    <s v="Universidade Federal de Uberlandia"/>
    <n v="2191522"/>
    <n v="10209717890"/>
    <s v="10/07/1968"/>
    <x v="1"/>
    <s v="ANA LOURDES SENEDA"/>
    <x v="0"/>
    <s v="BRASILEIRO NATO"/>
    <m/>
    <s v="SP"/>
    <s v="RIO CLARO"/>
    <n v="807"/>
    <s v="INSTITUTO DE FILOSOFIA"/>
    <s v="04-SANTA MONICA"/>
    <n v="807"/>
    <s v="INSTITUTO DE FILOSOFIA"/>
    <s v="04-SANTA MONICA"/>
    <x v="0"/>
    <x v="1"/>
    <x v="1"/>
    <x v="0"/>
    <m/>
    <s v="0//0"/>
    <m/>
    <m/>
    <n v="0"/>
    <m/>
    <n v="0"/>
    <m/>
    <m/>
    <m/>
    <x v="0"/>
    <x v="1"/>
    <d v="1997-02-25T00:00:00"/>
    <n v="18837.25"/>
  </r>
  <r>
    <s v="MARCOS DANIEL LONGHINI"/>
    <s v="Universidade Federal de Uberlandia"/>
    <n v="1372803"/>
    <n v="24544171890"/>
    <s v="10/12/1976"/>
    <x v="1"/>
    <s v="IZILDA APARECIDA LOPES LONGHINI"/>
    <x v="0"/>
    <s v="BRASILEIRO NATO"/>
    <m/>
    <s v="SP"/>
    <s v="ITAPOLIS"/>
    <n v="363"/>
    <s v="FACULDADE DE EDUCACAO"/>
    <s v="04-SANTA MONICA"/>
    <n v="363"/>
    <s v="FACULDADE DE EDUCACAO"/>
    <s v="04-SANTA MONICA"/>
    <x v="0"/>
    <x v="1"/>
    <x v="3"/>
    <x v="0"/>
    <m/>
    <s v="0//0"/>
    <m/>
    <m/>
    <n v="26260"/>
    <s v="UNIVERSIDADE FEDERAL DE ALFENAS"/>
    <n v="0"/>
    <m/>
    <m/>
    <m/>
    <x v="0"/>
    <x v="1"/>
    <d v="2007-12-01T00:00:00"/>
    <n v="20530.009999999998"/>
  </r>
  <r>
    <s v="MARCOS DE SOUZA GOMES"/>
    <s v="Universidade Federal de Uberlandia"/>
    <n v="1208731"/>
    <n v="1408340607"/>
    <s v="26/10/1981"/>
    <x v="1"/>
    <s v="APARECIDA ROSANIA  DE SOUZA GOMES"/>
    <x v="0"/>
    <s v="BRASILEIRO NATO"/>
    <m/>
    <s v="MG"/>
    <m/>
    <n v="356"/>
    <s v="INSTITUTO DE QUIMICA"/>
    <s v="04-SANTA MONICA"/>
    <n v="356"/>
    <s v="INSTITUTO DE QUIMICA"/>
    <s v="04-SANTA MONICA"/>
    <x v="0"/>
    <x v="1"/>
    <x v="6"/>
    <x v="0"/>
    <m/>
    <s v="0//0"/>
    <m/>
    <m/>
    <n v="26255"/>
    <s v="UNI.FED.VALES DO JEQUITINHONHA E MUCURI"/>
    <n v="0"/>
    <m/>
    <m/>
    <m/>
    <x v="0"/>
    <x v="1"/>
    <d v="2016-02-29T00:00:00"/>
    <n v="12763.01"/>
  </r>
  <r>
    <s v="MARCOS HENRIQUE DE OLIVEIRA SOUZA"/>
    <s v="Universidade Federal de Uberlandia"/>
    <n v="1736561"/>
    <n v="24679482850"/>
    <s v="27/06/1973"/>
    <x v="1"/>
    <s v="MARIA DA GRACA OLIVEIRA SOUZA"/>
    <x v="0"/>
    <s v="BRASILEIRO NATO"/>
    <m/>
    <s v="SP"/>
    <m/>
    <n v="1248"/>
    <s v="MUSEU DE MINERAIS E ROCHAS"/>
    <s v="04-SANTA MONICA"/>
    <n v="340"/>
    <s v="INSTITUTO DE GEOGRAFIA"/>
    <s v="04-SANTA MONICA"/>
    <x v="0"/>
    <x v="1"/>
    <x v="5"/>
    <x v="0"/>
    <m/>
    <s v="0//0"/>
    <m/>
    <m/>
    <n v="0"/>
    <m/>
    <n v="0"/>
    <m/>
    <m/>
    <m/>
    <x v="0"/>
    <x v="1"/>
    <d v="2009-11-04T00:00:00"/>
    <n v="18921.32"/>
  </r>
  <r>
    <s v="MARCOS LUIZ FERREIRA NETO"/>
    <s v="Universidade Federal de Uberlandia"/>
    <n v="1544486"/>
    <n v="67719104668"/>
    <s v="18/07/1974"/>
    <x v="1"/>
    <s v="MARIA RODRIGUES FERREIRA"/>
    <x v="0"/>
    <s v="BRASILEIRO NATO"/>
    <m/>
    <s v="MG"/>
    <s v="UBERLANDIA"/>
    <n v="288"/>
    <s v="INSTITUTO DE CIENCIAS BIOMEDICAS"/>
    <s v="07-AREA ACADEMICA-UMUARAMA"/>
    <n v="288"/>
    <s v="INSTITUTO DE CIENCIAS BIOMEDICAS"/>
    <s v="07-AREA ACADEMICA-UMUARAMA"/>
    <x v="0"/>
    <x v="1"/>
    <x v="1"/>
    <x v="0"/>
    <m/>
    <s v="0//0"/>
    <m/>
    <m/>
    <n v="0"/>
    <m/>
    <n v="0"/>
    <m/>
    <m/>
    <m/>
    <x v="0"/>
    <x v="1"/>
    <d v="2006-08-04T00:00:00"/>
    <n v="18663.64"/>
  </r>
  <r>
    <s v="MARCOS PIVATTO"/>
    <s v="Universidade Federal de Uberlandia"/>
    <n v="1986218"/>
    <n v="91473845149"/>
    <s v="16/01/1979"/>
    <x v="1"/>
    <s v="MARISA PIVATTO"/>
    <x v="3"/>
    <s v="BRASILEIRO NATO"/>
    <m/>
    <s v="PR"/>
    <m/>
    <n v="356"/>
    <s v="INSTITUTO DE QUIMICA"/>
    <s v="04-SANTA MONICA"/>
    <n v="356"/>
    <s v="INSTITUTO DE QUIMICA"/>
    <s v="04-SANTA MONICA"/>
    <x v="0"/>
    <x v="1"/>
    <x v="9"/>
    <x v="0"/>
    <m/>
    <s v="0//0"/>
    <m/>
    <m/>
    <n v="0"/>
    <m/>
    <n v="0"/>
    <m/>
    <m/>
    <m/>
    <x v="0"/>
    <x v="1"/>
    <d v="2012-12-21T00:00:00"/>
    <n v="18135.34"/>
  </r>
  <r>
    <s v="MARCOS ROBERTO ALVES DA SILVA"/>
    <s v="Universidade Federal de Uberlandia"/>
    <n v="1035260"/>
    <n v="32348240610"/>
    <s v="23/08/1960"/>
    <x v="1"/>
    <s v="MARIA LUIZA ALVES DA SILVA"/>
    <x v="1"/>
    <s v="BRASILEIRO NATO"/>
    <m/>
    <s v="MG"/>
    <s v="ARAGUARI"/>
    <n v="369"/>
    <s v="FACULDADE DE GESTAO E NEGOCIOS"/>
    <s v="04-SANTA MONICA"/>
    <n v="369"/>
    <s v="FACULDADE DE GESTAO E NEGOCIOS"/>
    <s v="04-SANTA MONICA"/>
    <x v="0"/>
    <x v="1"/>
    <x v="1"/>
    <x v="0"/>
    <m/>
    <s v="0//0"/>
    <m/>
    <m/>
    <n v="0"/>
    <m/>
    <n v="0"/>
    <m/>
    <m/>
    <m/>
    <x v="0"/>
    <x v="1"/>
    <d v="1993-08-23T00:00:00"/>
    <n v="21806.77"/>
  </r>
  <r>
    <s v="MARCOS SEIZO KISHI"/>
    <s v="Universidade Federal de Uberlandia"/>
    <n v="1771328"/>
    <n v="24918168817"/>
    <s v="10/09/1975"/>
    <x v="1"/>
    <s v="ESTER KISHI"/>
    <x v="0"/>
    <s v="BRASILEIRO NATO"/>
    <m/>
    <s v="SP"/>
    <m/>
    <n v="332"/>
    <s v="FACULDADE DE EDUCACAO FISICA"/>
    <s v="03-EDUCACAO FISICA"/>
    <n v="332"/>
    <s v="FACULDADE DE EDUCACAO FISICA"/>
    <s v="03-EDUCACAO FISICA"/>
    <x v="0"/>
    <x v="1"/>
    <x v="8"/>
    <x v="0"/>
    <m/>
    <s v="0//0"/>
    <m/>
    <m/>
    <n v="0"/>
    <m/>
    <n v="0"/>
    <m/>
    <m/>
    <m/>
    <x v="0"/>
    <x v="1"/>
    <d v="2013-09-17T00:00:00"/>
    <n v="17126.28"/>
  </r>
  <r>
    <s v="MARCUS ALVES DA ROCHA"/>
    <s v="Universidade Federal de Uberlandia"/>
    <n v="411818"/>
    <n v="13874918653"/>
    <s v="28/10/1950"/>
    <x v="1"/>
    <s v="TEREZINHA T ROCHA"/>
    <x v="0"/>
    <s v="BRASILEIRO NATO"/>
    <m/>
    <s v="MG"/>
    <s v="UBERLANDIA"/>
    <n v="435"/>
    <s v="AREA DE DIAGNOSTICO ESTOMATOLOGICO FOUFU"/>
    <s v="07-AREA ACADEMICA-UMUARAMA"/>
    <n v="319"/>
    <s v="FACULDADE DE ODONTOLOGIA"/>
    <s v="07-AREA ACADEMICA-UMUARAMA"/>
    <x v="0"/>
    <x v="2"/>
    <x v="3"/>
    <x v="0"/>
    <m/>
    <s v="0//0"/>
    <m/>
    <m/>
    <n v="0"/>
    <m/>
    <n v="0"/>
    <m/>
    <m/>
    <m/>
    <x v="0"/>
    <x v="1"/>
    <d v="1974-04-01T00:00:00"/>
    <n v="16661.22"/>
  </r>
  <r>
    <s v="MARCUS AUGUSTO BRONZI"/>
    <s v="Universidade Federal de Uberlandia"/>
    <n v="1760594"/>
    <n v="22321634820"/>
    <s v="09/05/1982"/>
    <x v="1"/>
    <s v="CELIA PEGORARO BRONZI"/>
    <x v="0"/>
    <s v="BRASILEIRO NATO"/>
    <m/>
    <s v="SP"/>
    <m/>
    <n v="391"/>
    <s v="FACULDADE DE MATEMATICA"/>
    <s v="04-SANTA MONICA"/>
    <n v="391"/>
    <s v="FACULDADE DE MATEMATICA"/>
    <s v="04-SANTA MONICA"/>
    <x v="0"/>
    <x v="1"/>
    <x v="8"/>
    <x v="0"/>
    <m/>
    <s v="0//0"/>
    <m/>
    <m/>
    <n v="0"/>
    <m/>
    <n v="0"/>
    <m/>
    <m/>
    <m/>
    <x v="0"/>
    <x v="1"/>
    <d v="2013-08-29T00:00:00"/>
    <n v="13273.52"/>
  </r>
  <r>
    <s v="MARCUS SERGIO SATTO VILELA"/>
    <s v="Universidade Federal de Uberlandia"/>
    <n v="1714341"/>
    <n v="15245545888"/>
    <s v="18/09/1970"/>
    <x v="1"/>
    <s v="MARIA BENEDICTA DE SATTO VILELA"/>
    <x v="0"/>
    <s v="BRASILEIRO NATO"/>
    <m/>
    <s v="SP"/>
    <m/>
    <n v="795"/>
    <s v="COORD CURSO CIENCIAS CONTABEIS DO PONTAL"/>
    <s v="09-CAMPUS PONTAL"/>
    <n v="1158"/>
    <s v="FA ADM CIE CONT ENG PROD SERV SOCIAL"/>
    <s v="09-CAMPUS PONTAL"/>
    <x v="0"/>
    <x v="0"/>
    <x v="6"/>
    <x v="0"/>
    <m/>
    <s v="0//0"/>
    <m/>
    <s v="Afast. no País (Com Ônus) Est/Dout/Mestrado - EST"/>
    <n v="0"/>
    <m/>
    <n v="0"/>
    <m/>
    <s v="26/09/2022"/>
    <s v="6/02/2023"/>
    <x v="0"/>
    <x v="1"/>
    <d v="2009-07-24T00:00:00"/>
    <n v="8904.42"/>
  </r>
  <r>
    <s v="MARCUS VINICIUS COUTINHO COSSI"/>
    <s v="Universidade Federal de Uberlandia"/>
    <n v="2106880"/>
    <n v="33384432851"/>
    <s v="03/06/1985"/>
    <x v="1"/>
    <s v="HOSANA CELI DA COSTA COSSI"/>
    <x v="0"/>
    <s v="BRASILEIRO NATO"/>
    <m/>
    <s v="SP"/>
    <m/>
    <n v="314"/>
    <s v="FACULDADE DE MEDICINA VETERINARIA"/>
    <s v="07-AREA ACADEMICA-UMUARAMA"/>
    <n v="314"/>
    <s v="FACULDADE DE MEDICINA VETERINARIA"/>
    <s v="07-AREA ACADEMICA-UMUARAMA"/>
    <x v="0"/>
    <x v="1"/>
    <x v="6"/>
    <x v="0"/>
    <m/>
    <s v="0//0"/>
    <m/>
    <m/>
    <n v="0"/>
    <m/>
    <n v="0"/>
    <m/>
    <m/>
    <m/>
    <x v="0"/>
    <x v="1"/>
    <d v="2014-03-31T00:00:00"/>
    <n v="12763.01"/>
  </r>
  <r>
    <s v="MARCUS VINICIUS DE PADUA NETTO"/>
    <s v="Universidade Federal de Uberlandia"/>
    <n v="2123649"/>
    <n v="56834977600"/>
    <s v="17/07/1966"/>
    <x v="1"/>
    <s v="MARLE DE FATIMA PADUA NETTO"/>
    <x v="0"/>
    <s v="BRASILEIRO NATO"/>
    <m/>
    <s v="MG"/>
    <s v="ARAGUARI"/>
    <n v="305"/>
    <s v="FACULDADE DE MEDICINA"/>
    <s v="07-AREA ACADEMICA-UMUARAMA"/>
    <n v="305"/>
    <s v="FACULDADE DE MEDICINA"/>
    <s v="07-AREA ACADEMICA-UMUARAMA"/>
    <x v="0"/>
    <x v="1"/>
    <x v="8"/>
    <x v="0"/>
    <m/>
    <s v="0//0"/>
    <m/>
    <m/>
    <n v="0"/>
    <m/>
    <n v="0"/>
    <m/>
    <m/>
    <m/>
    <x v="0"/>
    <x v="0"/>
    <d v="2013-07-15T00:00:00"/>
    <n v="8049"/>
  </r>
  <r>
    <s v="MARCUS VINICIUS LESSA DE LIMA"/>
    <s v="Universidade Federal de Uberlandia"/>
    <n v="3308956"/>
    <n v="8163694610"/>
    <s v="25/04/1994"/>
    <x v="1"/>
    <s v="FRANCISCA ROSANGELA LESSA DE LIMA"/>
    <x v="0"/>
    <s v="BRASILEIRO NATO"/>
    <m/>
    <s v="MG"/>
    <m/>
    <n v="349"/>
    <s v="INSTITUTO DE LETRAS E LINGUISTICA"/>
    <s v="04-SANTA MONICA"/>
    <n v="349"/>
    <s v="INSTITUTO DE LETRAS E LINGUISTICA"/>
    <s v="04-SANTA MONICA"/>
    <x v="0"/>
    <x v="0"/>
    <x v="2"/>
    <x v="1"/>
    <m/>
    <s v="0//0"/>
    <m/>
    <m/>
    <n v="0"/>
    <m/>
    <n v="0"/>
    <m/>
    <m/>
    <m/>
    <x v="1"/>
    <x v="0"/>
    <d v="2022-09-15T00:00:00"/>
    <n v="3866.06"/>
  </r>
  <r>
    <s v="MARCUS VINICIUS RIBEIRO MACHADO"/>
    <s v="Universidade Federal de Uberlandia"/>
    <n v="1929417"/>
    <n v="1173554106"/>
    <s v="30/04/1986"/>
    <x v="1"/>
    <s v="SILA DAS GRACAS MACHADO"/>
    <x v="0"/>
    <s v="BRASILEIRO NATO"/>
    <m/>
    <s v="GO"/>
    <m/>
    <n v="1158"/>
    <s v="FA ADM CIE CONT ENG PROD SERV SOCIAL"/>
    <s v="09-CAMPUS PONTAL"/>
    <n v="1158"/>
    <s v="FA ADM CIE CONT ENG PROD SERV SOCIAL"/>
    <s v="09-CAMPUS PONTAL"/>
    <x v="0"/>
    <x v="1"/>
    <x v="8"/>
    <x v="0"/>
    <m/>
    <s v="0//0"/>
    <m/>
    <m/>
    <n v="0"/>
    <m/>
    <n v="0"/>
    <m/>
    <m/>
    <m/>
    <x v="0"/>
    <x v="1"/>
    <d v="2012-03-21T00:00:00"/>
    <n v="14256.7"/>
  </r>
  <r>
    <s v="MARCUS VINICIUS SAMPAIO"/>
    <s v="Universidade Federal de Uberlandia"/>
    <n v="1488171"/>
    <n v="6944762773"/>
    <s v="14/12/1971"/>
    <x v="1"/>
    <s v="THEREZA TOLEDO SAMPAIO"/>
    <x v="0"/>
    <s v="BRASILEIRO NATO"/>
    <m/>
    <s v="RJ"/>
    <s v="VALENCA"/>
    <n v="1334"/>
    <s v="Coordenação do Programa de Pós-Graduação em Agronomia"/>
    <s v="12-CAMPUS GLORIA"/>
    <n v="301"/>
    <s v="INSTITUTO DE CIENCIAS AGRARIAS"/>
    <s v="12-CAMPUS GLORIA"/>
    <x v="0"/>
    <x v="1"/>
    <x v="1"/>
    <x v="0"/>
    <m/>
    <s v="0//0"/>
    <m/>
    <m/>
    <n v="0"/>
    <m/>
    <n v="0"/>
    <m/>
    <m/>
    <m/>
    <x v="0"/>
    <x v="1"/>
    <d v="2005-03-10T00:00:00"/>
    <n v="19646.82"/>
  </r>
  <r>
    <s v="MARGARETH DE SOUZA FREITAS THOMOPOULOS"/>
    <s v="Universidade Federal de Uberlandia"/>
    <n v="1288399"/>
    <n v="53994124972"/>
    <s v="23/05/1962"/>
    <x v="0"/>
    <s v="ANNA DA SILVA MOTTA FERNANDES"/>
    <x v="0"/>
    <s v="BRASILEIRO NATO"/>
    <m/>
    <s v="PR"/>
    <m/>
    <n v="349"/>
    <s v="INSTITUTO DE LETRAS E LINGUISTICA"/>
    <s v="04-SANTA MONICA"/>
    <n v="349"/>
    <s v="INSTITUTO DE LETRAS E LINGUISTICA"/>
    <s v="04-SANTA MONICA"/>
    <x v="0"/>
    <x v="1"/>
    <x v="9"/>
    <x v="0"/>
    <m/>
    <s v="0//0"/>
    <m/>
    <m/>
    <n v="26258"/>
    <s v="UNIVERS. TECNOLOGICA FEDERAL DO PARANA"/>
    <n v="0"/>
    <m/>
    <m/>
    <m/>
    <x v="0"/>
    <x v="1"/>
    <d v="2019-05-20T00:00:00"/>
    <n v="16591.91"/>
  </r>
  <r>
    <s v="MARGARIDA SATIE IAMAMOTO"/>
    <s v="Universidade Federal de Uberlandia"/>
    <n v="1035178"/>
    <n v="93248750863"/>
    <s v="24/05/1951"/>
    <x v="0"/>
    <s v="IUQUI CACHIVA IAMAMOTO"/>
    <x v="2"/>
    <s v="BRASILEIRO NATO"/>
    <m/>
    <s v="SP"/>
    <s v="JABORANDI"/>
    <n v="356"/>
    <s v="INSTITUTO DE QUIMICA"/>
    <s v="04-SANTA MONICA"/>
    <n v="356"/>
    <s v="INSTITUTO DE QUIMICA"/>
    <s v="04-SANTA MONICA"/>
    <x v="0"/>
    <x v="1"/>
    <x v="1"/>
    <x v="0"/>
    <m/>
    <s v="0//0"/>
    <m/>
    <m/>
    <n v="0"/>
    <m/>
    <n v="0"/>
    <m/>
    <m/>
    <m/>
    <x v="0"/>
    <x v="1"/>
    <d v="1993-03-22T00:00:00"/>
    <n v="20833.82"/>
  </r>
  <r>
    <s v="MARIA ADRIANA VIDIGAL DE LIMA"/>
    <s v="Universidade Federal de Uberlandia"/>
    <n v="1690923"/>
    <n v="92208100697"/>
    <s v="11/10/1971"/>
    <x v="0"/>
    <s v="NILCE MARIA VIDIGAL LIMA"/>
    <x v="3"/>
    <s v="BRASILEIRO NATO"/>
    <m/>
    <s v="MG"/>
    <s v="UBERLANDIA"/>
    <n v="414"/>
    <s v="FACULDADE DE CIENCIA DA COMPUTACAO"/>
    <s v="04-SANTA MONICA"/>
    <n v="414"/>
    <s v="FACULDADE DE CIENCIA DA COMPUTACAO"/>
    <s v="04-SANTA MONICA"/>
    <x v="0"/>
    <x v="1"/>
    <x v="9"/>
    <x v="0"/>
    <m/>
    <s v="0//0"/>
    <m/>
    <m/>
    <n v="0"/>
    <m/>
    <n v="0"/>
    <m/>
    <m/>
    <m/>
    <x v="0"/>
    <x v="1"/>
    <d v="2009-03-17T00:00:00"/>
    <n v="16591.91"/>
  </r>
  <r>
    <s v="MARIA AMELIA DOS SANTOS"/>
    <s v="Universidade Federal de Uberlandia"/>
    <n v="1123259"/>
    <n v="5549653800"/>
    <s v="16/07/1964"/>
    <x v="0"/>
    <s v="MARIA JOSE SANTOS"/>
    <x v="0"/>
    <s v="BRASILEIRO NATO"/>
    <m/>
    <s v="SP"/>
    <s v="SANTOS"/>
    <n v="301"/>
    <s v="INSTITUTO DE CIENCIAS AGRARIAS"/>
    <s v="12-CAMPUS GLORIA"/>
    <n v="301"/>
    <s v="INSTITUTO DE CIENCIAS AGRARIAS"/>
    <s v="12-CAMPUS GLORIA"/>
    <x v="0"/>
    <x v="1"/>
    <x v="3"/>
    <x v="0"/>
    <m/>
    <s v="0//0"/>
    <m/>
    <m/>
    <n v="0"/>
    <m/>
    <n v="0"/>
    <m/>
    <m/>
    <m/>
    <x v="0"/>
    <x v="1"/>
    <d v="1994-03-23T00:00:00"/>
    <n v="21866.84"/>
  </r>
  <r>
    <s v="MARIA ANDREA ANGELOTTI CARMO"/>
    <s v="Universidade Federal de Uberlandia"/>
    <n v="3329165"/>
    <n v="91069572691"/>
    <s v="14/04/1974"/>
    <x v="0"/>
    <s v="MARIA DA CONCEICAO ALVES ANGELOTTI"/>
    <x v="1"/>
    <s v="BRASILEIRO NATO"/>
    <m/>
    <s v="PR"/>
    <s v="UMUARAMA"/>
    <n v="335"/>
    <s v="INSTITUTO DE HISTORIA"/>
    <s v="04-SANTA MONICA"/>
    <n v="335"/>
    <s v="INSTITUTO DE HISTORIA"/>
    <s v="04-SANTA MONICA"/>
    <x v="0"/>
    <x v="1"/>
    <x v="5"/>
    <x v="0"/>
    <m/>
    <s v="0//0"/>
    <m/>
    <m/>
    <n v="0"/>
    <m/>
    <n v="0"/>
    <m/>
    <m/>
    <m/>
    <x v="0"/>
    <x v="1"/>
    <d v="2009-10-28T00:00:00"/>
    <n v="21798.57"/>
  </r>
  <r>
    <s v="MARIA ANGELICA DE OLIVEIRA MAGRINI"/>
    <s v="Universidade Federal de Uberlandia"/>
    <n v="2013896"/>
    <n v="31372154809"/>
    <s v="24/07/1984"/>
    <x v="0"/>
    <s v="IVANETE GARCIA DE OLIVEIRA"/>
    <x v="0"/>
    <s v="BRASILEIRO NATO"/>
    <m/>
    <s v="SP"/>
    <m/>
    <n v="800"/>
    <s v="COORD DO CURSO DE GEOGRAFIA DO PONTAL"/>
    <s v="09-CAMPUS PONTAL"/>
    <n v="1155"/>
    <s v="INSTITUTO DE CIENCIAS HUMANAS DO PONTAL"/>
    <s v="09-CAMPUS PONTAL"/>
    <x v="0"/>
    <x v="1"/>
    <x v="8"/>
    <x v="0"/>
    <m/>
    <s v="0//0"/>
    <m/>
    <m/>
    <n v="0"/>
    <m/>
    <n v="0"/>
    <m/>
    <m/>
    <m/>
    <x v="0"/>
    <x v="1"/>
    <d v="2013-03-19T00:00:00"/>
    <n v="13273.52"/>
  </r>
  <r>
    <s v="MARIA ANGELICA MELO E OLIVEIRA"/>
    <s v="Universidade Federal de Uberlandia"/>
    <n v="1176203"/>
    <n v="50779966600"/>
    <s v="22/05/1967"/>
    <x v="0"/>
    <s v="JOANA FERREIRA DE MELO E OLIVEIRA"/>
    <x v="0"/>
    <s v="BRASILEIRO NATO"/>
    <m/>
    <s v="MG"/>
    <s v="UBERABA"/>
    <n v="1253"/>
    <s v="COORD PROG RESID MULT E UNIPROFISSIONAL"/>
    <s v="07-AREA ACADEMICA-UMUARAMA"/>
    <n v="305"/>
    <s v="FACULDADE DE MEDICINA"/>
    <s v="07-AREA ACADEMICA-UMUARAMA"/>
    <x v="0"/>
    <x v="1"/>
    <x v="5"/>
    <x v="0"/>
    <m/>
    <s v="0//0"/>
    <m/>
    <m/>
    <n v="0"/>
    <m/>
    <n v="0"/>
    <m/>
    <m/>
    <m/>
    <x v="0"/>
    <x v="1"/>
    <d v="2008-11-10T00:00:00"/>
    <n v="18921.32"/>
  </r>
  <r>
    <s v="MARIA ANTONIETA VELOSO CARVALHO DE OLIVEIRA"/>
    <s v="Universidade Federal de Uberlandia"/>
    <n v="2142761"/>
    <n v="7976049798"/>
    <s v="27/06/1977"/>
    <x v="0"/>
    <s v="MARIA OTILIA VELOSO CARVALHO"/>
    <x v="0"/>
    <s v="BRASILEIRO NATO"/>
    <m/>
    <s v="MG"/>
    <m/>
    <n v="319"/>
    <s v="FACULDADE DE ODONTOLOGIA"/>
    <s v="07-AREA ACADEMICA-UMUARAMA"/>
    <n v="319"/>
    <s v="FACULDADE DE ODONTOLOGIA"/>
    <s v="07-AREA ACADEMICA-UMUARAMA"/>
    <x v="0"/>
    <x v="1"/>
    <x v="6"/>
    <x v="0"/>
    <m/>
    <s v="0//0"/>
    <m/>
    <m/>
    <n v="0"/>
    <m/>
    <n v="0"/>
    <m/>
    <m/>
    <m/>
    <x v="0"/>
    <x v="1"/>
    <d v="2014-07-28T00:00:00"/>
    <n v="13356.63"/>
  </r>
  <r>
    <s v="MARIA APARECIDA AUGUSTO SATTO VILELA"/>
    <s v="Universidade Federal de Uberlandia"/>
    <n v="1975386"/>
    <n v="12938059809"/>
    <s v="26/03/1973"/>
    <x v="0"/>
    <s v="MARIA DAS NEVES AUGUSTO"/>
    <x v="1"/>
    <s v="BRASILEIRO NATO"/>
    <m/>
    <s v="MG"/>
    <m/>
    <n v="798"/>
    <s v="COORD DO CURSO DE PEDAGOGIA DO PONTAL"/>
    <s v="09-CAMPUS PONTAL"/>
    <n v="1155"/>
    <s v="INSTITUTO DE CIENCIAS HUMANAS DO PONTAL"/>
    <s v="09-CAMPUS PONTAL"/>
    <x v="0"/>
    <x v="1"/>
    <x v="9"/>
    <x v="0"/>
    <m/>
    <s v="0//0"/>
    <m/>
    <m/>
    <n v="26277"/>
    <s v="FUNDACAO UNIV. FEDERAL DE OURO PRETO"/>
    <n v="0"/>
    <m/>
    <m/>
    <m/>
    <x v="0"/>
    <x v="1"/>
    <d v="2014-03-05T00:00:00"/>
    <n v="16591.91"/>
  </r>
  <r>
    <s v="MARIA APARECIDA RESENDE OTTONI"/>
    <s v="Universidade Federal de Uberlandia"/>
    <n v="6413053"/>
    <n v="43712800649"/>
    <s v="23/03/1966"/>
    <x v="0"/>
    <s v="MARIA LOURDE O RESENDE"/>
    <x v="0"/>
    <s v="BRASILEIRO NATO"/>
    <m/>
    <s v="MG"/>
    <s v="UBERLANDIA"/>
    <n v="349"/>
    <s v="INSTITUTO DE LETRAS E LINGUISTICA"/>
    <s v="04-SANTA MONICA"/>
    <n v="349"/>
    <s v="INSTITUTO DE LETRAS E LINGUISTICA"/>
    <s v="04-SANTA MONICA"/>
    <x v="0"/>
    <x v="1"/>
    <x v="5"/>
    <x v="0"/>
    <m/>
    <s v="0//0"/>
    <m/>
    <m/>
    <n v="0"/>
    <m/>
    <n v="0"/>
    <m/>
    <m/>
    <m/>
    <x v="0"/>
    <x v="1"/>
    <d v="1988-01-15T00:00:00"/>
    <n v="21534.5"/>
  </r>
  <r>
    <s v="MARIA BEATRIZ GUIMARAES RAPONI"/>
    <s v="Universidade Federal de Uberlandia"/>
    <n v="1694045"/>
    <n v="7483334606"/>
    <s v="05/06/1986"/>
    <x v="0"/>
    <s v="SANDRA BEATRIZ GUIMARAES DE FREITAS FERREIRA"/>
    <x v="0"/>
    <s v="BRASILEIRO NATO"/>
    <m/>
    <s v="MG"/>
    <m/>
    <n v="312"/>
    <s v="COOR CURSO BACHAREL LIC ENFERMAGEM"/>
    <s v="07-AREA ACADEMICA-UMUARAMA"/>
    <n v="305"/>
    <s v="FACULDADE DE MEDICINA"/>
    <s v="07-AREA ACADEMICA-UMUARAMA"/>
    <x v="0"/>
    <x v="1"/>
    <x v="4"/>
    <x v="0"/>
    <m/>
    <s v="0//0"/>
    <m/>
    <m/>
    <n v="0"/>
    <m/>
    <n v="0"/>
    <m/>
    <m/>
    <m/>
    <x v="0"/>
    <x v="1"/>
    <d v="2018-04-12T00:00:00"/>
    <n v="11800.12"/>
  </r>
  <r>
    <s v="MARIA BEATRIZ JUNQUEIRA BERNARDES"/>
    <s v="Universidade Federal de Uberlandia"/>
    <n v="2351444"/>
    <n v="61995525634"/>
    <s v="29/10/1967"/>
    <x v="0"/>
    <s v="MARIA GUEDES JUNQUEIRA BERNARDES"/>
    <x v="0"/>
    <s v="BRASILEIRO NATO"/>
    <m/>
    <s v="MG"/>
    <s v="UBERLANDIA"/>
    <n v="340"/>
    <s v="INSTITUTO DE GEOGRAFIA"/>
    <s v="04-SANTA MONICA"/>
    <n v="340"/>
    <s v="INSTITUTO DE GEOGRAFIA"/>
    <s v="04-SANTA MONICA"/>
    <x v="0"/>
    <x v="1"/>
    <x v="1"/>
    <x v="0"/>
    <m/>
    <s v="0//0"/>
    <m/>
    <m/>
    <n v="0"/>
    <m/>
    <n v="0"/>
    <m/>
    <m/>
    <m/>
    <x v="0"/>
    <x v="1"/>
    <d v="2006-09-04T00:00:00"/>
    <n v="18663.64"/>
  </r>
  <r>
    <s v="MARIA BERNADETE JEHA ARAUJO"/>
    <s v="Universidade Federal de Uberlandia"/>
    <n v="2123399"/>
    <n v="52577309600"/>
    <s v="19/08/1960"/>
    <x v="0"/>
    <s v="HILDA JEHA"/>
    <x v="0"/>
    <s v="BRASILEIRO NATO"/>
    <m/>
    <s v="MG"/>
    <s v="BELO HORIZONTE"/>
    <n v="305"/>
    <s v="FACULDADE DE MEDICINA"/>
    <s v="07-AREA ACADEMICA-UMUARAMA"/>
    <n v="305"/>
    <s v="FACULDADE DE MEDICINA"/>
    <s v="07-AREA ACADEMICA-UMUARAMA"/>
    <x v="0"/>
    <x v="1"/>
    <x v="5"/>
    <x v="0"/>
    <m/>
    <s v="0//0"/>
    <m/>
    <m/>
    <n v="0"/>
    <m/>
    <n v="0"/>
    <m/>
    <m/>
    <m/>
    <x v="0"/>
    <x v="1"/>
    <d v="1994-12-22T00:00:00"/>
    <n v="20853.810000000001"/>
  </r>
  <r>
    <s v="MARIA CAMILA NARDINI BARIONI"/>
    <s v="Universidade Federal de Uberlandia"/>
    <n v="1605816"/>
    <n v="27175330871"/>
    <s v="07/07/1978"/>
    <x v="0"/>
    <s v="JULIANA NARDINI BARIONI"/>
    <x v="0"/>
    <s v="BRASILEIRO NATO"/>
    <m/>
    <s v="SP"/>
    <m/>
    <n v="414"/>
    <s v="FACULDADE DE CIENCIA DA COMPUTACAO"/>
    <s v="04-SANTA MONICA"/>
    <n v="414"/>
    <s v="FACULDADE DE CIENCIA DA COMPUTACAO"/>
    <s v="04-SANTA MONICA"/>
    <x v="0"/>
    <x v="1"/>
    <x v="1"/>
    <x v="0"/>
    <m/>
    <s v="0//0"/>
    <m/>
    <m/>
    <n v="26352"/>
    <s v="FUNDACAO UNIVERSIDADE FEDERAL DO ABC"/>
    <n v="0"/>
    <m/>
    <m/>
    <m/>
    <x v="0"/>
    <x v="1"/>
    <d v="2012-01-24T00:00:00"/>
    <n v="18663.64"/>
  </r>
  <r>
    <s v="MARIA CAROLINA DO AMARAL COUTO"/>
    <s v="Universidade Federal de Uberlandia"/>
    <n v="3286530"/>
    <n v="44227069858"/>
    <s v="14/10/1994"/>
    <x v="0"/>
    <s v="SILVANA DO AMARAL COUTO"/>
    <x v="0"/>
    <s v="BRASILEIRO NATO"/>
    <m/>
    <s v="SP"/>
    <m/>
    <n v="360"/>
    <s v="FACULDADE DE CIENCIAS CONTABEIS"/>
    <s v="04-SANTA MONICA"/>
    <n v="360"/>
    <s v="FACULDADE DE CIENCIAS CONTABEIS"/>
    <s v="04-SANTA MONICA"/>
    <x v="0"/>
    <x v="0"/>
    <x v="2"/>
    <x v="1"/>
    <m/>
    <s v="0//0"/>
    <m/>
    <m/>
    <n v="0"/>
    <m/>
    <n v="0"/>
    <m/>
    <m/>
    <m/>
    <x v="1"/>
    <x v="0"/>
    <d v="2022-04-18T00:00:00"/>
    <n v="3866.06"/>
  </r>
  <r>
    <s v="MARIA CECILIA DE LIMA"/>
    <s v="Universidade Federal de Uberlandia"/>
    <n v="3035210"/>
    <n v="57406839634"/>
    <s v="21/07/1966"/>
    <x v="0"/>
    <s v="ADELINA FELIX DE LIMA"/>
    <x v="4"/>
    <s v="BRASILEIRO NATO"/>
    <m/>
    <s v="MG"/>
    <s v="UBERLANDIA"/>
    <n v="349"/>
    <s v="INSTITUTO DE LETRAS E LINGUISTICA"/>
    <s v="04-SANTA MONICA"/>
    <n v="349"/>
    <s v="INSTITUTO DE LETRAS E LINGUISTICA"/>
    <s v="04-SANTA MONICA"/>
    <x v="0"/>
    <x v="1"/>
    <x v="5"/>
    <x v="0"/>
    <m/>
    <s v="0//0"/>
    <m/>
    <m/>
    <n v="0"/>
    <m/>
    <n v="0"/>
    <m/>
    <m/>
    <m/>
    <x v="0"/>
    <x v="1"/>
    <d v="2009-01-22T00:00:00"/>
    <n v="17945.810000000001"/>
  </r>
  <r>
    <s v="MARIA CECILIA MORAES FRADE"/>
    <s v="Universidade Federal de Uberlandia"/>
    <n v="3278936"/>
    <n v="41390726878"/>
    <s v="27/06/1993"/>
    <x v="0"/>
    <s v="IRACEMA RIBEIRO DE MORAES FRADE"/>
    <x v="0"/>
    <s v="BRASILEIRO NATO"/>
    <m/>
    <s v="SP"/>
    <m/>
    <n v="332"/>
    <s v="FACULDADE DE EDUCACAO FISICA"/>
    <s v="03-EDUCACAO FISICA"/>
    <n v="332"/>
    <s v="FACULDADE DE EDUCACAO FISICA"/>
    <s v="03-EDUCACAO FISICA"/>
    <x v="0"/>
    <x v="0"/>
    <x v="2"/>
    <x v="1"/>
    <m/>
    <s v="0//0"/>
    <m/>
    <m/>
    <n v="0"/>
    <m/>
    <n v="0"/>
    <m/>
    <m/>
    <m/>
    <x v="1"/>
    <x v="0"/>
    <d v="2022-03-07T00:00:00"/>
    <n v="3866.06"/>
  </r>
  <r>
    <s v="MARIA CELIA BORGES"/>
    <s v="Universidade Federal de Uberlandia"/>
    <n v="2505737"/>
    <n v="42262380600"/>
    <s v="05/09/1963"/>
    <x v="0"/>
    <s v="CELIA SILVA BORGES"/>
    <x v="0"/>
    <s v="BRASILEIRO NATO"/>
    <m/>
    <s v="MG"/>
    <m/>
    <n v="363"/>
    <s v="FACULDADE DE EDUCACAO"/>
    <s v="04-SANTA MONICA"/>
    <n v="363"/>
    <s v="FACULDADE DE EDUCACAO"/>
    <s v="04-SANTA MONICA"/>
    <x v="0"/>
    <x v="1"/>
    <x v="1"/>
    <x v="0"/>
    <m/>
    <s v="0//0"/>
    <m/>
    <m/>
    <n v="26254"/>
    <s v="UNIVERSIDADE FED.DO TRIANGULO MINEIRO"/>
    <n v="0"/>
    <m/>
    <m/>
    <m/>
    <x v="0"/>
    <x v="1"/>
    <d v="2014-05-07T00:00:00"/>
    <n v="21301.13"/>
  </r>
  <r>
    <s v="MARIA CLAUDIA DE FREITAS SALOMAO"/>
    <s v="Universidade Federal de Uberlandia"/>
    <n v="2683151"/>
    <n v="1523387645"/>
    <s v="27/08/1986"/>
    <x v="0"/>
    <s v="DORCA LUIZA DE FREITAS SALOMAO"/>
    <x v="0"/>
    <s v="BRASILEIRO NATO"/>
    <m/>
    <s v="MG"/>
    <s v="UBERLANDIA"/>
    <n v="407"/>
    <s v="FACULDADE DE ENGENHARIA CIVIL"/>
    <s v="04-SANTA MONICA"/>
    <n v="407"/>
    <s v="FACULDADE DE ENGENHARIA CIVIL"/>
    <s v="04-SANTA MONICA"/>
    <x v="0"/>
    <x v="1"/>
    <x v="4"/>
    <x v="0"/>
    <m/>
    <s v="0//0"/>
    <m/>
    <m/>
    <n v="0"/>
    <m/>
    <n v="0"/>
    <m/>
    <m/>
    <m/>
    <x v="0"/>
    <x v="1"/>
    <d v="2017-01-24T00:00:00"/>
    <n v="11800.12"/>
  </r>
  <r>
    <s v="MARIA CRISTINA DE MOURA FERREIRA"/>
    <s v="Universidade Federal de Uberlandia"/>
    <n v="1171760"/>
    <n v="3767967820"/>
    <s v="08/11/1959"/>
    <x v="0"/>
    <s v="DALVA DA SILVEIRA MOURA"/>
    <x v="0"/>
    <s v="BRASILEIRO NATO"/>
    <m/>
    <s v="SP"/>
    <s v="SAO JOAQUIM DA BARRA"/>
    <n v="305"/>
    <s v="FACULDADE DE MEDICINA"/>
    <s v="07-AREA ACADEMICA-UMUARAMA"/>
    <n v="305"/>
    <s v="FACULDADE DE MEDICINA"/>
    <s v="07-AREA ACADEMICA-UMUARAMA"/>
    <x v="0"/>
    <x v="1"/>
    <x v="5"/>
    <x v="0"/>
    <m/>
    <s v="0//0"/>
    <m/>
    <m/>
    <n v="0"/>
    <m/>
    <n v="0"/>
    <m/>
    <m/>
    <m/>
    <x v="0"/>
    <x v="1"/>
    <d v="2008-11-10T00:00:00"/>
    <n v="18780.490000000002"/>
  </r>
  <r>
    <s v="MARIA CRISTINA LEMES DE SOUZA COSTA"/>
    <s v="Universidade Federal de Uberlandia"/>
    <n v="3190781"/>
    <n v="56069618653"/>
    <s v="22/12/1964"/>
    <x v="0"/>
    <s v="ANA LEMES DE SOUZA"/>
    <x v="3"/>
    <s v="BRASILEIRO NATO"/>
    <m/>
    <s v="MG"/>
    <s v="UBERLANDIA"/>
    <n v="808"/>
    <s v="INSTITUTO DE ARTES"/>
    <s v="04-SANTA MONICA"/>
    <n v="808"/>
    <s v="INSTITUTO DE ARTES"/>
    <s v="04-SANTA MONICA"/>
    <x v="0"/>
    <x v="0"/>
    <x v="6"/>
    <x v="0"/>
    <m/>
    <s v="0//0"/>
    <m/>
    <m/>
    <n v="0"/>
    <m/>
    <n v="0"/>
    <m/>
    <m/>
    <m/>
    <x v="0"/>
    <x v="1"/>
    <d v="2002-07-10T00:00:00"/>
    <n v="8904.42"/>
  </r>
  <r>
    <s v="MARIA CRISTINA SANCHES"/>
    <s v="Universidade Federal de Uberlandia"/>
    <n v="1714348"/>
    <n v="10811701824"/>
    <s v="21/06/1968"/>
    <x v="0"/>
    <s v="MERCEDES BALAN SANCHES"/>
    <x v="0"/>
    <s v="BRASILEIRO NATO"/>
    <m/>
    <s v="SP"/>
    <m/>
    <n v="294"/>
    <s v="INSTITUTO DE BIOLOGIA"/>
    <s v="07-AREA ACADEMICA-UMUARAMA"/>
    <n v="294"/>
    <s v="INSTITUTO DE BIOLOGIA"/>
    <s v="07-AREA ACADEMICA-UMUARAMA"/>
    <x v="0"/>
    <x v="1"/>
    <x v="5"/>
    <x v="0"/>
    <m/>
    <s v="0//0"/>
    <m/>
    <m/>
    <n v="0"/>
    <m/>
    <n v="0"/>
    <m/>
    <m/>
    <m/>
    <x v="0"/>
    <x v="1"/>
    <d v="2009-07-24T00:00:00"/>
    <n v="17945.810000000001"/>
  </r>
  <r>
    <s v="MARIA CRISTINA VIDIGAL DE LIMA"/>
    <s v="Universidade Federal de Uberlandia"/>
    <n v="2179806"/>
    <n v="85636835604"/>
    <s v="16/07/1970"/>
    <x v="0"/>
    <s v="NILCE MARIA VIDIGAL LIMA"/>
    <x v="0"/>
    <s v="BRASILEIRO NATO"/>
    <m/>
    <s v="MG"/>
    <s v="UBERLANDIA"/>
    <n v="407"/>
    <s v="FACULDADE DE ENGENHARIA CIVIL"/>
    <s v="04-SANTA MONICA"/>
    <n v="407"/>
    <s v="FACULDADE DE ENGENHARIA CIVIL"/>
    <s v="04-SANTA MONICA"/>
    <x v="0"/>
    <x v="1"/>
    <x v="3"/>
    <x v="0"/>
    <m/>
    <s v="0//0"/>
    <m/>
    <m/>
    <n v="0"/>
    <m/>
    <n v="0"/>
    <m/>
    <m/>
    <m/>
    <x v="0"/>
    <x v="1"/>
    <d v="1997-01-02T00:00:00"/>
    <n v="20720.98"/>
  </r>
  <r>
    <s v="MARIA DA GRACA VASCONCELOS"/>
    <s v="Universidade Federal de Uberlandia"/>
    <n v="413328"/>
    <n v="32135068691"/>
    <s v="16/06/1956"/>
    <x v="0"/>
    <s v="HELENA ARA VASCONCELOS"/>
    <x v="0"/>
    <s v="BRASILEIRO NATO"/>
    <m/>
    <s v="MG"/>
    <s v="UBERLANDIA"/>
    <n v="301"/>
    <s v="INSTITUTO DE CIENCIAS AGRARIAS"/>
    <s v="12-CAMPUS GLORIA"/>
    <n v="410"/>
    <s v="FACULDADE DE ENGENHARIA QUIMICA"/>
    <s v="04-SANTA MONICA"/>
    <x v="0"/>
    <x v="1"/>
    <x v="1"/>
    <x v="0"/>
    <m/>
    <s v="0//0"/>
    <m/>
    <m/>
    <n v="0"/>
    <m/>
    <n v="0"/>
    <m/>
    <m/>
    <m/>
    <x v="0"/>
    <x v="1"/>
    <d v="1989-05-18T00:00:00"/>
    <n v="22514.69"/>
  </r>
  <r>
    <s v="MARIA DEL ROSARIO MESTANZA ZUNIGA"/>
    <s v="Universidade Federal de Uberlandia"/>
    <n v="3293441"/>
    <n v="22352843880"/>
    <s v="22/07/1962"/>
    <x v="0"/>
    <s v="EMMA ZUNIGA LOPEZ"/>
    <x v="1"/>
    <s v="BRASILEIRO NATZ"/>
    <s v="PERU"/>
    <m/>
    <m/>
    <n v="349"/>
    <s v="INSTITUTO DE LETRAS E LINGUISTICA"/>
    <s v="04-SANTA MONICA"/>
    <n v="349"/>
    <s v="INSTITUTO DE LETRAS E LINGUISTICA"/>
    <s v="04-SANTA MONICA"/>
    <x v="0"/>
    <x v="0"/>
    <x v="2"/>
    <x v="1"/>
    <m/>
    <s v="0//0"/>
    <m/>
    <m/>
    <n v="0"/>
    <m/>
    <n v="0"/>
    <m/>
    <m/>
    <m/>
    <x v="1"/>
    <x v="0"/>
    <d v="2022-05-30T00:00:00"/>
    <n v="2846.15"/>
  </r>
  <r>
    <s v="MARIA ELISABETH MOREIRA CARVALHO ANDRADE"/>
    <s v="Universidade Federal de Uberlandia"/>
    <n v="1828072"/>
    <n v="88358755600"/>
    <s v="23/10/1968"/>
    <x v="0"/>
    <s v="ANA MARIA MOREIRA CARVALHO"/>
    <x v="0"/>
    <s v="BRASILEIRO NATO"/>
    <m/>
    <s v="MG"/>
    <m/>
    <n v="360"/>
    <s v="FACULDADE DE CIENCIAS CONTABEIS"/>
    <s v="04-SANTA MONICA"/>
    <n v="360"/>
    <s v="FACULDADE DE CIENCIAS CONTABEIS"/>
    <s v="04-SANTA MONICA"/>
    <x v="0"/>
    <x v="1"/>
    <x v="8"/>
    <x v="0"/>
    <m/>
    <s v="0//0"/>
    <m/>
    <m/>
    <n v="0"/>
    <m/>
    <n v="0"/>
    <m/>
    <m/>
    <m/>
    <x v="0"/>
    <x v="1"/>
    <d v="2010-12-01T00:00:00"/>
    <n v="13273.52"/>
  </r>
  <r>
    <s v="MARIA ELIZA ALVES GUERRA"/>
    <s v="Universidade Federal de Uberlandia"/>
    <n v="413528"/>
    <n v="61489336753"/>
    <s v="06/09/1956"/>
    <x v="0"/>
    <s v="ELISA ALVES GUERRA"/>
    <x v="0"/>
    <s v="BRASILEIRO NATO"/>
    <m/>
    <s v="RJ"/>
    <s v="DUQUE CAXIAS"/>
    <n v="372"/>
    <s v="FACULDADE ARQUITETURA URBANISMO E DESIGN"/>
    <s v="04-SANTA MONICA"/>
    <n v="372"/>
    <s v="FACULDADE ARQUITETURA URBANISMO E DESIGN"/>
    <s v="04-SANTA MONICA"/>
    <x v="0"/>
    <x v="1"/>
    <x v="1"/>
    <x v="0"/>
    <m/>
    <s v="0//0"/>
    <m/>
    <m/>
    <n v="0"/>
    <m/>
    <n v="0"/>
    <m/>
    <m/>
    <m/>
    <x v="0"/>
    <x v="1"/>
    <d v="1991-02-25T00:00:00"/>
    <n v="22110.17"/>
  </r>
  <r>
    <s v="MARIA ELIZABETH RIBEIRO CARNEIRO"/>
    <s v="Universidade Federal de Uberlandia"/>
    <n v="1664346"/>
    <n v="40590500759"/>
    <s v="08/07/1955"/>
    <x v="0"/>
    <s v="DULCE MARIA RIBEIRO CARNEIRO"/>
    <x v="0"/>
    <s v="BRASILEIRO NATO"/>
    <m/>
    <s v="MG"/>
    <s v="BELO HORIZONTE"/>
    <n v="335"/>
    <s v="INSTITUTO DE HISTORIA"/>
    <s v="04-SANTA MONICA"/>
    <n v="335"/>
    <s v="INSTITUTO DE HISTORIA"/>
    <s v="04-SANTA MONICA"/>
    <x v="0"/>
    <x v="1"/>
    <x v="1"/>
    <x v="0"/>
    <m/>
    <s v="0//0"/>
    <m/>
    <m/>
    <n v="0"/>
    <m/>
    <n v="0"/>
    <m/>
    <m/>
    <m/>
    <x v="0"/>
    <x v="1"/>
    <d v="2008-11-10T00:00:00"/>
    <n v="21886.51"/>
  </r>
  <r>
    <s v="MARIA IMACULADA DE SOUSA SILVA"/>
    <s v="Universidade Federal de Uberlandia"/>
    <n v="1494593"/>
    <n v="92762590663"/>
    <s v="15/06/1973"/>
    <x v="0"/>
    <s v="JUVENTINA CLARA DE SOUSA"/>
    <x v="0"/>
    <s v="BRASILEIRO NATO"/>
    <m/>
    <s v="MG"/>
    <m/>
    <n v="391"/>
    <s v="FACULDADE DE MATEMATICA"/>
    <s v="04-SANTA MONICA"/>
    <n v="391"/>
    <s v="FACULDADE DE MATEMATICA"/>
    <s v="04-SANTA MONICA"/>
    <x v="0"/>
    <x v="1"/>
    <x v="5"/>
    <x v="0"/>
    <m/>
    <s v="0//0"/>
    <m/>
    <m/>
    <n v="0"/>
    <m/>
    <n v="0"/>
    <m/>
    <m/>
    <m/>
    <x v="0"/>
    <x v="1"/>
    <d v="2009-11-05T00:00:00"/>
    <n v="17945.810000000001"/>
  </r>
  <r>
    <s v="MARIA IRENE MIRANDA BERNARDES"/>
    <s v="Universidade Federal de Uberlandia"/>
    <n v="2218481"/>
    <n v="5120008836"/>
    <s v="21/09/1966"/>
    <x v="0"/>
    <s v="MARNE ANTONIA DE MIRANDA"/>
    <x v="0"/>
    <s v="BRASILEIRO NATO"/>
    <m/>
    <s v="SP"/>
    <s v="RIBEIRAO PRETO"/>
    <n v="363"/>
    <s v="FACULDADE DE EDUCACAO"/>
    <s v="04-SANTA MONICA"/>
    <n v="363"/>
    <s v="FACULDADE DE EDUCACAO"/>
    <s v="04-SANTA MONICA"/>
    <x v="0"/>
    <x v="1"/>
    <x v="3"/>
    <x v="0"/>
    <m/>
    <s v="0//0"/>
    <m/>
    <m/>
    <n v="0"/>
    <m/>
    <n v="0"/>
    <m/>
    <m/>
    <m/>
    <x v="0"/>
    <x v="1"/>
    <d v="1998-06-27T00:00:00"/>
    <n v="21513.19"/>
  </r>
  <r>
    <s v="MARIA IVONETE SANTOS SILVA"/>
    <s v="Universidade Federal de Uberlandia"/>
    <n v="1035294"/>
    <n v="10271910534"/>
    <s v="09/07/1955"/>
    <x v="0"/>
    <s v="MARIA LEONIDIA SANTOS"/>
    <x v="1"/>
    <s v="BRASILEIRO NATO"/>
    <m/>
    <s v="SE"/>
    <s v="ARACAJÚ"/>
    <n v="349"/>
    <s v="INSTITUTO DE LETRAS E LINGUISTICA"/>
    <s v="04-SANTA MONICA"/>
    <n v="349"/>
    <s v="INSTITUTO DE LETRAS E LINGUISTICA"/>
    <s v="04-SANTA MONICA"/>
    <x v="0"/>
    <x v="1"/>
    <x v="3"/>
    <x v="0"/>
    <m/>
    <s v="0//0"/>
    <m/>
    <m/>
    <n v="0"/>
    <m/>
    <n v="0"/>
    <m/>
    <m/>
    <m/>
    <x v="0"/>
    <x v="1"/>
    <d v="1993-10-25T00:00:00"/>
    <n v="25064.11"/>
  </r>
  <r>
    <s v="MARIA JOSE DA COSTA GONDIM"/>
    <s v="Universidade Federal de Uberlandia"/>
    <n v="2704680"/>
    <n v="69150885634"/>
    <s v="16/09/1965"/>
    <x v="0"/>
    <s v="BARONDINA MARIA DA COSTA"/>
    <x v="0"/>
    <s v="BRASILEIRO NATO"/>
    <m/>
    <s v="MG"/>
    <m/>
    <n v="294"/>
    <s v="INSTITUTO DE BIOLOGIA"/>
    <s v="07-AREA ACADEMICA-UMUARAMA"/>
    <n v="294"/>
    <s v="INSTITUTO DE BIOLOGIA"/>
    <s v="07-AREA ACADEMICA-UMUARAMA"/>
    <x v="0"/>
    <x v="1"/>
    <x v="5"/>
    <x v="0"/>
    <m/>
    <s v="0//0"/>
    <m/>
    <m/>
    <n v="0"/>
    <m/>
    <n v="0"/>
    <m/>
    <m/>
    <m/>
    <x v="0"/>
    <x v="1"/>
    <d v="2010-02-01T00:00:00"/>
    <n v="17945.810000000001"/>
  </r>
  <r>
    <s v="MARIA LIGIA CHUERUBIM"/>
    <s v="Universidade Federal de Uberlandia"/>
    <n v="1811545"/>
    <n v="30747302855"/>
    <s v="16/02/1983"/>
    <x v="0"/>
    <s v="IZILDINHA APARECIDA BELAVENUTO CHUERUBIM"/>
    <x v="0"/>
    <s v="BRASILEIRO NATO"/>
    <m/>
    <s v="SP"/>
    <m/>
    <n v="407"/>
    <s v="FACULDADE DE ENGENHARIA CIVIL"/>
    <s v="04-SANTA MONICA"/>
    <n v="407"/>
    <s v="FACULDADE DE ENGENHARIA CIVIL"/>
    <s v="04-SANTA MONICA"/>
    <x v="0"/>
    <x v="1"/>
    <x v="8"/>
    <x v="0"/>
    <m/>
    <s v="0//0"/>
    <m/>
    <m/>
    <n v="0"/>
    <m/>
    <n v="0"/>
    <m/>
    <m/>
    <m/>
    <x v="0"/>
    <x v="1"/>
    <d v="2012-01-06T00:00:00"/>
    <n v="13273.52"/>
  </r>
  <r>
    <s v="MARIA LUCIA VANNUCHI"/>
    <s v="Universidade Federal de Uberlandia"/>
    <n v="1665174"/>
    <n v="76306895868"/>
    <s v="27/01/1954"/>
    <x v="0"/>
    <s v="MARIA DA PENHA VANNUCHI"/>
    <x v="0"/>
    <s v="BRASILEIRO NATO"/>
    <m/>
    <s v="SP"/>
    <m/>
    <n v="806"/>
    <s v="INSTITUTO DE CIENCIAS SOCIAIS"/>
    <s v="04-SANTA MONICA"/>
    <n v="806"/>
    <s v="INSTITUTO DE CIENCIAS SOCIAIS"/>
    <s v="04-SANTA MONICA"/>
    <x v="0"/>
    <x v="1"/>
    <x v="5"/>
    <x v="0"/>
    <m/>
    <s v="0//0"/>
    <m/>
    <m/>
    <n v="0"/>
    <m/>
    <n v="0"/>
    <m/>
    <m/>
    <m/>
    <x v="0"/>
    <x v="1"/>
    <d v="2009-06-17T00:00:00"/>
    <n v="17945.810000000001"/>
  </r>
  <r>
    <s v="MARIA LUIZA GONCALVES DOS REIS MONTEIRO"/>
    <s v="Universidade Federal de Uberlandia"/>
    <n v="2844416"/>
    <n v="8730813662"/>
    <s v="16/11/1987"/>
    <x v="0"/>
    <s v="DALMA ROSA DOS REIS"/>
    <x v="0"/>
    <s v="BRASILEIRO NATO"/>
    <m/>
    <s v="MG"/>
    <m/>
    <n v="305"/>
    <s v="FACULDADE DE MEDICINA"/>
    <s v="07-AREA ACADEMICA-UMUARAMA"/>
    <n v="305"/>
    <s v="FACULDADE DE MEDICINA"/>
    <s v="07-AREA ACADEMICA-UMUARAMA"/>
    <x v="0"/>
    <x v="1"/>
    <x v="4"/>
    <x v="0"/>
    <m/>
    <s v="0//0"/>
    <m/>
    <m/>
    <n v="0"/>
    <m/>
    <n v="0"/>
    <m/>
    <m/>
    <m/>
    <x v="0"/>
    <x v="0"/>
    <d v="2017-11-13T00:00:00"/>
    <n v="7155.54"/>
  </r>
  <r>
    <s v="MARIA LYDA BOLANOS ROJAS"/>
    <s v="Universidade Federal de Uberlandia"/>
    <n v="1998285"/>
    <n v="21264329806"/>
    <s v="08/04/1961"/>
    <x v="0"/>
    <s v="ISABEL ROJAS MORALES"/>
    <x v="0"/>
    <s v="BRASILEIRO NATZ"/>
    <s v="COLOMBIA"/>
    <m/>
    <m/>
    <n v="407"/>
    <s v="FACULDADE DE ENGENHARIA CIVIL"/>
    <s v="04-SANTA MONICA"/>
    <n v="407"/>
    <s v="FACULDADE DE ENGENHARIA CIVIL"/>
    <s v="04-SANTA MONICA"/>
    <x v="0"/>
    <x v="1"/>
    <x v="9"/>
    <x v="0"/>
    <m/>
    <s v="0//0"/>
    <m/>
    <m/>
    <n v="0"/>
    <m/>
    <n v="0"/>
    <m/>
    <m/>
    <m/>
    <x v="0"/>
    <x v="1"/>
    <d v="2013-02-18T00:00:00"/>
    <n v="16591.91"/>
  </r>
  <r>
    <s v="MARIA RAQUEL CAIXETA GANDOLFI"/>
    <s v="Universidade Federal de Uberlandia"/>
    <n v="3242974"/>
    <n v="99932164615"/>
    <s v="09/10/1969"/>
    <x v="0"/>
    <s v="ADELINA VAZ PEREIRA CAIXETA"/>
    <x v="0"/>
    <s v="BRASILEIRO NATO"/>
    <m/>
    <s v="MG"/>
    <s v="PATOS DE MINAS"/>
    <n v="369"/>
    <s v="FACULDADE DE GESTAO E NEGOCIOS"/>
    <s v="04-SANTA MONICA"/>
    <n v="369"/>
    <s v="FACULDADE DE GESTAO E NEGOCIOS"/>
    <s v="04-SANTA MONICA"/>
    <x v="0"/>
    <x v="1"/>
    <x v="8"/>
    <x v="0"/>
    <m/>
    <s v="0//0"/>
    <m/>
    <m/>
    <n v="0"/>
    <m/>
    <n v="0"/>
    <m/>
    <m/>
    <m/>
    <x v="0"/>
    <x v="1"/>
    <d v="2009-03-04T00:00:00"/>
    <n v="13273.52"/>
  </r>
  <r>
    <s v="MARIA SIMONE FERRAZ PEREIRA"/>
    <s v="Universidade Federal de Uberlandia"/>
    <n v="3348907"/>
    <n v="864645660"/>
    <s v="26/12/1971"/>
    <x v="0"/>
    <s v="MARIA DA GLORIA FERRAZ PEREIRA"/>
    <x v="1"/>
    <s v="BRASILEIRO NATO"/>
    <m/>
    <s v="MG"/>
    <s v="ALMENARA"/>
    <n v="363"/>
    <s v="FACULDADE DE EDUCACAO"/>
    <s v="04-SANTA MONICA"/>
    <n v="363"/>
    <s v="FACULDADE DE EDUCACAO"/>
    <s v="04-SANTA MONICA"/>
    <x v="0"/>
    <x v="1"/>
    <x v="7"/>
    <x v="0"/>
    <m/>
    <s v="0//0"/>
    <m/>
    <m/>
    <n v="0"/>
    <m/>
    <n v="0"/>
    <m/>
    <m/>
    <m/>
    <x v="0"/>
    <x v="1"/>
    <d v="2008-09-25T00:00:00"/>
    <n v="21108.35"/>
  </r>
  <r>
    <s v="MARIA SOCORRO RAMOS MILITAO"/>
    <s v="Universidade Federal de Uberlandia"/>
    <n v="4331945"/>
    <n v="64654796649"/>
    <s v="21/06/1968"/>
    <x v="0"/>
    <s v="MARIA RAMOS MILITAO"/>
    <x v="3"/>
    <s v="BRASILEIRO NATO"/>
    <m/>
    <s v="CE"/>
    <s v="JUAZEIRO DO NORTE"/>
    <n v="807"/>
    <s v="INSTITUTO DE FILOSOFIA"/>
    <s v="04-SANTA MONICA"/>
    <n v="807"/>
    <s v="INSTITUTO DE FILOSOFIA"/>
    <s v="04-SANTA MONICA"/>
    <x v="0"/>
    <x v="1"/>
    <x v="7"/>
    <x v="0"/>
    <m/>
    <s v="0//0"/>
    <m/>
    <m/>
    <n v="0"/>
    <m/>
    <n v="0"/>
    <m/>
    <m/>
    <m/>
    <x v="0"/>
    <x v="1"/>
    <d v="2011-05-25T00:00:00"/>
    <n v="17255.59"/>
  </r>
  <r>
    <s v="MARIA STELA MARQUES OCHIUCCI"/>
    <s v="Universidade Federal de Uberlandia"/>
    <n v="4222039"/>
    <n v="88878171620"/>
    <s v="27/03/1960"/>
    <x v="0"/>
    <s v="ALIPIA OLIVEIRA MARQUES"/>
    <x v="0"/>
    <s v="BRASILEIRO NATO"/>
    <m/>
    <s v="MG"/>
    <s v="UBERLANDIA"/>
    <n v="349"/>
    <s v="INSTITUTO DE LETRAS E LINGUISTICA"/>
    <s v="04-SANTA MONICA"/>
    <n v="349"/>
    <s v="INSTITUTO DE LETRAS E LINGUISTICA"/>
    <s v="04-SANTA MONICA"/>
    <x v="0"/>
    <x v="1"/>
    <x v="8"/>
    <x v="0"/>
    <m/>
    <s v="0//0"/>
    <m/>
    <m/>
    <n v="0"/>
    <m/>
    <n v="0"/>
    <m/>
    <m/>
    <m/>
    <x v="0"/>
    <x v="1"/>
    <d v="2009-09-01T00:00:00"/>
    <n v="13273.52"/>
  </r>
  <r>
    <s v="MARIA SUZANA MOREIRA DO CARMO"/>
    <s v="Universidade Federal de Uberlandia"/>
    <n v="1644044"/>
    <n v="71434895734"/>
    <s v="11/04/1962"/>
    <x v="0"/>
    <s v="DIVA MOREIRA DO CARMO"/>
    <x v="0"/>
    <s v="BRASILEIRO NATO"/>
    <m/>
    <s v="RJ"/>
    <s v="NITEROI"/>
    <n v="349"/>
    <s v="INSTITUTO DE LETRAS E LINGUISTICA"/>
    <s v="04-SANTA MONICA"/>
    <n v="349"/>
    <s v="INSTITUTO DE LETRAS E LINGUISTICA"/>
    <s v="04-SANTA MONICA"/>
    <x v="0"/>
    <x v="1"/>
    <x v="7"/>
    <x v="0"/>
    <m/>
    <s v="0//0"/>
    <m/>
    <m/>
    <n v="0"/>
    <m/>
    <n v="0"/>
    <m/>
    <m/>
    <m/>
    <x v="0"/>
    <x v="1"/>
    <d v="2008-07-31T00:00:00"/>
    <n v="19660.75"/>
  </r>
  <r>
    <s v="MARIA TEREZINHA TAVARES"/>
    <s v="Universidade Federal de Uberlandia"/>
    <n v="412410"/>
    <n v="57786437649"/>
    <s v="28/03/1965"/>
    <x v="0"/>
    <s v="LOURDES APARECIDA TAVARES"/>
    <x v="0"/>
    <s v="BRASILEIRO NATO"/>
    <m/>
    <s v="GO"/>
    <s v="GOIANDIRA"/>
    <n v="376"/>
    <s v="FACULDADE DE DIREITO"/>
    <s v="04-SANTA MONICA"/>
    <n v="376"/>
    <s v="FACULDADE DE DIREITO"/>
    <s v="04-SANTA MONICA"/>
    <x v="0"/>
    <x v="0"/>
    <x v="8"/>
    <x v="0"/>
    <m/>
    <s v="0//0"/>
    <m/>
    <m/>
    <n v="0"/>
    <m/>
    <n v="0"/>
    <m/>
    <m/>
    <m/>
    <x v="0"/>
    <x v="1"/>
    <d v="1984-12-01T00:00:00"/>
    <n v="11407.16"/>
  </r>
  <r>
    <s v="MARIANA CARDOSO MARRA"/>
    <s v="Universidade Federal de Uberlandia"/>
    <n v="3267008"/>
    <n v="8148630607"/>
    <s v="06/06/1988"/>
    <x v="0"/>
    <s v="NILZA MARRA DE OLIVEIRA CARDOSO"/>
    <x v="0"/>
    <s v="BRASILEIRO NATO"/>
    <m/>
    <s v="MG"/>
    <m/>
    <n v="356"/>
    <s v="INSTITUTO DE QUIMICA"/>
    <s v="04-SANTA MONICA"/>
    <n v="356"/>
    <s v="INSTITUTO DE QUIMICA"/>
    <s v="04-SANTA MONICA"/>
    <x v="0"/>
    <x v="1"/>
    <x v="2"/>
    <x v="1"/>
    <m/>
    <s v="0//0"/>
    <m/>
    <m/>
    <n v="0"/>
    <m/>
    <n v="0"/>
    <m/>
    <m/>
    <m/>
    <x v="1"/>
    <x v="0"/>
    <d v="2021-12-13T00:00:00"/>
    <n v="5178.67"/>
  </r>
  <r>
    <s v="MARIANA HASSE"/>
    <s v="Universidade Federal de Uberlandia"/>
    <n v="1281515"/>
    <n v="21909394882"/>
    <s v="13/12/1980"/>
    <x v="0"/>
    <s v="CARMEN RITA MAURO CAGNO"/>
    <x v="0"/>
    <s v="BRASILEIRO NATO"/>
    <m/>
    <s v="SP"/>
    <m/>
    <n v="305"/>
    <s v="FACULDADE DE MEDICINA"/>
    <s v="07-AREA ACADEMICA-UMUARAMA"/>
    <n v="305"/>
    <s v="FACULDADE DE MEDICINA"/>
    <s v="07-AREA ACADEMICA-UMUARAMA"/>
    <x v="0"/>
    <x v="1"/>
    <x v="0"/>
    <x v="0"/>
    <m/>
    <s v="0//0"/>
    <m/>
    <m/>
    <n v="0"/>
    <m/>
    <n v="0"/>
    <m/>
    <m/>
    <m/>
    <x v="0"/>
    <x v="1"/>
    <d v="2017-11-01T00:00:00"/>
    <n v="12744.11"/>
  </r>
  <r>
    <s v="MARIANA MAGALHAES PINTO CORTES"/>
    <s v="Universidade Federal de Uberlandia"/>
    <n v="2487429"/>
    <n v="1172117616"/>
    <s v="10/06/1980"/>
    <x v="0"/>
    <s v="ROSELYS MAGALHAES PINTO CORTES"/>
    <x v="0"/>
    <s v="BRASILEIRO NATO"/>
    <m/>
    <s v="MG"/>
    <s v="UBERLANDIA"/>
    <n v="806"/>
    <s v="INSTITUTO DE CIENCIAS SOCIAIS"/>
    <s v="04-SANTA MONICA"/>
    <n v="806"/>
    <s v="INSTITUTO DE CIENCIAS SOCIAIS"/>
    <s v="04-SANTA MONICA"/>
    <x v="0"/>
    <x v="1"/>
    <x v="8"/>
    <x v="0"/>
    <m/>
    <s v="0//0"/>
    <m/>
    <m/>
    <n v="0"/>
    <m/>
    <n v="0"/>
    <m/>
    <m/>
    <m/>
    <x v="0"/>
    <x v="1"/>
    <d v="2012-10-10T00:00:00"/>
    <n v="13273.52"/>
  </r>
  <r>
    <s v="MARIANA MIEKO ODASHIMA"/>
    <s v="Universidade Federal de Uberlandia"/>
    <n v="2247619"/>
    <n v="31435317890"/>
    <s v="16/01/1984"/>
    <x v="0"/>
    <s v="ELZA KAZUKO UEHARA ODASHIMA"/>
    <x v="3"/>
    <s v="BRASILEIRO NATO"/>
    <m/>
    <s v="MG"/>
    <m/>
    <n v="395"/>
    <s v="INSTITUTO DE FISICA"/>
    <s v="04-SANTA MONICA"/>
    <n v="395"/>
    <s v="INSTITUTO DE FISICA"/>
    <s v="04-SANTA MONICA"/>
    <x v="0"/>
    <x v="1"/>
    <x v="6"/>
    <x v="0"/>
    <m/>
    <s v="0//0"/>
    <m/>
    <m/>
    <n v="0"/>
    <m/>
    <n v="0"/>
    <m/>
    <m/>
    <m/>
    <x v="0"/>
    <x v="1"/>
    <d v="2015-08-26T00:00:00"/>
    <n v="12763.01"/>
  </r>
  <r>
    <s v="MARIANA RAFAELA BATISTA SILVA PEIXOTO"/>
    <s v="Universidade Federal de Uberlandia"/>
    <n v="3014938"/>
    <n v="73690988187"/>
    <s v="30/08/1988"/>
    <x v="0"/>
    <s v="MARIA BEATRIZ SILVA PEIXOTO"/>
    <x v="0"/>
    <s v="BRASILEIRO NATO"/>
    <m/>
    <s v="GO"/>
    <m/>
    <n v="349"/>
    <s v="INSTITUTO DE LETRAS E LINGUISTICA"/>
    <s v="04-SANTA MONICA"/>
    <n v="349"/>
    <s v="INSTITUTO DE LETRAS E LINGUISTICA"/>
    <s v="04-SANTA MONICA"/>
    <x v="0"/>
    <x v="1"/>
    <x v="4"/>
    <x v="0"/>
    <m/>
    <s v="0//0"/>
    <m/>
    <s v="Afas. Part.Pro.Pos.Grad. Stricto Sensu no País C/Ônus - EST"/>
    <n v="0"/>
    <m/>
    <n v="0"/>
    <m/>
    <s v="2/05/2022"/>
    <s v="30/04/2023"/>
    <x v="0"/>
    <x v="1"/>
    <d v="2018-02-27T00:00:00"/>
    <n v="11800.12"/>
  </r>
  <r>
    <s v="MARIELI DE LIMA"/>
    <s v="Universidade Federal de Uberlandia"/>
    <n v="2151987"/>
    <n v="694848050"/>
    <s v="08/08/1985"/>
    <x v="0"/>
    <s v="MARIA IGNEZ DE LIMA"/>
    <x v="0"/>
    <s v="BRASILEIRO NATO"/>
    <m/>
    <s v="MG"/>
    <m/>
    <n v="789"/>
    <s v="COOR CURSO GRAD ENG ALIMENTOS DE PATOS"/>
    <s v="11-CAMPUS PATOS DE MINAS"/>
    <n v="410"/>
    <s v="FACULDADE DE ENGENHARIA QUIMICA"/>
    <s v="04-SANTA MONICA"/>
    <x v="0"/>
    <x v="1"/>
    <x v="6"/>
    <x v="0"/>
    <m/>
    <s v="0//0"/>
    <m/>
    <m/>
    <n v="0"/>
    <m/>
    <n v="0"/>
    <m/>
    <m/>
    <m/>
    <x v="0"/>
    <x v="1"/>
    <d v="2014-08-07T00:00:00"/>
    <n v="12763.01"/>
  </r>
  <r>
    <s v="MARIENE HUNDERTMARCK PEROBELLI"/>
    <s v="Universidade Federal de Uberlandia"/>
    <n v="1769173"/>
    <n v="666651914"/>
    <s v="29/05/1980"/>
    <x v="0"/>
    <s v="GISLENE A. H. PEROBELLI"/>
    <x v="3"/>
    <s v="BRASILEIRO NATO"/>
    <m/>
    <s v="RS"/>
    <m/>
    <n v="808"/>
    <s v="INSTITUTO DE ARTES"/>
    <s v="04-SANTA MONICA"/>
    <n v="808"/>
    <s v="INSTITUTO DE ARTES"/>
    <s v="04-SANTA MONICA"/>
    <x v="0"/>
    <x v="1"/>
    <x v="6"/>
    <x v="0"/>
    <m/>
    <s v="0//0"/>
    <m/>
    <m/>
    <n v="0"/>
    <m/>
    <n v="0"/>
    <m/>
    <m/>
    <m/>
    <x v="0"/>
    <x v="1"/>
    <d v="2010-03-12T00:00:00"/>
    <n v="12763.01"/>
  </r>
  <r>
    <s v="MARILDA SENA PEREIRA ZUZA"/>
    <s v="Universidade Federal de Uberlandia"/>
    <n v="3890937"/>
    <n v="39471403634"/>
    <s v="23/08/1959"/>
    <x v="0"/>
    <s v="IRENE ALVES PEREIRA"/>
    <x v="0"/>
    <s v="BRASILEIRO NATO"/>
    <m/>
    <s v="MG"/>
    <m/>
    <n v="369"/>
    <s v="FACULDADE DE GESTAO E NEGOCIOS"/>
    <s v="04-SANTA MONICA"/>
    <n v="369"/>
    <s v="FACULDADE DE GESTAO E NEGOCIOS"/>
    <s v="04-SANTA MONICA"/>
    <x v="0"/>
    <x v="0"/>
    <x v="2"/>
    <x v="1"/>
    <m/>
    <s v="0//0"/>
    <m/>
    <m/>
    <n v="0"/>
    <m/>
    <n v="0"/>
    <m/>
    <m/>
    <m/>
    <x v="1"/>
    <x v="0"/>
    <d v="2022-03-03T00:00:00"/>
    <n v="3259.43"/>
  </r>
  <r>
    <s v="MARILEIDE DIAS ESQUEDA"/>
    <s v="Universidade Federal de Uberlandia"/>
    <n v="1803950"/>
    <n v="20011044802"/>
    <s v="14/06/1973"/>
    <x v="0"/>
    <s v="LYDIA DIAS ESQUEDA"/>
    <x v="0"/>
    <s v="BRASILEIRO NATO"/>
    <m/>
    <s v="SP"/>
    <m/>
    <n v="349"/>
    <s v="INSTITUTO DE LETRAS E LINGUISTICA"/>
    <s v="04-SANTA MONICA"/>
    <n v="349"/>
    <s v="INSTITUTO DE LETRAS E LINGUISTICA"/>
    <s v="04-SANTA MONICA"/>
    <x v="0"/>
    <x v="1"/>
    <x v="5"/>
    <x v="0"/>
    <m/>
    <s v="0//0"/>
    <m/>
    <m/>
    <n v="0"/>
    <m/>
    <n v="0"/>
    <m/>
    <m/>
    <m/>
    <x v="0"/>
    <x v="1"/>
    <d v="2010-08-05T00:00:00"/>
    <n v="17945.810000000001"/>
  </r>
  <r>
    <s v="MARILI PERES JUNQUEIRA"/>
    <s v="Universidade Federal de Uberlandia"/>
    <n v="2570100"/>
    <n v="17865547803"/>
    <s v="09/10/1973"/>
    <x v="0"/>
    <s v="TEREZINHA APARECIDA PERES JUNQUEIRA"/>
    <x v="0"/>
    <s v="BRASILEIRO NATO"/>
    <m/>
    <s v="SP"/>
    <s v="NOVA GRANADA"/>
    <n v="832"/>
    <s v="DIVISAO DE LICENCIATURA - DIREN"/>
    <s v="04-SANTA MONICA"/>
    <n v="806"/>
    <s v="INSTITUTO DE CIENCIAS SOCIAIS"/>
    <s v="04-SANTA MONICA"/>
    <x v="0"/>
    <x v="1"/>
    <x v="1"/>
    <x v="0"/>
    <m/>
    <s v="0//0"/>
    <m/>
    <m/>
    <n v="0"/>
    <m/>
    <n v="0"/>
    <m/>
    <m/>
    <m/>
    <x v="0"/>
    <x v="1"/>
    <d v="2009-01-22T00:00:00"/>
    <n v="19639.150000000001"/>
  </r>
  <r>
    <s v="MARILIA INES MENDES BARBOSA"/>
    <s v="Universidade Federal de Uberlandia"/>
    <n v="2224051"/>
    <n v="60330287753"/>
    <s v="13/05/1956"/>
    <x v="0"/>
    <s v="IVETE INES MENDES BARBOSA"/>
    <x v="0"/>
    <s v="BRASILEIRO NATO"/>
    <m/>
    <s v="SP"/>
    <m/>
    <n v="340"/>
    <s v="INSTITUTO DE GEOGRAFIA"/>
    <s v="04-SANTA MONICA"/>
    <n v="340"/>
    <s v="INSTITUTO DE GEOGRAFIA"/>
    <s v="04-SANTA MONICA"/>
    <x v="0"/>
    <x v="1"/>
    <x v="0"/>
    <x v="0"/>
    <m/>
    <s v="0//0"/>
    <m/>
    <m/>
    <n v="0"/>
    <m/>
    <n v="0"/>
    <m/>
    <m/>
    <m/>
    <x v="0"/>
    <x v="1"/>
    <d v="2015-05-05T00:00:00"/>
    <n v="12272.12"/>
  </r>
  <r>
    <s v="MARILIA MARTINS PRADO BONINI"/>
    <s v="Universidade Federal de Uberlandia"/>
    <n v="3755793"/>
    <n v="7146626660"/>
    <s v="15/09/1984"/>
    <x v="0"/>
    <s v="MARISA MARTINS DA SILVA PRADO"/>
    <x v="0"/>
    <s v="BRASILEIRO NATO"/>
    <m/>
    <s v="MG"/>
    <m/>
    <n v="305"/>
    <s v="FACULDADE DE MEDICINA"/>
    <s v="07-AREA ACADEMICA-UMUARAMA"/>
    <n v="305"/>
    <s v="FACULDADE DE MEDICINA"/>
    <s v="07-AREA ACADEMICA-UMUARAMA"/>
    <x v="0"/>
    <x v="1"/>
    <x v="4"/>
    <x v="0"/>
    <m/>
    <s v="0//0"/>
    <m/>
    <m/>
    <n v="0"/>
    <m/>
    <n v="0"/>
    <m/>
    <m/>
    <m/>
    <x v="0"/>
    <x v="0"/>
    <d v="2017-03-15T00:00:00"/>
    <n v="7155.54"/>
  </r>
  <r>
    <s v="MARILIA VILLELA DE OLIVEIRA"/>
    <s v="Universidade Federal de Uberlandia"/>
    <n v="1035149"/>
    <n v="55890423649"/>
    <s v="27/11/1967"/>
    <x v="0"/>
    <s v="MARIA BEATRIZ V OLIVEIRA"/>
    <x v="0"/>
    <s v="BRASILEIRO NATO"/>
    <m/>
    <s v="MG"/>
    <s v="UBERLANDIA"/>
    <n v="363"/>
    <s v="FACULDADE DE EDUCACAO"/>
    <s v="04-SANTA MONICA"/>
    <n v="363"/>
    <s v="FACULDADE DE EDUCACAO"/>
    <s v="04-SANTA MONICA"/>
    <x v="0"/>
    <x v="1"/>
    <x v="3"/>
    <x v="0"/>
    <m/>
    <s v="0//0"/>
    <m/>
    <m/>
    <n v="0"/>
    <m/>
    <n v="0"/>
    <m/>
    <m/>
    <m/>
    <x v="0"/>
    <x v="1"/>
    <d v="1993-03-22T00:00:00"/>
    <n v="21007.45"/>
  </r>
  <r>
    <s v="MARINA ABADIA RAMOS"/>
    <s v="Universidade Federal de Uberlandia"/>
    <n v="412769"/>
    <n v="35158824649"/>
    <s v="10/08/1960"/>
    <x v="0"/>
    <s v="FLORITA APARECIDA RAMOS"/>
    <x v="0"/>
    <s v="BRASILEIRO NATO"/>
    <m/>
    <s v="MG"/>
    <s v="UBERABA"/>
    <n v="288"/>
    <s v="INSTITUTO DE CIENCIAS BIOMEDICAS"/>
    <s v="07-AREA ACADEMICA-UMUARAMA"/>
    <n v="288"/>
    <s v="INSTITUTO DE CIENCIAS BIOMEDICAS"/>
    <s v="07-AREA ACADEMICA-UMUARAMA"/>
    <x v="0"/>
    <x v="0"/>
    <x v="8"/>
    <x v="0"/>
    <m/>
    <s v="0//0"/>
    <m/>
    <m/>
    <n v="0"/>
    <m/>
    <n v="0"/>
    <m/>
    <m/>
    <m/>
    <x v="0"/>
    <x v="1"/>
    <d v="1987-02-11T00:00:00"/>
    <n v="11252.38"/>
  </r>
  <r>
    <s v="MARINA FERREIRA DE SOUZA ANTUNES"/>
    <s v="Universidade Federal de Uberlandia"/>
    <n v="1543520"/>
    <n v="88856860600"/>
    <s v="26/01/1968"/>
    <x v="0"/>
    <s v="LEOPOLDINA ARAUJO DE SOUZA"/>
    <x v="4"/>
    <s v="BRASILEIRO NATO"/>
    <m/>
    <s v="MG"/>
    <s v="TUPACIGUARA"/>
    <n v="332"/>
    <s v="FACULDADE DE EDUCACAO FISICA"/>
    <s v="03-EDUCACAO FISICA"/>
    <n v="332"/>
    <s v="FACULDADE DE EDUCACAO FISICA"/>
    <s v="03-EDUCACAO FISICA"/>
    <x v="0"/>
    <x v="1"/>
    <x v="9"/>
    <x v="0"/>
    <m/>
    <s v="0//0"/>
    <m/>
    <m/>
    <n v="0"/>
    <m/>
    <n v="0"/>
    <m/>
    <m/>
    <m/>
    <x v="0"/>
    <x v="1"/>
    <d v="2006-07-28T00:00:00"/>
    <n v="16591.91"/>
  </r>
  <r>
    <s v="MARINA RODRIGUES BARBOSA"/>
    <s v="Universidade Federal de Uberlandia"/>
    <n v="1281884"/>
    <n v="31168249830"/>
    <s v="16/10/1983"/>
    <x v="0"/>
    <s v="ROSA NUNES RODRIGUES BARBOSA"/>
    <x v="0"/>
    <s v="BRASILEIRO NATO"/>
    <m/>
    <s v="MG"/>
    <m/>
    <n v="1271"/>
    <s v="Coordenação do Curso de Graduação em Nutrição"/>
    <s v="07-AREA ACADEMICA-UMUARAMA"/>
    <n v="305"/>
    <s v="FACULDADE DE MEDICINA"/>
    <s v="07-AREA ACADEMICA-UMUARAMA"/>
    <x v="0"/>
    <x v="1"/>
    <x v="0"/>
    <x v="0"/>
    <m/>
    <s v="0//0"/>
    <m/>
    <m/>
    <n v="26281"/>
    <s v="FUNDACAO UNIVERSIDADE FEDERAL DE SERGIPE"/>
    <n v="0"/>
    <m/>
    <m/>
    <m/>
    <x v="0"/>
    <x v="1"/>
    <d v="2017-09-28T00:00:00"/>
    <n v="13255.3"/>
  </r>
  <r>
    <s v="MARINA SEIXAS PEREIRA"/>
    <s v="Universidade Federal de Uberlandia"/>
    <n v="1196729"/>
    <n v="6815507670"/>
    <s v="02/03/1985"/>
    <x v="0"/>
    <s v="PALOMA SEIXAS PEREIRA"/>
    <x v="0"/>
    <s v="BRASILEIRO NATO"/>
    <m/>
    <s v="SP"/>
    <m/>
    <n v="410"/>
    <s v="FACULDADE DE ENGENHARIA QUIMICA"/>
    <s v="04-SANTA MONICA"/>
    <n v="410"/>
    <s v="FACULDADE DE ENGENHARIA QUIMICA"/>
    <s v="04-SANTA MONICA"/>
    <x v="0"/>
    <x v="1"/>
    <x v="0"/>
    <x v="0"/>
    <m/>
    <s v="0//0"/>
    <m/>
    <m/>
    <n v="0"/>
    <m/>
    <n v="0"/>
    <m/>
    <m/>
    <m/>
    <x v="0"/>
    <x v="1"/>
    <d v="2016-04-14T00:00:00"/>
    <n v="12272.12"/>
  </r>
  <r>
    <s v="MARIO ANTONIO SPANO"/>
    <s v="Universidade Federal de Uberlandia"/>
    <n v="411463"/>
    <n v="59430150863"/>
    <s v="19/03/1951"/>
    <x v="1"/>
    <s v="NEDY SILVA SPANO"/>
    <x v="0"/>
    <s v="BRASILEIRO NATO"/>
    <m/>
    <s v="SP"/>
    <s v="RIBEIRAO PRETO"/>
    <n v="298"/>
    <s v="INSTITUTO DE BIOTECNOLOGIA"/>
    <s v="07-AREA ACADEMICA-UMUARAMA"/>
    <n v="298"/>
    <s v="INSTITUTO DE BIOTECNOLOGIA"/>
    <s v="07-AREA ACADEMICA-UMUARAMA"/>
    <x v="0"/>
    <x v="1"/>
    <x v="3"/>
    <x v="0"/>
    <m/>
    <s v="0//0"/>
    <m/>
    <m/>
    <n v="0"/>
    <m/>
    <n v="0"/>
    <m/>
    <m/>
    <m/>
    <x v="0"/>
    <x v="1"/>
    <d v="1980-01-01T00:00:00"/>
    <n v="26668.799999999999"/>
  </r>
  <r>
    <s v="MARIO BORGES NETTO"/>
    <s v="Universidade Federal de Uberlandia"/>
    <n v="1077164"/>
    <n v="7132079654"/>
    <s v="26/08/1986"/>
    <x v="1"/>
    <s v="MARCIA HELENA BORGES DE SOUZA"/>
    <x v="0"/>
    <s v="BRASILEIRO NATO"/>
    <m/>
    <s v="MG"/>
    <m/>
    <n v="798"/>
    <s v="COORD DO CURSO DE PEDAGOGIA DO PONTAL"/>
    <s v="09-CAMPUS PONTAL"/>
    <n v="1155"/>
    <s v="INSTITUTO DE CIENCIAS HUMANAS DO PONTAL"/>
    <s v="09-CAMPUS PONTAL"/>
    <x v="0"/>
    <x v="1"/>
    <x v="6"/>
    <x v="0"/>
    <m/>
    <s v="0//0"/>
    <m/>
    <m/>
    <n v="26251"/>
    <s v="FUNDACAO UNIVERSIDADE FED. DO TOCANTINS"/>
    <n v="0"/>
    <m/>
    <m/>
    <m/>
    <x v="0"/>
    <x v="1"/>
    <d v="2019-04-09T00:00:00"/>
    <n v="12763.01"/>
  </r>
  <r>
    <s v="MARIO FERREIRA PIRAGIBE"/>
    <s v="Universidade Federal de Uberlandia"/>
    <n v="1613553"/>
    <n v="2160987778"/>
    <s v="03/03/1972"/>
    <x v="1"/>
    <s v="LUCILA SALDANHA PIRAGIBE"/>
    <x v="3"/>
    <s v="BRASILEIRO NATO"/>
    <m/>
    <s v="RJ"/>
    <m/>
    <n v="808"/>
    <s v="INSTITUTO DE ARTES"/>
    <s v="04-SANTA MONICA"/>
    <n v="808"/>
    <s v="INSTITUTO DE ARTES"/>
    <s v="04-SANTA MONICA"/>
    <x v="0"/>
    <x v="1"/>
    <x v="7"/>
    <x v="0"/>
    <m/>
    <s v="0//0"/>
    <m/>
    <m/>
    <n v="0"/>
    <m/>
    <n v="0"/>
    <m/>
    <m/>
    <m/>
    <x v="0"/>
    <x v="1"/>
    <d v="2010-05-07T00:00:00"/>
    <n v="17255.59"/>
  </r>
  <r>
    <s v="MARIO HENRIQUE DE CASTRO"/>
    <s v="Universidade Federal de Uberlandia"/>
    <n v="1840699"/>
    <n v="2681310903"/>
    <s v="21/10/1979"/>
    <x v="1"/>
    <s v="MADALENA AGOSTINI DE CASTRO"/>
    <x v="0"/>
    <s v="BRASILEIRO NATO"/>
    <m/>
    <s v="PR"/>
    <m/>
    <n v="391"/>
    <s v="FACULDADE DE MATEMATICA"/>
    <s v="04-SANTA MONICA"/>
    <n v="391"/>
    <s v="FACULDADE DE MATEMATICA"/>
    <s v="04-SANTA MONICA"/>
    <x v="0"/>
    <x v="1"/>
    <x v="7"/>
    <x v="0"/>
    <m/>
    <s v="0//0"/>
    <m/>
    <m/>
    <n v="0"/>
    <m/>
    <n v="0"/>
    <m/>
    <m/>
    <m/>
    <x v="0"/>
    <x v="1"/>
    <d v="2011-01-19T00:00:00"/>
    <n v="17255.59"/>
  </r>
  <r>
    <s v="MARIO LUIZ DE MENDONCA FARIA"/>
    <s v="Universidade Federal de Uberlandia"/>
    <n v="411755"/>
    <n v="21200270649"/>
    <s v="25/07/1951"/>
    <x v="1"/>
    <s v="DUARTINA MENDONCA FARIA"/>
    <x v="0"/>
    <s v="BRASILEIRO NATO"/>
    <m/>
    <s v="MG"/>
    <s v="UBERLANDIA"/>
    <n v="391"/>
    <s v="FACULDADE DE MATEMATICA"/>
    <s v="04-SANTA MONICA"/>
    <n v="391"/>
    <s v="FACULDADE DE MATEMATICA"/>
    <s v="04-SANTA MONICA"/>
    <x v="0"/>
    <x v="0"/>
    <x v="8"/>
    <x v="0"/>
    <m/>
    <s v="0//0"/>
    <m/>
    <m/>
    <n v="0"/>
    <m/>
    <n v="0"/>
    <m/>
    <m/>
    <m/>
    <x v="0"/>
    <x v="1"/>
    <d v="1977-07-05T00:00:00"/>
    <n v="12072.65"/>
  </r>
  <r>
    <s v="MARIO MOURELLE PEREZ"/>
    <s v="Universidade Federal de Uberlandia"/>
    <n v="412523"/>
    <n v="54428297734"/>
    <s v="30/04/1955"/>
    <x v="1"/>
    <s v="GENEROSA MOURELLE PEREZ"/>
    <x v="0"/>
    <s v="BRASILEIRO NATO"/>
    <m/>
    <s v="RJ"/>
    <s v="RIO DE JANEIRO"/>
    <n v="399"/>
    <s v="FACULDADE DE ENGENHARIA MECANICA"/>
    <s v="12-CAMPUS GLORIA"/>
    <n v="399"/>
    <s v="FACULDADE DE ENGENHARIA MECANICA"/>
    <s v="12-CAMPUS GLORIA"/>
    <x v="0"/>
    <x v="1"/>
    <x v="5"/>
    <x v="0"/>
    <m/>
    <s v="0//0"/>
    <m/>
    <m/>
    <n v="0"/>
    <m/>
    <n v="0"/>
    <m/>
    <m/>
    <m/>
    <x v="0"/>
    <x v="1"/>
    <d v="1985-07-01T00:00:00"/>
    <n v="21728.98"/>
  </r>
  <r>
    <s v="MARISA DE SOUZA COSTA"/>
    <s v="Universidade Federal de Uberlandia"/>
    <n v="1840717"/>
    <n v="32491374803"/>
    <s v="19/12/1984"/>
    <x v="0"/>
    <s v="MARIA FERREIRA DE SOUZA COSTA"/>
    <x v="1"/>
    <s v="BRASILEIRO NATO"/>
    <m/>
    <s v="SP"/>
    <m/>
    <n v="391"/>
    <s v="FACULDADE DE MATEMATICA"/>
    <s v="04-SANTA MONICA"/>
    <n v="391"/>
    <s v="FACULDADE DE MATEMATICA"/>
    <s v="04-SANTA MONICA"/>
    <x v="0"/>
    <x v="1"/>
    <x v="7"/>
    <x v="0"/>
    <m/>
    <s v="0//0"/>
    <m/>
    <m/>
    <n v="0"/>
    <m/>
    <n v="0"/>
    <m/>
    <m/>
    <m/>
    <x v="0"/>
    <x v="1"/>
    <d v="2011-01-31T00:00:00"/>
    <n v="17255.59"/>
  </r>
  <r>
    <s v="MARISA DIAS LIMA"/>
    <s v="Universidade Federal de Uberlandia"/>
    <n v="2065696"/>
    <n v="7642439695"/>
    <s v="11/03/1985"/>
    <x v="0"/>
    <s v="RITA DIAS LIMA"/>
    <x v="0"/>
    <s v="BRASILEIRO NATO"/>
    <m/>
    <s v="MG"/>
    <m/>
    <n v="363"/>
    <s v="FACULDADE DE EDUCACAO"/>
    <s v="04-SANTA MONICA"/>
    <n v="363"/>
    <s v="FACULDADE DE EDUCACAO"/>
    <s v="04-SANTA MONICA"/>
    <x v="1"/>
    <x v="1"/>
    <x v="0"/>
    <x v="0"/>
    <m/>
    <s v="0//0"/>
    <m/>
    <m/>
    <n v="0"/>
    <m/>
    <n v="0"/>
    <m/>
    <m/>
    <m/>
    <x v="0"/>
    <x v="1"/>
    <d v="2013-10-15T00:00:00"/>
    <n v="12272.12"/>
  </r>
  <r>
    <s v="MARISA DOS REIS AZEVEDO BOTELHO"/>
    <s v="Universidade Federal de Uberlandia"/>
    <n v="413313"/>
    <n v="7424371835"/>
    <s v="02/12/1961"/>
    <x v="0"/>
    <s v="MARIA APARECIDA FALEIROS DOS REIS"/>
    <x v="0"/>
    <s v="BRASILEIRO NATO"/>
    <m/>
    <s v="SP"/>
    <s v="PATROCINIO PAULISTA"/>
    <n v="344"/>
    <s v="INST DE ECONOMIA RELACOES INTERNACIONAIS"/>
    <s v="04-SANTA MONICA"/>
    <n v="344"/>
    <s v="INST DE ECONOMIA RELACOES INTERNACIONAIS"/>
    <s v="04-SANTA MONICA"/>
    <x v="0"/>
    <x v="1"/>
    <x v="3"/>
    <x v="0"/>
    <m/>
    <s v="0//0"/>
    <m/>
    <m/>
    <n v="0"/>
    <m/>
    <n v="0"/>
    <m/>
    <m/>
    <m/>
    <x v="0"/>
    <x v="1"/>
    <d v="1989-03-01T00:00:00"/>
    <n v="24587.88"/>
  </r>
  <r>
    <s v="MARISA PINHEIRO MOURAO"/>
    <s v="Universidade Federal de Uberlandia"/>
    <n v="1738909"/>
    <n v="5935360616"/>
    <s v="02/09/1983"/>
    <x v="0"/>
    <s v="MARINA PINHEIRO MOURAO"/>
    <x v="0"/>
    <s v="BRASILEIRO NATO"/>
    <m/>
    <s v="MG"/>
    <m/>
    <n v="363"/>
    <s v="FACULDADE DE EDUCACAO"/>
    <s v="04-SANTA MONICA"/>
    <n v="363"/>
    <s v="FACULDADE DE EDUCACAO"/>
    <s v="04-SANTA MONICA"/>
    <x v="0"/>
    <x v="1"/>
    <x v="8"/>
    <x v="0"/>
    <m/>
    <s v="0//0"/>
    <m/>
    <m/>
    <n v="0"/>
    <m/>
    <n v="0"/>
    <m/>
    <m/>
    <m/>
    <x v="0"/>
    <x v="1"/>
    <d v="2009-11-18T00:00:00"/>
    <n v="13273.52"/>
  </r>
  <r>
    <s v="MARISA SILVA AMARAL"/>
    <s v="Universidade Federal de Uberlandia"/>
    <n v="2558853"/>
    <n v="5672100651"/>
    <s v="19/02/1982"/>
    <x v="0"/>
    <s v="ALCIONE MARIA DE SOUZA E SILVA"/>
    <x v="0"/>
    <s v="BRASILEIRO NATO"/>
    <m/>
    <s v="MG"/>
    <s v="UBERLANDIA"/>
    <n v="344"/>
    <s v="INST DE ECONOMIA RELACOES INTERNACIONAIS"/>
    <s v="04-SANTA MONICA"/>
    <n v="344"/>
    <s v="INST DE ECONOMIA RELACOES INTERNACIONAIS"/>
    <s v="04-SANTA MONICA"/>
    <x v="0"/>
    <x v="1"/>
    <x v="7"/>
    <x v="0"/>
    <m/>
    <s v="0//0"/>
    <m/>
    <m/>
    <n v="0"/>
    <m/>
    <n v="0"/>
    <m/>
    <m/>
    <m/>
    <x v="0"/>
    <x v="1"/>
    <d v="2012-08-07T00:00:00"/>
    <n v="17255.59"/>
  </r>
  <r>
    <s v="MARISTELA DE SOUZA PEREIRA"/>
    <s v="Universidade Federal de Uberlandia"/>
    <n v="2376144"/>
    <n v="57727031100"/>
    <s v="30/12/1973"/>
    <x v="0"/>
    <s v="HELENA MIRANDA DE SOUZA PEREIRA"/>
    <x v="0"/>
    <s v="BRASILEIRO NATO"/>
    <m/>
    <s v="GO"/>
    <s v="IPAMERI"/>
    <n v="326"/>
    <s v="INSTITUTO DE PSICOLOGIA"/>
    <s v="07-AREA ACADEMICA-UMUARAMA"/>
    <n v="326"/>
    <s v="INSTITUTO DE PSICOLOGIA"/>
    <s v="07-AREA ACADEMICA-UMUARAMA"/>
    <x v="0"/>
    <x v="1"/>
    <x v="9"/>
    <x v="0"/>
    <m/>
    <s v="0//0"/>
    <m/>
    <m/>
    <n v="0"/>
    <m/>
    <n v="0"/>
    <m/>
    <m/>
    <m/>
    <x v="0"/>
    <x v="1"/>
    <d v="2006-07-28T00:00:00"/>
    <n v="20444.669999999998"/>
  </r>
  <r>
    <s v="MARLENE TERESINHA DE MUNO COLESANTI"/>
    <s v="Universidade Federal de Uberlandia"/>
    <n v="411918"/>
    <n v="46846794620"/>
    <s v="20/06/1948"/>
    <x v="0"/>
    <s v="ALICE WENDEBORN MUNO"/>
    <x v="0"/>
    <s v="BRASILEIRO NATO"/>
    <m/>
    <s v="SP"/>
    <s v="CATIGUÁ"/>
    <n v="340"/>
    <s v="INSTITUTO DE GEOGRAFIA"/>
    <s v="04-SANTA MONICA"/>
    <n v="340"/>
    <s v="INSTITUTO DE GEOGRAFIA"/>
    <s v="04-SANTA MONICA"/>
    <x v="0"/>
    <x v="1"/>
    <x v="3"/>
    <x v="0"/>
    <m/>
    <s v="0//0"/>
    <m/>
    <s v="LIC. TRATAMENTO DE SAUDE - EST"/>
    <n v="0"/>
    <m/>
    <n v="0"/>
    <m/>
    <s v="8/11/2022"/>
    <s v="31/01/2023"/>
    <x v="0"/>
    <x v="1"/>
    <d v="1979-08-01T00:00:00"/>
    <n v="28327.31"/>
  </r>
  <r>
    <s v="MARLI AUXILIADORA DA SILVA"/>
    <s v="Universidade Federal de Uberlandia"/>
    <n v="1685605"/>
    <n v="49373102672"/>
    <s v="20/06/1966"/>
    <x v="0"/>
    <s v="VALZITA MARIA DA SILVA"/>
    <x v="0"/>
    <s v="BRASILEIRO NATO"/>
    <m/>
    <s v="MG"/>
    <s v="IPIACU"/>
    <n v="795"/>
    <s v="COORD CURSO CIENCIAS CONTABEIS DO PONTAL"/>
    <s v="09-CAMPUS PONTAL"/>
    <n v="1158"/>
    <s v="FA ADM CIE CONT ENG PROD SERV SOCIAL"/>
    <s v="09-CAMPUS PONTAL"/>
    <x v="0"/>
    <x v="1"/>
    <x v="6"/>
    <x v="0"/>
    <m/>
    <s v="0//0"/>
    <m/>
    <m/>
    <n v="0"/>
    <m/>
    <n v="0"/>
    <m/>
    <m/>
    <m/>
    <x v="0"/>
    <x v="1"/>
    <d v="2009-03-04T00:00:00"/>
    <n v="12763.01"/>
  </r>
  <r>
    <s v="MARLI CARDOSO DOS SANTOS CARRIJO"/>
    <s v="Universidade Federal de Uberlandia"/>
    <n v="3659019"/>
    <n v="7818348646"/>
    <s v="20/09/1985"/>
    <x v="0"/>
    <s v="MARIA CARDOSO SANTOS"/>
    <x v="0"/>
    <s v="BRASILEIRO NATO"/>
    <m/>
    <s v="PR"/>
    <s v="JAPURA"/>
    <n v="349"/>
    <s v="INSTITUTO DE LETRAS E LINGUISTICA"/>
    <s v="04-SANTA MONICA"/>
    <n v="349"/>
    <s v="INSTITUTO DE LETRAS E LINGUISTICA"/>
    <s v="04-SANTA MONICA"/>
    <x v="0"/>
    <x v="1"/>
    <x v="4"/>
    <x v="0"/>
    <m/>
    <s v="0//0"/>
    <m/>
    <s v="Lic. Gestante  ( Concedida Administrat.) - EST"/>
    <n v="0"/>
    <m/>
    <n v="0"/>
    <m/>
    <s v="10/11/2022"/>
    <s v="9/03/2023"/>
    <x v="0"/>
    <x v="1"/>
    <d v="2018-03-01T00:00:00"/>
    <n v="11800.12"/>
  </r>
  <r>
    <s v="MARLUCIA MARIA ALVES"/>
    <s v="Universidade Federal de Uberlandia"/>
    <n v="1685257"/>
    <n v="63097656634"/>
    <s v="03/05/1970"/>
    <x v="0"/>
    <s v="DAISY GERALDA FERNANDES ALVES"/>
    <x v="0"/>
    <s v="BRASILEIRO NATO"/>
    <m/>
    <s v="MG"/>
    <s v="BELO HORIZONTE"/>
    <n v="349"/>
    <s v="INSTITUTO DE LETRAS E LINGUISTICA"/>
    <s v="04-SANTA MONICA"/>
    <n v="349"/>
    <s v="INSTITUTO DE LETRAS E LINGUISTICA"/>
    <s v="04-SANTA MONICA"/>
    <x v="0"/>
    <x v="1"/>
    <x v="5"/>
    <x v="0"/>
    <m/>
    <s v="0//0"/>
    <m/>
    <m/>
    <n v="0"/>
    <m/>
    <n v="0"/>
    <m/>
    <m/>
    <m/>
    <x v="0"/>
    <x v="1"/>
    <d v="2009-03-04T00:00:00"/>
    <n v="17716.400000000001"/>
  </r>
  <r>
    <s v="MARRIELLE MAIA ALVES FERREIRA"/>
    <s v="Universidade Federal de Uberlandia"/>
    <n v="1273069"/>
    <n v="17535695833"/>
    <s v="26/06/1975"/>
    <x v="0"/>
    <s v="LILIA DE MELO MAIA"/>
    <x v="0"/>
    <s v="BRASILEIRO NATO"/>
    <m/>
    <s v="SP"/>
    <m/>
    <n v="344"/>
    <s v="INST DE ECONOMIA RELACOES INTERNACIONAIS"/>
    <s v="04-SANTA MONICA"/>
    <n v="344"/>
    <s v="INST DE ECONOMIA RELACOES INTERNACIONAIS"/>
    <s v="04-SANTA MONICA"/>
    <x v="0"/>
    <x v="1"/>
    <x v="7"/>
    <x v="0"/>
    <m/>
    <s v="0//0"/>
    <m/>
    <m/>
    <n v="0"/>
    <m/>
    <n v="0"/>
    <m/>
    <m/>
    <m/>
    <x v="0"/>
    <x v="1"/>
    <d v="2009-07-24T00:00:00"/>
    <n v="17255.59"/>
  </r>
  <r>
    <s v="MARTA EMISIA JACINTO BARBOSA"/>
    <s v="Universidade Federal de Uberlandia"/>
    <n v="1544397"/>
    <n v="39139182304"/>
    <s v="07/10/1968"/>
    <x v="0"/>
    <s v="ADALGISA JACINTO NOGUEIRA"/>
    <x v="0"/>
    <s v="BRASILEIRO NATO"/>
    <m/>
    <s v="CE"/>
    <s v="FORTALEZA"/>
    <n v="335"/>
    <s v="INSTITUTO DE HISTORIA"/>
    <s v="04-SANTA MONICA"/>
    <n v="335"/>
    <s v="INSTITUTO DE HISTORIA"/>
    <s v="04-SANTA MONICA"/>
    <x v="0"/>
    <x v="1"/>
    <x v="1"/>
    <x v="0"/>
    <m/>
    <s v="0//0"/>
    <m/>
    <m/>
    <n v="0"/>
    <m/>
    <n v="0"/>
    <m/>
    <m/>
    <m/>
    <x v="0"/>
    <x v="1"/>
    <d v="2006-08-04T00:00:00"/>
    <n v="18663.64"/>
  </r>
  <r>
    <s v="MARTA FERNANDA ZOTARELLI"/>
    <s v="Universidade Federal de Uberlandia"/>
    <n v="2114984"/>
    <n v="4873136903"/>
    <s v="25/10/1985"/>
    <x v="0"/>
    <s v="ARLETE ZACCARIA ZOTARELLI"/>
    <x v="3"/>
    <s v="BRASILEIRO NATO"/>
    <m/>
    <s v="PR"/>
    <m/>
    <n v="789"/>
    <s v="COOR CURSO GRAD ENG ALIMENTOS DE PATOS"/>
    <s v="11-CAMPUS PATOS DE MINAS"/>
    <n v="410"/>
    <s v="FACULDADE DE ENGENHARIA QUIMICA"/>
    <s v="04-SANTA MONICA"/>
    <x v="0"/>
    <x v="1"/>
    <x v="6"/>
    <x v="0"/>
    <m/>
    <s v="0//0"/>
    <m/>
    <s v="Lic. Gestante  ( Concedida Administrat.) - EST"/>
    <n v="0"/>
    <m/>
    <n v="0"/>
    <m/>
    <s v="5/11/2022"/>
    <s v="4/03/2023"/>
    <x v="0"/>
    <x v="1"/>
    <d v="2014-04-10T00:00:00"/>
    <n v="12763.01"/>
  </r>
  <r>
    <s v="MARTA HELENA DE OLIVEIRA"/>
    <s v="Universidade Federal de Uberlandia"/>
    <n v="1923148"/>
    <n v="3479016626"/>
    <s v="06/09/1977"/>
    <x v="0"/>
    <s v="AUREA MARIA TEIXEIRA DE OLIVEIRA"/>
    <x v="0"/>
    <s v="BRASILEIRO NATO"/>
    <m/>
    <s v="MG"/>
    <m/>
    <n v="897"/>
    <s v="FACULDADE DE MATEMATICA DE PATOS MINAS"/>
    <s v="11-CAMPUS PATOS DE MINAS"/>
    <n v="391"/>
    <s v="FACULDADE DE MATEMATICA"/>
    <s v="04-SANTA MONICA"/>
    <x v="0"/>
    <x v="1"/>
    <x v="8"/>
    <x v="0"/>
    <m/>
    <s v="0//0"/>
    <m/>
    <m/>
    <n v="0"/>
    <m/>
    <n v="0"/>
    <m/>
    <m/>
    <m/>
    <x v="0"/>
    <x v="1"/>
    <d v="2012-03-02T00:00:00"/>
    <n v="13273.52"/>
  </r>
  <r>
    <s v="MATHEUS DE SOUZA GOMES"/>
    <s v="Universidade Federal de Uberlandia"/>
    <n v="1888901"/>
    <n v="1408349663"/>
    <s v="26/10/1981"/>
    <x v="1"/>
    <s v="APARECIDA ROSANIA DE SOUZA GOMES"/>
    <x v="0"/>
    <s v="BRASILEIRO NATO"/>
    <m/>
    <s v="MG"/>
    <m/>
    <n v="4"/>
    <s v="GABINETE DO REITOR"/>
    <s v="04-SANTA MONICA"/>
    <n v="298"/>
    <s v="INSTITUTO DE BIOTECNOLOGIA"/>
    <s v="07-AREA ACADEMICA-UMUARAMA"/>
    <x v="0"/>
    <x v="1"/>
    <x v="7"/>
    <x v="0"/>
    <m/>
    <s v="0//0"/>
    <m/>
    <m/>
    <n v="0"/>
    <m/>
    <n v="0"/>
    <m/>
    <m/>
    <m/>
    <x v="0"/>
    <x v="1"/>
    <d v="2012-03-27T00:00:00"/>
    <n v="22561.02"/>
  </r>
  <r>
    <s v="MATHEUS FONSECA DURAES"/>
    <s v="Universidade Federal de Uberlandia"/>
    <n v="1153987"/>
    <n v="6267913678"/>
    <s v="30/05/1983"/>
    <x v="1"/>
    <s v="UNILZE DA CONCEICAO FONSECA DURAES"/>
    <x v="1"/>
    <s v="BRASILEIRO NATO"/>
    <m/>
    <s v="MG"/>
    <m/>
    <n v="340"/>
    <s v="INSTITUTO DE GEOGRAFIA"/>
    <s v="04-SANTA MONICA"/>
    <n v="340"/>
    <s v="INSTITUTO DE GEOGRAFIA"/>
    <s v="04-SANTA MONICA"/>
    <x v="0"/>
    <x v="1"/>
    <x v="6"/>
    <x v="0"/>
    <m/>
    <s v="0//0"/>
    <m/>
    <m/>
    <n v="26241"/>
    <s v="UNIVERSIDADE FEDERAL DO PARANA"/>
    <n v="0"/>
    <m/>
    <m/>
    <m/>
    <x v="0"/>
    <x v="1"/>
    <d v="2021-02-03T00:00:00"/>
    <n v="12763.01"/>
  </r>
  <r>
    <s v="MATHEUS MATIOLI MANTOVANI"/>
    <s v="Universidade Federal de Uberlandia"/>
    <n v="1148959"/>
    <n v="35277163867"/>
    <s v="08/07/1986"/>
    <x v="1"/>
    <s v="MARIA APARECIDA FREIRE MATIOLI MANTOVANI"/>
    <x v="0"/>
    <s v="BRASILEIRO NATO"/>
    <m/>
    <s v="SP"/>
    <m/>
    <n v="314"/>
    <s v="FACULDADE DE MEDICINA VETERINARIA"/>
    <s v="07-AREA ACADEMICA-UMUARAMA"/>
    <n v="314"/>
    <s v="FACULDADE DE MEDICINA VETERINARIA"/>
    <s v="07-AREA ACADEMICA-UMUARAMA"/>
    <x v="0"/>
    <x v="1"/>
    <x v="2"/>
    <x v="0"/>
    <m/>
    <s v="0//0"/>
    <m/>
    <m/>
    <n v="0"/>
    <m/>
    <n v="0"/>
    <m/>
    <m/>
    <m/>
    <x v="0"/>
    <x v="1"/>
    <d v="2020-12-23T00:00:00"/>
    <n v="10063.44"/>
  </r>
  <r>
    <s v="MATIAS PABLO JUAN SZABO"/>
    <s v="Universidade Federal de Uberlandia"/>
    <n v="1465180"/>
    <n v="7103197890"/>
    <s v="18/02/1964"/>
    <x v="1"/>
    <s v="ANNA REZ"/>
    <x v="0"/>
    <s v="BRASILEIRO NATZ"/>
    <s v="ARGENTINA"/>
    <m/>
    <s v="MENDONZA"/>
    <n v="314"/>
    <s v="FACULDADE DE MEDICINA VETERINARIA"/>
    <s v="07-AREA ACADEMICA-UMUARAMA"/>
    <n v="314"/>
    <s v="FACULDADE DE MEDICINA VETERINARIA"/>
    <s v="07-AREA ACADEMICA-UMUARAMA"/>
    <x v="0"/>
    <x v="1"/>
    <x v="3"/>
    <x v="0"/>
    <m/>
    <s v="0//0"/>
    <m/>
    <m/>
    <n v="0"/>
    <m/>
    <n v="0"/>
    <m/>
    <m/>
    <m/>
    <x v="0"/>
    <x v="1"/>
    <d v="2004-08-16T00:00:00"/>
    <n v="21484.89"/>
  </r>
  <r>
    <s v="MAURA ALVES DE FREITAS ROCHA"/>
    <s v="Universidade Federal de Uberlandia"/>
    <n v="6412132"/>
    <n v="12282197615"/>
    <s v="17/06/1949"/>
    <x v="0"/>
    <s v="ABGAIL ALVES FREITAS"/>
    <x v="4"/>
    <s v="BRASILEIRO NATO"/>
    <m/>
    <s v="MG"/>
    <s v="TUPACIGUARA"/>
    <n v="626"/>
    <s v="DIRETORIA DE PROCESSOS SELETIVOS"/>
    <s v="04-SANTA MONICA"/>
    <n v="349"/>
    <s v="INSTITUTO DE LETRAS E LINGUISTICA"/>
    <s v="04-SANTA MONICA"/>
    <x v="0"/>
    <x v="1"/>
    <x v="3"/>
    <x v="0"/>
    <m/>
    <s v="0//0"/>
    <m/>
    <m/>
    <n v="0"/>
    <m/>
    <n v="0"/>
    <m/>
    <m/>
    <m/>
    <x v="0"/>
    <x v="1"/>
    <d v="2011-12-05T00:00:00"/>
    <n v="21505.52"/>
  </r>
  <r>
    <s v="MAURICIO CUNHA ESCARPINATI"/>
    <s v="Universidade Federal de Uberlandia"/>
    <n v="1809632"/>
    <n v="19948812832"/>
    <s v="06/06/1976"/>
    <x v="1"/>
    <s v="DIOLINDA CHIMELLO ESCARPINATI"/>
    <x v="0"/>
    <s v="BRASILEIRO NATO"/>
    <m/>
    <s v="SP"/>
    <m/>
    <n v="414"/>
    <s v="FACULDADE DE CIENCIA DA COMPUTACAO"/>
    <s v="04-SANTA MONICA"/>
    <n v="414"/>
    <s v="FACULDADE DE CIENCIA DA COMPUTACAO"/>
    <s v="04-SANTA MONICA"/>
    <x v="0"/>
    <x v="1"/>
    <x v="7"/>
    <x v="0"/>
    <m/>
    <s v="0//0"/>
    <m/>
    <m/>
    <n v="0"/>
    <m/>
    <n v="0"/>
    <m/>
    <m/>
    <m/>
    <x v="0"/>
    <x v="1"/>
    <d v="2010-08-16T00:00:00"/>
    <n v="21108.35"/>
  </r>
  <r>
    <s v="MAURICIO FOSCHINI"/>
    <s v="Universidade Federal de Uberlandia"/>
    <n v="2039835"/>
    <n v="28916695848"/>
    <s v="26/07/1977"/>
    <x v="1"/>
    <s v="MARLY TERESA COLAGROSSI FOSCHINI"/>
    <x v="0"/>
    <s v="BRASILEIRO NATO"/>
    <m/>
    <s v="SP"/>
    <m/>
    <n v="395"/>
    <s v="INSTITUTO DE FISICA"/>
    <s v="04-SANTA MONICA"/>
    <n v="395"/>
    <s v="INSTITUTO DE FISICA"/>
    <s v="04-SANTA MONICA"/>
    <x v="0"/>
    <x v="1"/>
    <x v="8"/>
    <x v="0"/>
    <m/>
    <s v="0//0"/>
    <m/>
    <m/>
    <n v="0"/>
    <m/>
    <n v="0"/>
    <m/>
    <m/>
    <m/>
    <x v="0"/>
    <x v="1"/>
    <d v="2013-07-01T00:00:00"/>
    <n v="13273.52"/>
  </r>
  <r>
    <s v="MAURICIO MARTINS"/>
    <s v="Universidade Federal de Uberlandia"/>
    <n v="140534"/>
    <n v="55052894872"/>
    <s v="05/11/1951"/>
    <x v="1"/>
    <s v="LEONIDIA REGINALDA MARTINS"/>
    <x v="0"/>
    <s v="BRASILEIRO NATO"/>
    <m/>
    <s v="SP"/>
    <s v="SAO BENEDITO DA CACHOEIRINHA"/>
    <n v="117"/>
    <s v="DIRET DE EXPERIMENTACAO E PROD VEGETAL"/>
    <s v="08-AREA ADMINISTR-UMUARAMA"/>
    <n v="301"/>
    <s v="INSTITUTO DE CIENCIAS AGRARIAS"/>
    <s v="12-CAMPUS GLORIA"/>
    <x v="0"/>
    <x v="1"/>
    <x v="3"/>
    <x v="0"/>
    <m/>
    <s v="0//0"/>
    <m/>
    <m/>
    <n v="0"/>
    <m/>
    <n v="0"/>
    <m/>
    <m/>
    <m/>
    <x v="0"/>
    <x v="1"/>
    <d v="1980-12-01T00:00:00"/>
    <n v="30048.959999999999"/>
  </r>
  <r>
    <s v="MAURICIO TADEU DOS SANTOS OROSCO"/>
    <s v="Universidade Federal de Uberlandia"/>
    <n v="2347856"/>
    <n v="15884321813"/>
    <s v="21/05/1973"/>
    <x v="1"/>
    <s v="ELISA IDA DOS SANTOS OROSCO"/>
    <x v="0"/>
    <s v="BRASILEIRO NATO"/>
    <m/>
    <s v="SP"/>
    <s v="PRESIDENTE PRUDENTE"/>
    <n v="808"/>
    <s v="INSTITUTO DE ARTES"/>
    <s v="04-SANTA MONICA"/>
    <n v="808"/>
    <s v="INSTITUTO DE ARTES"/>
    <s v="04-SANTA MONICA"/>
    <x v="0"/>
    <x v="1"/>
    <x v="7"/>
    <x v="0"/>
    <m/>
    <s v="0//0"/>
    <m/>
    <m/>
    <n v="26283"/>
    <s v="UNIV. FEDERAL DE MATO GROSSO DO SUL"/>
    <n v="0"/>
    <m/>
    <m/>
    <m/>
    <x v="0"/>
    <x v="1"/>
    <d v="2004-09-01T00:00:00"/>
    <n v="17255.59"/>
  </r>
  <r>
    <s v="MAURICIO VIANA DE ARAUJO"/>
    <s v="Universidade Federal de Uberlandia"/>
    <n v="1035226"/>
    <n v="57669392649"/>
    <s v="30/05/1967"/>
    <x v="1"/>
    <s v="VICENCIA BORGES VIANA"/>
    <x v="0"/>
    <s v="BRASILEIRO NATO"/>
    <m/>
    <s v="MG"/>
    <s v="CAMPINA VERDE"/>
    <n v="349"/>
    <s v="INSTITUTO DE LETRAS E LINGUISTICA"/>
    <s v="04-SANTA MONICA"/>
    <n v="349"/>
    <s v="INSTITUTO DE LETRAS E LINGUISTICA"/>
    <s v="04-SANTA MONICA"/>
    <x v="0"/>
    <x v="1"/>
    <x v="7"/>
    <x v="0"/>
    <m/>
    <s v="0//0"/>
    <m/>
    <m/>
    <n v="0"/>
    <m/>
    <n v="0"/>
    <m/>
    <m/>
    <m/>
    <x v="0"/>
    <x v="1"/>
    <d v="1993-08-02T00:00:00"/>
    <n v="18640.060000000001"/>
  </r>
  <r>
    <s v="MAURO MACHADO VIEIRA"/>
    <s v="Universidade Federal de Uberlandia"/>
    <n v="1676225"/>
    <n v="10093600860"/>
    <s v="10/11/1967"/>
    <x v="1"/>
    <s v="CLARICE MACHADO VIEIRA"/>
    <x v="4"/>
    <s v="BRASILEIRO NATO"/>
    <m/>
    <s v="SP"/>
    <s v="LOURDES"/>
    <n v="798"/>
    <s v="COORD DO CURSO DE PEDAGOGIA DO PONTAL"/>
    <s v="09-CAMPUS PONTAL"/>
    <n v="1155"/>
    <s v="INSTITUTO DE CIENCIAS HUMANAS DO PONTAL"/>
    <s v="09-CAMPUS PONTAL"/>
    <x v="0"/>
    <x v="1"/>
    <x v="8"/>
    <x v="0"/>
    <m/>
    <s v="0//0"/>
    <m/>
    <m/>
    <n v="0"/>
    <m/>
    <n v="0"/>
    <m/>
    <m/>
    <m/>
    <x v="0"/>
    <x v="1"/>
    <d v="2009-01-22T00:00:00"/>
    <n v="13273.52"/>
  </r>
  <r>
    <s v="MELCHIOR JOSE TAVARES JUNIOR"/>
    <s v="Universidade Federal de Uberlandia"/>
    <n v="3461730"/>
    <n v="83588540644"/>
    <s v="18/08/1971"/>
    <x v="1"/>
    <s v="DAURA HELENA VIEIRA TAVARES"/>
    <x v="0"/>
    <s v="BRASILEIRO NATO"/>
    <m/>
    <s v="MG"/>
    <s v="MANHUACU"/>
    <n v="294"/>
    <s v="INSTITUTO DE BIOLOGIA"/>
    <s v="07-AREA ACADEMICA-UMUARAMA"/>
    <n v="294"/>
    <s v="INSTITUTO DE BIOLOGIA"/>
    <s v="07-AREA ACADEMICA-UMUARAMA"/>
    <x v="0"/>
    <x v="1"/>
    <x v="7"/>
    <x v="0"/>
    <m/>
    <s v="0//0"/>
    <m/>
    <m/>
    <n v="0"/>
    <m/>
    <n v="0"/>
    <m/>
    <m/>
    <m/>
    <x v="0"/>
    <x v="1"/>
    <d v="2009-03-04T00:00:00"/>
    <n v="18058.169999999998"/>
  </r>
  <r>
    <s v="MICAL DE MELO MARCELINO"/>
    <s v="Universidade Federal de Uberlandia"/>
    <n v="1685747"/>
    <n v="29723629852"/>
    <s v="18/08/1980"/>
    <x v="0"/>
    <s v="SOLANGE MARIA DE MELO MARCELINO"/>
    <x v="0"/>
    <s v="BRASILEIRO NATO"/>
    <m/>
    <s v="SP"/>
    <s v="SANTOS"/>
    <n v="798"/>
    <s v="COORD DO CURSO DE PEDAGOGIA DO PONTAL"/>
    <s v="09-CAMPUS PONTAL"/>
    <n v="1155"/>
    <s v="INSTITUTO DE CIENCIAS HUMANAS DO PONTAL"/>
    <s v="09-CAMPUS PONTAL"/>
    <x v="0"/>
    <x v="1"/>
    <x v="6"/>
    <x v="0"/>
    <m/>
    <s v="0//0"/>
    <m/>
    <m/>
    <n v="0"/>
    <m/>
    <n v="0"/>
    <m/>
    <m/>
    <m/>
    <x v="0"/>
    <x v="1"/>
    <d v="2009-03-04T00:00:00"/>
    <n v="12763.01"/>
  </r>
  <r>
    <s v="MICHAEL ANDRADE MAEDO"/>
    <s v="Universidade Federal de Uberlandia"/>
    <n v="3251388"/>
    <n v="23089965879"/>
    <s v="18/10/1987"/>
    <x v="1"/>
    <s v="SONIA MARIA ANDRADE MAEDO"/>
    <x v="0"/>
    <s v="BRASILEIRO NATO"/>
    <m/>
    <s v="SP"/>
    <m/>
    <n v="407"/>
    <s v="FACULDADE DE ENGENHARIA CIVIL"/>
    <s v="04-SANTA MONICA"/>
    <n v="407"/>
    <s v="FACULDADE DE ENGENHARIA CIVIL"/>
    <s v="04-SANTA MONICA"/>
    <x v="0"/>
    <x v="1"/>
    <x v="2"/>
    <x v="0"/>
    <m/>
    <s v="0//0"/>
    <m/>
    <m/>
    <n v="0"/>
    <m/>
    <n v="0"/>
    <m/>
    <m/>
    <m/>
    <x v="0"/>
    <x v="1"/>
    <d v="2021-08-24T00:00:00"/>
    <n v="9616.18"/>
  </r>
  <r>
    <s v="MICHELE DE OLIVEIRA MACHADO"/>
    <s v="Universidade Federal de Uberlandia"/>
    <n v="3287042"/>
    <n v="7339833676"/>
    <s v="08/06/1984"/>
    <x v="0"/>
    <s v="NANCY RODRIGUES DE OLIVEIRA MACHADO"/>
    <x v="0"/>
    <s v="BRASILEIRO NATO"/>
    <m/>
    <s v="MG"/>
    <m/>
    <n v="363"/>
    <s v="FACULDADE DE EDUCACAO"/>
    <s v="04-SANTA MONICA"/>
    <n v="363"/>
    <s v="FACULDADE DE EDUCACAO"/>
    <s v="04-SANTA MONICA"/>
    <x v="1"/>
    <x v="3"/>
    <x v="2"/>
    <x v="1"/>
    <m/>
    <s v="0//0"/>
    <m/>
    <m/>
    <n v="0"/>
    <m/>
    <n v="0"/>
    <m/>
    <m/>
    <m/>
    <x v="1"/>
    <x v="0"/>
    <d v="2022-05-02T00:00:00"/>
    <n v="3259.43"/>
  </r>
  <r>
    <s v="MICHELE POLLINE VERISSIMO"/>
    <s v="Universidade Federal de Uberlandia"/>
    <n v="2446869"/>
    <n v="4836566665"/>
    <s v="18/12/1978"/>
    <x v="0"/>
    <s v="AUSA MARIA VERISSIMO"/>
    <x v="0"/>
    <s v="BRASILEIRO NATO"/>
    <m/>
    <s v="MG"/>
    <s v="ARAXA"/>
    <n v="344"/>
    <s v="INST DE ECONOMIA RELACOES INTERNACIONAIS"/>
    <s v="04-SANTA MONICA"/>
    <n v="344"/>
    <s v="INST DE ECONOMIA RELACOES INTERNACIONAIS"/>
    <s v="04-SANTA MONICA"/>
    <x v="0"/>
    <x v="1"/>
    <x v="7"/>
    <x v="0"/>
    <m/>
    <s v="0//0"/>
    <m/>
    <m/>
    <n v="0"/>
    <m/>
    <n v="0"/>
    <m/>
    <m/>
    <m/>
    <x v="0"/>
    <x v="1"/>
    <d v="2006-09-04T00:00:00"/>
    <n v="17255.59"/>
  </r>
  <r>
    <s v="MICHELLE ANDRIATI SENTANIN"/>
    <s v="Universidade Federal de Uberlandia"/>
    <n v="1915562"/>
    <n v="21849244820"/>
    <s v="04/04/1982"/>
    <x v="0"/>
    <s v="FATIMA APAREDIDA ANDRIATI SENTANIN"/>
    <x v="0"/>
    <s v="BRASILEIRO NATO"/>
    <m/>
    <s v="SP"/>
    <m/>
    <n v="789"/>
    <s v="COOR CURSO GRAD ENG ALIMENTOS DE PATOS"/>
    <s v="11-CAMPUS PATOS DE MINAS"/>
    <n v="410"/>
    <s v="FACULDADE DE ENGENHARIA QUIMICA"/>
    <s v="04-SANTA MONICA"/>
    <x v="0"/>
    <x v="1"/>
    <x v="7"/>
    <x v="0"/>
    <m/>
    <s v="0//0"/>
    <m/>
    <m/>
    <n v="0"/>
    <m/>
    <n v="0"/>
    <m/>
    <m/>
    <m/>
    <x v="0"/>
    <x v="1"/>
    <d v="2012-02-07T00:00:00"/>
    <n v="17255.59"/>
  </r>
  <r>
    <s v="MICHELLE APARECIDA RIBEIRO DE FREITAS"/>
    <s v="Universidade Federal de Uberlandia"/>
    <n v="1658789"/>
    <n v="3637960613"/>
    <s v="28/05/1975"/>
    <x v="0"/>
    <s v="NADJA MARIA DAS GRACAS DE FREITAS"/>
    <x v="0"/>
    <s v="BRASILEIRO NATO"/>
    <m/>
    <s v="MG"/>
    <s v="IPATINGA"/>
    <n v="288"/>
    <s v="INSTITUTO DE CIENCIAS BIOMEDICAS"/>
    <s v="07-AREA ACADEMICA-UMUARAMA"/>
    <n v="288"/>
    <s v="INSTITUTO DE CIENCIAS BIOMEDICAS"/>
    <s v="07-AREA ACADEMICA-UMUARAMA"/>
    <x v="0"/>
    <x v="1"/>
    <x v="5"/>
    <x v="0"/>
    <m/>
    <s v="0//0"/>
    <m/>
    <m/>
    <n v="0"/>
    <m/>
    <n v="0"/>
    <m/>
    <m/>
    <m/>
    <x v="0"/>
    <x v="1"/>
    <d v="2008-09-25T00:00:00"/>
    <n v="18780.490000000002"/>
  </r>
  <r>
    <s v="MICHELLE DE CASTRO CARRIJO"/>
    <s v="Universidade Federal de Uberlandia"/>
    <n v="3479084"/>
    <n v="1321735650"/>
    <s v="24/02/1980"/>
    <x v="0"/>
    <s v="VITORIA FERREIRA DE CASTRO CARRIJO"/>
    <x v="1"/>
    <s v="BRASILEIRO NATO"/>
    <m/>
    <s v="MG"/>
    <s v="UBERLANDIA"/>
    <n v="369"/>
    <s v="FACULDADE DE GESTAO E NEGOCIOS"/>
    <s v="04-SANTA MONICA"/>
    <n v="369"/>
    <s v="FACULDADE DE GESTAO E NEGOCIOS"/>
    <s v="04-SANTA MONICA"/>
    <x v="0"/>
    <x v="1"/>
    <x v="6"/>
    <x v="0"/>
    <m/>
    <s v="0//0"/>
    <m/>
    <m/>
    <n v="0"/>
    <m/>
    <n v="0"/>
    <m/>
    <m/>
    <m/>
    <x v="0"/>
    <x v="1"/>
    <d v="2013-11-12T00:00:00"/>
    <n v="12763.01"/>
  </r>
  <r>
    <s v="MIGUEL ANGEL GONZALEZ BALANTA"/>
    <s v="Universidade Federal de Uberlandia"/>
    <n v="2379370"/>
    <n v="23327605807"/>
    <s v="29/01/1985"/>
    <x v="1"/>
    <s v="ANA ELVIA BALANTA DINAS"/>
    <x v="4"/>
    <s v="ESTRANGEIRO"/>
    <s v="COLOMBIA"/>
    <m/>
    <m/>
    <n v="796"/>
    <s v="COORD CURSO DE FISICA DO PONTAL"/>
    <s v="09-CAMPUS PONTAL"/>
    <n v="1152"/>
    <s v="INSTITUTO CIENCIAS EXATA NATURAIS PONTAL"/>
    <s v="09-CAMPUS PONTAL"/>
    <x v="0"/>
    <x v="1"/>
    <x v="0"/>
    <x v="0"/>
    <m/>
    <s v="0//0"/>
    <m/>
    <m/>
    <n v="0"/>
    <m/>
    <n v="0"/>
    <m/>
    <m/>
    <m/>
    <x v="0"/>
    <x v="1"/>
    <d v="2017-03-14T00:00:00"/>
    <n v="12272.12"/>
  </r>
  <r>
    <s v="MIGUEL HERNANDES NETO"/>
    <s v="Universidade Federal de Uberlandia"/>
    <n v="412585"/>
    <n v="47968265649"/>
    <s v="21/10/1955"/>
    <x v="1"/>
    <s v="DIRCE VARAND HERNANDES"/>
    <x v="0"/>
    <s v="BRASILEIRO NATO"/>
    <m/>
    <s v="SP"/>
    <s v="JABOTICABAL"/>
    <n v="309"/>
    <s v="DEPARTAMENTO GINECOLOGIA E OBSTRETRICIA"/>
    <s v="07-AREA ACADEMICA-UMUARAMA"/>
    <n v="305"/>
    <s v="FACULDADE DE MEDICINA"/>
    <s v="07-AREA ACADEMICA-UMUARAMA"/>
    <x v="0"/>
    <x v="1"/>
    <x v="3"/>
    <x v="0"/>
    <m/>
    <s v="0//0"/>
    <m/>
    <m/>
    <n v="0"/>
    <m/>
    <n v="0"/>
    <m/>
    <m/>
    <m/>
    <x v="0"/>
    <x v="1"/>
    <d v="1985-10-01T00:00:00"/>
    <n v="24921.61"/>
  </r>
  <r>
    <s v="MILENA ALMEIDA LEITE BRANDAO"/>
    <s v="Universidade Federal de Uberlandia"/>
    <n v="1854315"/>
    <n v="7731283607"/>
    <s v="05/09/1985"/>
    <x v="0"/>
    <s v="NEIDE ALMEIDA LEITE BRANDAO"/>
    <x v="1"/>
    <s v="BRASILEIRO NATO"/>
    <m/>
    <s v="MG"/>
    <m/>
    <n v="801"/>
    <s v="COORD CURSO DE MATEMATICA DO PONTAL"/>
    <s v="09-CAMPUS PONTAL"/>
    <n v="1152"/>
    <s v="INSTITUTO CIENCIAS EXATA NATURAIS PONTAL"/>
    <s v="09-CAMPUS PONTAL"/>
    <x v="0"/>
    <x v="1"/>
    <x v="9"/>
    <x v="0"/>
    <m/>
    <s v="0//0"/>
    <m/>
    <m/>
    <n v="0"/>
    <m/>
    <n v="0"/>
    <m/>
    <m/>
    <m/>
    <x v="0"/>
    <x v="1"/>
    <d v="2011-03-15T00:00:00"/>
    <n v="16591.91"/>
  </r>
  <r>
    <s v="MILENA BUENO PEREIRA CARNEIRO"/>
    <s v="Universidade Federal de Uberlandia"/>
    <n v="2532569"/>
    <n v="1347581618"/>
    <s v="06/12/1980"/>
    <x v="0"/>
    <s v="LUCIA BUENO PEREIRA"/>
    <x v="0"/>
    <s v="BRASILEIRO NATO"/>
    <m/>
    <s v="MG"/>
    <s v="UBERLANDIA"/>
    <n v="403"/>
    <s v="FACULDADE DE ENGENHARIA ELETRICA"/>
    <s v="04-SANTA MONICA"/>
    <n v="403"/>
    <s v="FACULDADE DE ENGENHARIA ELETRICA"/>
    <s v="04-SANTA MONICA"/>
    <x v="0"/>
    <x v="1"/>
    <x v="7"/>
    <x v="0"/>
    <m/>
    <s v="0//0"/>
    <m/>
    <m/>
    <n v="0"/>
    <m/>
    <n v="0"/>
    <m/>
    <m/>
    <m/>
    <x v="0"/>
    <x v="1"/>
    <d v="2008-09-25T00:00:00"/>
    <n v="17255.59"/>
  </r>
  <r>
    <s v="MILENA DE CASSIA ROCHA"/>
    <s v="Universidade Federal de Uberlandia"/>
    <n v="1006659"/>
    <n v="8197541612"/>
    <s v="02/04/1988"/>
    <x v="0"/>
    <s v="CLEIDE FLORENCIO ROCHA"/>
    <x v="1"/>
    <s v="BRASILEIRO NATO"/>
    <m/>
    <s v="MG"/>
    <m/>
    <n v="369"/>
    <s v="FACULDADE DE GESTAO E NEGOCIOS"/>
    <s v="04-SANTA MONICA"/>
    <n v="369"/>
    <s v="FACULDADE DE GESTAO E NEGOCIOS"/>
    <s v="04-SANTA MONICA"/>
    <x v="0"/>
    <x v="1"/>
    <x v="2"/>
    <x v="0"/>
    <m/>
    <s v="0//0"/>
    <m/>
    <m/>
    <n v="0"/>
    <m/>
    <n v="0"/>
    <m/>
    <m/>
    <m/>
    <x v="0"/>
    <x v="1"/>
    <d v="2020-09-02T00:00:00"/>
    <n v="9616.18"/>
  </r>
  <r>
    <s v="MILENE SOARES AGRELI"/>
    <s v="Universidade Federal de Uberlandia"/>
    <n v="3243506"/>
    <n v="32342875894"/>
    <s v="11/10/1983"/>
    <x v="0"/>
    <s v="MILENE SOARES AGRELI"/>
    <x v="0"/>
    <s v="BRASILEIRO NATO"/>
    <m/>
    <s v="SP"/>
    <m/>
    <n v="305"/>
    <s v="FACULDADE DE MEDICINA"/>
    <s v="07-AREA ACADEMICA-UMUARAMA"/>
    <n v="305"/>
    <s v="FACULDADE DE MEDICINA"/>
    <s v="07-AREA ACADEMICA-UMUARAMA"/>
    <x v="0"/>
    <x v="1"/>
    <x v="2"/>
    <x v="1"/>
    <m/>
    <s v="0//0"/>
    <m/>
    <m/>
    <n v="0"/>
    <m/>
    <n v="0"/>
    <m/>
    <m/>
    <m/>
    <x v="1"/>
    <x v="0"/>
    <d v="2021-06-22T00:00:00"/>
    <n v="3866.06"/>
  </r>
  <r>
    <s v="MILLA ALVES BAFFI"/>
    <s v="Universidade Federal de Uberlandia"/>
    <n v="1828741"/>
    <n v="27666882858"/>
    <s v="23/06/1977"/>
    <x v="0"/>
    <s v="ROSA MARIA ALVES BAFFI"/>
    <x v="0"/>
    <s v="BRASILEIRO NATO"/>
    <m/>
    <s v="SP"/>
    <m/>
    <n v="301"/>
    <s v="INSTITUTO DE CIENCIAS AGRARIAS"/>
    <s v="12-CAMPUS GLORIA"/>
    <n v="301"/>
    <s v="INSTITUTO DE CIENCIAS AGRARIAS"/>
    <s v="12-CAMPUS GLORIA"/>
    <x v="0"/>
    <x v="1"/>
    <x v="7"/>
    <x v="0"/>
    <m/>
    <s v="0//0"/>
    <m/>
    <m/>
    <n v="0"/>
    <m/>
    <n v="0"/>
    <m/>
    <m/>
    <m/>
    <x v="0"/>
    <x v="1"/>
    <d v="2010-12-01T00:00:00"/>
    <n v="17255.59"/>
  </r>
  <r>
    <s v="MILLA GABRIELA DOS SANTOS"/>
    <s v="Universidade Federal de Uberlandia"/>
    <n v="1864242"/>
    <n v="6010118646"/>
    <s v="09/12/1984"/>
    <x v="0"/>
    <s v="MARIA DE FATIMA BORGES SANTOS"/>
    <x v="0"/>
    <s v="BRASILEIRO NATO"/>
    <m/>
    <s v="MG"/>
    <m/>
    <n v="789"/>
    <s v="COOR CURSO GRAD ENG ALIMENTOS DE PATOS"/>
    <s v="11-CAMPUS PATOS DE MINAS"/>
    <n v="410"/>
    <s v="FACULDADE DE ENGENHARIA QUIMICA"/>
    <s v="04-SANTA MONICA"/>
    <x v="0"/>
    <x v="1"/>
    <x v="6"/>
    <x v="0"/>
    <m/>
    <s v="0//0"/>
    <m/>
    <s v="Lic. Tratar de Interesses Particulares - EST"/>
    <n v="0"/>
    <m/>
    <n v="0"/>
    <m/>
    <s v="2/04/2022"/>
    <s v="1/04/2024"/>
    <x v="0"/>
    <x v="1"/>
    <d v="2014-07-24T00:00:00"/>
    <n v="0"/>
  </r>
  <r>
    <s v="MILTON ANTONIO AUTH"/>
    <s v="Universidade Federal de Uberlandia"/>
    <n v="1686114"/>
    <n v="33342008091"/>
    <s v="27/10/1960"/>
    <x v="1"/>
    <s v="NOEMIA MARIA AUTH"/>
    <x v="0"/>
    <s v="BRASILEIRO NATO"/>
    <m/>
    <s v="RS"/>
    <s v="TRES DE MAIO"/>
    <n v="796"/>
    <s v="COORD CURSO DE FISICA DO PONTAL"/>
    <s v="09-CAMPUS PONTAL"/>
    <n v="1152"/>
    <s v="INSTITUTO CIENCIAS EXATA NATURAIS PONTAL"/>
    <s v="09-CAMPUS PONTAL"/>
    <x v="0"/>
    <x v="1"/>
    <x v="5"/>
    <x v="0"/>
    <m/>
    <s v="0//0"/>
    <m/>
    <m/>
    <n v="0"/>
    <m/>
    <n v="0"/>
    <m/>
    <m/>
    <m/>
    <x v="0"/>
    <x v="1"/>
    <d v="2009-03-04T00:00:00"/>
    <n v="17945.810000000001"/>
  </r>
  <r>
    <s v="MILTON SERPA DE MEIRA JUNIOR"/>
    <s v="Universidade Federal de Uberlandia"/>
    <n v="1329097"/>
    <n v="9544679650"/>
    <s v="19/02/1990"/>
    <x v="1"/>
    <s v="ANA HELENA GONCALVES DE MEIRA"/>
    <x v="1"/>
    <s v="BRASILEIRO NATO"/>
    <m/>
    <s v="MG"/>
    <m/>
    <n v="908"/>
    <s v="COOR CUR GRAD ENG FLORESTAL MTE CARMELO"/>
    <s v="10-CAMPUS MONTE CARMELO"/>
    <n v="301"/>
    <s v="INSTITUTO DE CIENCIAS AGRARIAS"/>
    <s v="12-CAMPUS GLORIA"/>
    <x v="0"/>
    <x v="1"/>
    <x v="2"/>
    <x v="0"/>
    <m/>
    <s v="0//0"/>
    <m/>
    <m/>
    <n v="0"/>
    <m/>
    <n v="0"/>
    <m/>
    <m/>
    <m/>
    <x v="0"/>
    <x v="1"/>
    <d v="2021-05-24T00:00:00"/>
    <n v="9616.18"/>
  </r>
  <r>
    <s v="MILTON VIEIRA COELHO"/>
    <s v="Universidade Federal de Uberlandia"/>
    <n v="413895"/>
    <n v="34066225187"/>
    <s v="03/10/1961"/>
    <x v="1"/>
    <s v="ADAIR VIEIRA COELHO"/>
    <x v="0"/>
    <s v="BRASILEIRO NATO"/>
    <m/>
    <s v="MG"/>
    <s v="ARAGUARI"/>
    <n v="300"/>
    <s v="COOR PROG POS GRAD GENETICA E BIOQUIMICA"/>
    <s v="07-AREA ACADEMICA-UMUARAMA"/>
    <n v="298"/>
    <s v="INSTITUTO DE BIOTECNOLOGIA"/>
    <s v="07-AREA ACADEMICA-UMUARAMA"/>
    <x v="0"/>
    <x v="1"/>
    <x v="1"/>
    <x v="0"/>
    <m/>
    <s v="0//0"/>
    <m/>
    <m/>
    <n v="0"/>
    <m/>
    <n v="0"/>
    <m/>
    <m/>
    <m/>
    <x v="0"/>
    <x v="1"/>
    <d v="1992-01-22T00:00:00"/>
    <n v="20139.36"/>
  </r>
  <r>
    <s v="MIRELLA SILVA JUNQUEIRA"/>
    <s v="Universidade Federal de Uberlandia"/>
    <n v="1974399"/>
    <n v="5777823637"/>
    <s v="03/02/1982"/>
    <x v="0"/>
    <s v="MARIA APARECIDA SILVA JUNQUEIRA"/>
    <x v="0"/>
    <s v="BRASILEIRO NATO"/>
    <m/>
    <s v="MG"/>
    <m/>
    <n v="783"/>
    <s v="COOR CURSO GRAD SIST INFOR MONTE CARMELO"/>
    <s v="10-CAMPUS MONTE CARMELO"/>
    <n v="414"/>
    <s v="FACULDADE DE CIENCIA DA COMPUTACAO"/>
    <s v="04-SANTA MONICA"/>
    <x v="0"/>
    <x v="0"/>
    <x v="6"/>
    <x v="0"/>
    <m/>
    <s v="0//0"/>
    <m/>
    <m/>
    <n v="0"/>
    <m/>
    <n v="0"/>
    <m/>
    <m/>
    <m/>
    <x v="0"/>
    <x v="1"/>
    <d v="2012-10-17T00:00:00"/>
    <n v="8904.42"/>
  </r>
  <r>
    <s v="MIRIA HESPANHOL MIRANDA REIS"/>
    <s v="Universidade Federal de Uberlandia"/>
    <n v="1676236"/>
    <n v="2480569993"/>
    <s v="09/02/1978"/>
    <x v="0"/>
    <s v="EDNA MAURA HESPANHOL"/>
    <x v="0"/>
    <s v="BRASILEIRO NATO"/>
    <m/>
    <s v="PR"/>
    <s v="CIANORTE"/>
    <n v="410"/>
    <s v="FACULDADE DE ENGENHARIA QUIMICA"/>
    <s v="04-SANTA MONICA"/>
    <n v="410"/>
    <s v="FACULDADE DE ENGENHARIA QUIMICA"/>
    <s v="04-SANTA MONICA"/>
    <x v="0"/>
    <x v="1"/>
    <x v="5"/>
    <x v="0"/>
    <m/>
    <s v="0//0"/>
    <m/>
    <m/>
    <n v="0"/>
    <m/>
    <n v="0"/>
    <m/>
    <m/>
    <m/>
    <x v="0"/>
    <x v="1"/>
    <d v="2009-01-22T00:00:00"/>
    <n v="19615.18"/>
  </r>
  <r>
    <s v="MIRIAM MARIA DE RESENDE"/>
    <s v="Universidade Federal de Uberlandia"/>
    <n v="2369891"/>
    <n v="93183283620"/>
    <s v="14/09/1971"/>
    <x v="0"/>
    <s v="ALDA LUIZA DE CARVALHO RESENDE"/>
    <x v="0"/>
    <s v="BRASILEIRO NATO"/>
    <m/>
    <s v="MG"/>
    <s v="IRAI DE  MINAS"/>
    <n v="410"/>
    <s v="FACULDADE DE ENGENHARIA QUIMICA"/>
    <s v="04-SANTA MONICA"/>
    <n v="410"/>
    <s v="FACULDADE DE ENGENHARIA QUIMICA"/>
    <s v="04-SANTA MONICA"/>
    <x v="0"/>
    <x v="1"/>
    <x v="3"/>
    <x v="0"/>
    <m/>
    <s v="0//0"/>
    <m/>
    <m/>
    <n v="0"/>
    <m/>
    <n v="0"/>
    <m/>
    <m/>
    <m/>
    <x v="0"/>
    <x v="1"/>
    <d v="2005-08-05T00:00:00"/>
    <n v="22439.77"/>
  </r>
  <r>
    <s v="MIRIAM TACHIBANA"/>
    <s v="Universidade Federal de Uberlandia"/>
    <n v="1264731"/>
    <n v="29823538816"/>
    <s v="16/02/1981"/>
    <x v="0"/>
    <s v="ANITA KUNIKO TACHIBANA"/>
    <x v="2"/>
    <s v="BRASILEIRO NATO"/>
    <m/>
    <s v="SP"/>
    <m/>
    <n v="326"/>
    <s v="INSTITUTO DE PSICOLOGIA"/>
    <s v="07-AREA ACADEMICA-UMUARAMA"/>
    <n v="326"/>
    <s v="INSTITUTO DE PSICOLOGIA"/>
    <s v="07-AREA ACADEMICA-UMUARAMA"/>
    <x v="0"/>
    <x v="1"/>
    <x v="0"/>
    <x v="0"/>
    <m/>
    <s v="0//0"/>
    <m/>
    <m/>
    <n v="0"/>
    <m/>
    <n v="0"/>
    <m/>
    <m/>
    <m/>
    <x v="0"/>
    <x v="1"/>
    <d v="2016-08-09T00:00:00"/>
    <n v="12272.12"/>
  </r>
  <r>
    <s v="MIRIAM TIEMI TAKIMURA OLIVEIRA"/>
    <s v="Universidade Federal de Uberlandia"/>
    <n v="2503355"/>
    <n v="84897228620"/>
    <s v="10/03/1969"/>
    <x v="0"/>
    <s v="HEICO TAKIMURA"/>
    <x v="2"/>
    <s v="BRASILEIRO NATO"/>
    <m/>
    <s v="PR"/>
    <s v="ROLANDIA"/>
    <n v="369"/>
    <s v="FACULDADE DE GESTAO E NEGOCIOS"/>
    <s v="04-SANTA MONICA"/>
    <n v="369"/>
    <s v="FACULDADE DE GESTAO E NEGOCIOS"/>
    <s v="04-SANTA MONICA"/>
    <x v="0"/>
    <x v="1"/>
    <x v="8"/>
    <x v="0"/>
    <m/>
    <s v="0//0"/>
    <m/>
    <m/>
    <n v="0"/>
    <m/>
    <n v="0"/>
    <m/>
    <m/>
    <m/>
    <x v="0"/>
    <x v="1"/>
    <d v="2010-03-05T00:00:00"/>
    <n v="13273.52"/>
  </r>
  <r>
    <s v="MIRIAN FERNANDES CARVALHO ARAUJO"/>
    <s v="Universidade Federal de Uberlandia"/>
    <n v="1715269"/>
    <n v="5915448658"/>
    <s v="14/03/1983"/>
    <x v="0"/>
    <s v="LINDOMAR VILELA FERNANDES CARVALHO"/>
    <x v="0"/>
    <s v="BRASILEIRO NATO"/>
    <m/>
    <s v="MG"/>
    <m/>
    <n v="391"/>
    <s v="FACULDADE DE MATEMATICA"/>
    <s v="04-SANTA MONICA"/>
    <n v="391"/>
    <s v="FACULDADE DE MATEMATICA"/>
    <s v="04-SANTA MONICA"/>
    <x v="0"/>
    <x v="1"/>
    <x v="8"/>
    <x v="0"/>
    <m/>
    <s v="0//0"/>
    <m/>
    <m/>
    <n v="0"/>
    <m/>
    <n v="0"/>
    <m/>
    <m/>
    <m/>
    <x v="0"/>
    <x v="1"/>
    <d v="2009-07-24T00:00:00"/>
    <n v="13273.52"/>
  </r>
  <r>
    <s v="MIRIAN RIZZA CAMPOS REIS"/>
    <s v="Universidade Federal de Uberlandia"/>
    <n v="413678"/>
    <n v="27314650691"/>
    <s v="18/07/1959"/>
    <x v="0"/>
    <s v="ANA HELENA RIZZA CAMPOS"/>
    <x v="0"/>
    <s v="BRASILEIRO NATO"/>
    <m/>
    <s v="MG"/>
    <s v="TUPACIGUARA"/>
    <n v="308"/>
    <s v="DEPARTAMENTO DE CIRURGIA"/>
    <s v="07-AREA ACADEMICA-UMUARAMA"/>
    <n v="305"/>
    <s v="FACULDADE DE MEDICINA"/>
    <s v="07-AREA ACADEMICA-UMUARAMA"/>
    <x v="0"/>
    <x v="1"/>
    <x v="1"/>
    <x v="0"/>
    <m/>
    <s v="0//0"/>
    <m/>
    <m/>
    <n v="0"/>
    <m/>
    <n v="0"/>
    <m/>
    <m/>
    <m/>
    <x v="0"/>
    <x v="0"/>
    <d v="1992-03-01T00:00:00"/>
    <n v="13264.44"/>
  </r>
  <r>
    <s v="MIRLEI FACHINI VICENTE PEREIRA"/>
    <s v="Universidade Federal de Uberlandia"/>
    <n v="1445160"/>
    <n v="29816578875"/>
    <s v="29/07/1981"/>
    <x v="1"/>
    <s v="SANDRA ALICE FACHINI"/>
    <x v="0"/>
    <s v="BRASILEIRO NATO"/>
    <m/>
    <s v="SP"/>
    <s v="ARARAQUARA"/>
    <n v="340"/>
    <s v="INSTITUTO DE GEOGRAFIA"/>
    <s v="04-SANTA MONICA"/>
    <n v="340"/>
    <s v="INSTITUTO DE GEOGRAFIA"/>
    <s v="04-SANTA MONICA"/>
    <x v="0"/>
    <x v="1"/>
    <x v="5"/>
    <x v="0"/>
    <m/>
    <s v="0//0"/>
    <m/>
    <m/>
    <n v="0"/>
    <m/>
    <n v="0"/>
    <m/>
    <m/>
    <m/>
    <x v="0"/>
    <x v="1"/>
    <d v="2008-07-31T00:00:00"/>
    <n v="17945.810000000001"/>
  </r>
  <r>
    <s v="MIRNA KARLA AMORIM DA SILVA"/>
    <s v="Universidade Federal de Uberlandia"/>
    <n v="2969174"/>
    <n v="3784326641"/>
    <s v="20/03/1979"/>
    <x v="0"/>
    <s v="MARISE AMORIM SILVA"/>
    <x v="1"/>
    <s v="BRASILEIRO NATO"/>
    <m/>
    <s v="DF"/>
    <m/>
    <n v="340"/>
    <s v="INSTITUTO DE GEOGRAFIA"/>
    <s v="04-SANTA MONICA"/>
    <n v="340"/>
    <s v="INSTITUTO DE GEOGRAFIA"/>
    <s v="04-SANTA MONICA"/>
    <x v="0"/>
    <x v="1"/>
    <x v="6"/>
    <x v="0"/>
    <m/>
    <s v="0//0"/>
    <m/>
    <m/>
    <n v="0"/>
    <m/>
    <n v="0"/>
    <m/>
    <m/>
    <m/>
    <x v="0"/>
    <x v="1"/>
    <d v="2014-11-24T00:00:00"/>
    <n v="12763.01"/>
  </r>
  <r>
    <s v="MIRNA TONUS"/>
    <s v="Universidade Federal de Uberlandia"/>
    <n v="1685713"/>
    <n v="12419608879"/>
    <s v="14/11/1968"/>
    <x v="0"/>
    <s v="NEUSA PASQUALINA LOCATELLI TONUS"/>
    <x v="0"/>
    <s v="BRASILEIRO NATO"/>
    <m/>
    <s v="SP"/>
    <s v="SAO CAETANO DO SUL"/>
    <n v="363"/>
    <s v="FACULDADE DE EDUCACAO"/>
    <s v="04-SANTA MONICA"/>
    <n v="363"/>
    <s v="FACULDADE DE EDUCACAO"/>
    <s v="04-SANTA MONICA"/>
    <x v="0"/>
    <x v="1"/>
    <x v="5"/>
    <x v="0"/>
    <m/>
    <s v="0//0"/>
    <m/>
    <m/>
    <n v="0"/>
    <m/>
    <n v="0"/>
    <m/>
    <m/>
    <m/>
    <x v="0"/>
    <x v="1"/>
    <d v="2009-03-04T00:00:00"/>
    <n v="18928.990000000002"/>
  </r>
  <r>
    <s v="MOACIR DE FREITAS JUNIOR"/>
    <s v="Universidade Federal de Uberlandia"/>
    <n v="2298193"/>
    <n v="18333147860"/>
    <s v="19/02/1978"/>
    <x v="1"/>
    <s v="MARIA HELENA FROTA DE FREITAS"/>
    <x v="0"/>
    <s v="BRASILEIRO NATO"/>
    <m/>
    <s v="SP"/>
    <m/>
    <n v="806"/>
    <s v="INSTITUTO DE CIENCIAS SOCIAIS"/>
    <s v="04-SANTA MONICA"/>
    <n v="806"/>
    <s v="INSTITUTO DE CIENCIAS SOCIAIS"/>
    <s v="04-SANTA MONICA"/>
    <x v="0"/>
    <x v="1"/>
    <x v="0"/>
    <x v="0"/>
    <m/>
    <s v="0//0"/>
    <m/>
    <m/>
    <n v="0"/>
    <m/>
    <n v="0"/>
    <m/>
    <m/>
    <m/>
    <x v="0"/>
    <x v="1"/>
    <d v="2016-03-09T00:00:00"/>
    <n v="13255.3"/>
  </r>
  <r>
    <s v="MOACYR COMAR JUNIOR"/>
    <s v="Universidade Federal de Uberlandia"/>
    <n v="1421617"/>
    <n v="18208952893"/>
    <s v="16/01/1974"/>
    <x v="1"/>
    <s v="MARIA INES APARECIDA COMAR"/>
    <x v="0"/>
    <s v="BRASILEIRO NATO"/>
    <m/>
    <s v="SP"/>
    <m/>
    <n v="356"/>
    <s v="INSTITUTO DE QUIMICA"/>
    <s v="04-SANTA MONICA"/>
    <n v="356"/>
    <s v="INSTITUTO DE QUIMICA"/>
    <s v="04-SANTA MONICA"/>
    <x v="0"/>
    <x v="1"/>
    <x v="4"/>
    <x v="0"/>
    <m/>
    <s v="0//0"/>
    <m/>
    <m/>
    <n v="0"/>
    <m/>
    <n v="0"/>
    <m/>
    <m/>
    <m/>
    <x v="0"/>
    <x v="1"/>
    <d v="2018-08-01T00:00:00"/>
    <n v="11800.12"/>
  </r>
  <r>
    <s v="MOILTON RIBEIRO FRANCO JUNIOR"/>
    <s v="Universidade Federal de Uberlandia"/>
    <n v="413303"/>
    <n v="44578245691"/>
    <s v="30/09/1962"/>
    <x v="1"/>
    <s v="LAUDEMIRA ABRAO FRANCO"/>
    <x v="0"/>
    <s v="BRASILEIRO NATO"/>
    <m/>
    <s v="MG"/>
    <s v="ITUIUTABA"/>
    <n v="410"/>
    <s v="FACULDADE DE ENGENHARIA QUIMICA"/>
    <s v="04-SANTA MONICA"/>
    <n v="410"/>
    <s v="FACULDADE DE ENGENHARIA QUIMICA"/>
    <s v="04-SANTA MONICA"/>
    <x v="0"/>
    <x v="1"/>
    <x v="3"/>
    <x v="0"/>
    <m/>
    <s v="0//0"/>
    <m/>
    <m/>
    <n v="0"/>
    <m/>
    <n v="0"/>
    <m/>
    <m/>
    <m/>
    <x v="0"/>
    <x v="1"/>
    <d v="1989-02-01T00:00:00"/>
    <n v="26497.64"/>
  </r>
  <r>
    <s v="MOISES RODRIGUES CIRILO DO MONTE"/>
    <s v="Universidade Federal de Uberlandia"/>
    <n v="1552831"/>
    <n v="11746689897"/>
    <s v="15/12/1975"/>
    <x v="1"/>
    <s v="ELIETE RODRIGUES DO MONTE"/>
    <x v="1"/>
    <s v="BRASILEIRO NATO"/>
    <m/>
    <s v="SP"/>
    <m/>
    <n v="801"/>
    <s v="COORD CURSO DE MATEMATICA DO PONTAL"/>
    <s v="09-CAMPUS PONTAL"/>
    <n v="1152"/>
    <s v="INSTITUTO CIENCIAS EXATA NATURAIS PONTAL"/>
    <s v="09-CAMPUS PONTAL"/>
    <x v="0"/>
    <x v="1"/>
    <x v="6"/>
    <x v="0"/>
    <m/>
    <s v="0//0"/>
    <m/>
    <m/>
    <n v="0"/>
    <m/>
    <n v="0"/>
    <m/>
    <m/>
    <m/>
    <x v="0"/>
    <x v="1"/>
    <d v="2010-03-12T00:00:00"/>
    <n v="13515.68"/>
  </r>
  <r>
    <s v="MONICA APARECIDA FERREIRA"/>
    <s v="Universidade Federal de Uberlandia"/>
    <n v="2944521"/>
    <n v="8927211626"/>
    <s v="07/02/1988"/>
    <x v="0"/>
    <s v="LUCIA MARIA MARTINS FERREIRA"/>
    <x v="0"/>
    <s v="BRASILEIRO NATO"/>
    <m/>
    <s v="MG"/>
    <m/>
    <n v="360"/>
    <s v="FACULDADE DE CIENCIAS CONTABEIS"/>
    <s v="04-SANTA MONICA"/>
    <n v="360"/>
    <s v="FACULDADE DE CIENCIAS CONTABEIS"/>
    <s v="04-SANTA MONICA"/>
    <x v="0"/>
    <x v="1"/>
    <x v="4"/>
    <x v="0"/>
    <m/>
    <s v="0//0"/>
    <m/>
    <m/>
    <n v="0"/>
    <m/>
    <n v="0"/>
    <m/>
    <m/>
    <m/>
    <x v="0"/>
    <x v="1"/>
    <d v="2014-06-25T00:00:00"/>
    <n v="11800.12"/>
  </r>
  <r>
    <s v="MONICA BRINCALEPE CAMPO"/>
    <s v="Universidade Federal de Uberlandia"/>
    <n v="1889996"/>
    <n v="2157882812"/>
    <s v="03/09/1965"/>
    <x v="0"/>
    <s v="IGLE MARIA BRINCALEPE CAMPO"/>
    <x v="0"/>
    <s v="BRASILEIRO NATO"/>
    <m/>
    <s v="SP"/>
    <m/>
    <n v="335"/>
    <s v="INSTITUTO DE HISTORIA"/>
    <s v="04-SANTA MONICA"/>
    <n v="335"/>
    <s v="INSTITUTO DE HISTORIA"/>
    <s v="04-SANTA MONICA"/>
    <x v="0"/>
    <x v="1"/>
    <x v="7"/>
    <x v="0"/>
    <m/>
    <s v="0//0"/>
    <m/>
    <m/>
    <n v="0"/>
    <m/>
    <n v="0"/>
    <m/>
    <m/>
    <m/>
    <x v="0"/>
    <x v="1"/>
    <d v="2011-09-01T00:00:00"/>
    <n v="17255.59"/>
  </r>
  <r>
    <s v="MONICA CAMARGO SOPELETE"/>
    <s v="Universidade Federal de Uberlandia"/>
    <n v="2322206"/>
    <n v="7187824882"/>
    <s v="30/01/1966"/>
    <x v="0"/>
    <s v="CARLY MARIA CAMARGO SOPELETE"/>
    <x v="0"/>
    <s v="BRASILEIRO NATO"/>
    <m/>
    <s v="RJ"/>
    <s v="RIO DE JANEIRO"/>
    <n v="288"/>
    <s v="INSTITUTO DE CIENCIAS BIOMEDICAS"/>
    <s v="07-AREA ACADEMICA-UMUARAMA"/>
    <n v="288"/>
    <s v="INSTITUTO DE CIENCIAS BIOMEDICAS"/>
    <s v="07-AREA ACADEMICA-UMUARAMA"/>
    <x v="0"/>
    <x v="1"/>
    <x v="8"/>
    <x v="0"/>
    <m/>
    <s v="0//0"/>
    <m/>
    <m/>
    <n v="0"/>
    <m/>
    <n v="0"/>
    <m/>
    <m/>
    <m/>
    <x v="0"/>
    <x v="1"/>
    <d v="2011-02-16T00:00:00"/>
    <n v="13890.89"/>
  </r>
  <r>
    <s v="MONICA HORR"/>
    <s v="Universidade Federal de Uberlandia"/>
    <n v="3204666"/>
    <n v="34628409838"/>
    <s v="29/11/1985"/>
    <x v="0"/>
    <s v="MARIA ESTER ALBERTON LONGO HORR"/>
    <x v="0"/>
    <s v="BRASILEIRO NATO"/>
    <m/>
    <s v="SC"/>
    <m/>
    <n v="314"/>
    <s v="FACULDADE DE MEDICINA VETERINARIA"/>
    <s v="07-AREA ACADEMICA-UMUARAMA"/>
    <n v="314"/>
    <s v="FACULDADE DE MEDICINA VETERINARIA"/>
    <s v="07-AREA ACADEMICA-UMUARAMA"/>
    <x v="0"/>
    <x v="1"/>
    <x v="2"/>
    <x v="0"/>
    <m/>
    <s v="0//0"/>
    <m/>
    <m/>
    <n v="0"/>
    <m/>
    <n v="0"/>
    <m/>
    <m/>
    <m/>
    <x v="0"/>
    <x v="1"/>
    <d v="2020-09-03T00:00:00"/>
    <n v="10063.44"/>
  </r>
  <r>
    <s v="MONICA RODRIGUES DA SILVA"/>
    <s v="Universidade Federal de Uberlandia"/>
    <n v="1171766"/>
    <n v="5900551865"/>
    <s v="15/03/1965"/>
    <x v="0"/>
    <s v="AUREA ENNY MORASUTTI RODRIGUES"/>
    <x v="0"/>
    <s v="BRASILEIRO NATO"/>
    <m/>
    <s v="SP"/>
    <s v="RIBEIRAO PRETO"/>
    <n v="305"/>
    <s v="FACULDADE DE MEDICINA"/>
    <s v="07-AREA ACADEMICA-UMUARAMA"/>
    <n v="305"/>
    <s v="FACULDADE DE MEDICINA"/>
    <s v="07-AREA ACADEMICA-UMUARAMA"/>
    <x v="0"/>
    <x v="1"/>
    <x v="9"/>
    <x v="0"/>
    <m/>
    <s v="0//0"/>
    <m/>
    <m/>
    <n v="0"/>
    <m/>
    <n v="0"/>
    <m/>
    <m/>
    <m/>
    <x v="0"/>
    <x v="1"/>
    <d v="2008-11-10T00:00:00"/>
    <n v="19794.52"/>
  </r>
  <r>
    <s v="MURILLO GUIMARAES CARNEIRO"/>
    <s v="Universidade Federal de Uberlandia"/>
    <n v="2083950"/>
    <n v="2376138167"/>
    <s v="28/03/1988"/>
    <x v="1"/>
    <s v="CARMELINDA GUIMARAES CARNEIRO"/>
    <x v="1"/>
    <s v="BRASILEIRO NATO"/>
    <m/>
    <s v="GO"/>
    <m/>
    <n v="414"/>
    <s v="FACULDADE DE CIENCIA DA COMPUTACAO"/>
    <s v="04-SANTA MONICA"/>
    <n v="414"/>
    <s v="FACULDADE DE CIENCIA DA COMPUTACAO"/>
    <s v="04-SANTA MONICA"/>
    <x v="0"/>
    <x v="1"/>
    <x v="6"/>
    <x v="0"/>
    <m/>
    <s v="0//0"/>
    <m/>
    <m/>
    <n v="0"/>
    <m/>
    <n v="0"/>
    <m/>
    <m/>
    <m/>
    <x v="0"/>
    <x v="1"/>
    <d v="2014-01-28T00:00:00"/>
    <n v="12763.01"/>
  </r>
  <r>
    <s v="MURILO DE SOUSA MENEZES"/>
    <s v="Universidade Federal de Uberlandia"/>
    <n v="2490405"/>
    <n v="78533074549"/>
    <s v="20/06/1979"/>
    <x v="1"/>
    <s v="MIRIAN CELESTE DE SOUSA MENEZES"/>
    <x v="3"/>
    <s v="BRASILEIRO NATO"/>
    <m/>
    <s v="BA"/>
    <s v="VITORIA DA CONQUISTA"/>
    <n v="319"/>
    <s v="FACULDADE DE ODONTOLOGIA"/>
    <s v="07-AREA ACADEMICA-UMUARAMA"/>
    <n v="319"/>
    <s v="FACULDADE DE ODONTOLOGIA"/>
    <s v="07-AREA ACADEMICA-UMUARAMA"/>
    <x v="0"/>
    <x v="1"/>
    <x v="5"/>
    <x v="0"/>
    <m/>
    <s v="0//0"/>
    <m/>
    <m/>
    <n v="0"/>
    <m/>
    <n v="0"/>
    <m/>
    <m/>
    <m/>
    <x v="0"/>
    <x v="1"/>
    <d v="2008-11-10T00:00:00"/>
    <n v="19989.080000000002"/>
  </r>
  <r>
    <s v="MYLLA SPIRANDELLI VIEIRA"/>
    <s v="Universidade Federal de Uberlandia"/>
    <n v="1258320"/>
    <n v="9868940605"/>
    <s v="10/11/1992"/>
    <x v="0"/>
    <s v="EDILAMAR DE DEUS SPIRANDELLI PEREIRA COSTA"/>
    <x v="0"/>
    <s v="BRASILEIRO NATO"/>
    <m/>
    <s v="MG"/>
    <m/>
    <n v="305"/>
    <s v="FACULDADE DE MEDICINA"/>
    <s v="07-AREA ACADEMICA-UMUARAMA"/>
    <n v="305"/>
    <s v="FACULDADE DE MEDICINA"/>
    <s v="07-AREA ACADEMICA-UMUARAMA"/>
    <x v="0"/>
    <x v="0"/>
    <x v="2"/>
    <x v="1"/>
    <m/>
    <s v="0//0"/>
    <m/>
    <m/>
    <n v="0"/>
    <m/>
    <n v="0"/>
    <m/>
    <m/>
    <m/>
    <x v="1"/>
    <x v="0"/>
    <d v="2021-12-14T00:00:00"/>
    <n v="3866.06"/>
  </r>
  <r>
    <s v="NADIA CARLA CHEIK"/>
    <s v="Universidade Federal de Uberlandia"/>
    <n v="1676253"/>
    <n v="1185822674"/>
    <s v="25/03/1977"/>
    <x v="0"/>
    <s v="MARIA DAS GRACAS SILVA CHEIK"/>
    <x v="0"/>
    <s v="BRASILEIRO NATO"/>
    <m/>
    <s v="MG"/>
    <s v="UBERLANDIA"/>
    <n v="332"/>
    <s v="FACULDADE DE EDUCACAO FISICA"/>
    <s v="03-EDUCACAO FISICA"/>
    <n v="332"/>
    <s v="FACULDADE DE EDUCACAO FISICA"/>
    <s v="03-EDUCACAO FISICA"/>
    <x v="0"/>
    <x v="1"/>
    <x v="5"/>
    <x v="0"/>
    <m/>
    <s v="0//0"/>
    <m/>
    <m/>
    <n v="0"/>
    <m/>
    <n v="0"/>
    <m/>
    <m/>
    <m/>
    <x v="0"/>
    <x v="1"/>
    <d v="2009-01-22T00:00:00"/>
    <n v="17945.810000000001"/>
  </r>
  <r>
    <s v="NADIA GIARETTA BIASE"/>
    <s v="Universidade Federal de Uberlandia"/>
    <n v="2716040"/>
    <n v="5014626602"/>
    <s v="02/11/1980"/>
    <x v="0"/>
    <s v="ELISA GIARETTA BIASE"/>
    <x v="0"/>
    <s v="BRASILEIRO NATO"/>
    <m/>
    <s v="MG"/>
    <m/>
    <n v="391"/>
    <s v="FACULDADE DE MATEMATICA"/>
    <s v="04-SANTA MONICA"/>
    <n v="391"/>
    <s v="FACULDADE DE MATEMATICA"/>
    <s v="04-SANTA MONICA"/>
    <x v="0"/>
    <x v="1"/>
    <x v="5"/>
    <x v="0"/>
    <m/>
    <s v="0//0"/>
    <m/>
    <m/>
    <n v="0"/>
    <m/>
    <n v="0"/>
    <m/>
    <m/>
    <m/>
    <x v="0"/>
    <x v="1"/>
    <d v="2010-07-28T00:00:00"/>
    <n v="17945.810000000001"/>
  </r>
  <r>
    <s v="NAGELA APARECIDA DE MELO"/>
    <s v="Universidade Federal de Uberlandia"/>
    <n v="1549015"/>
    <n v="78250455134"/>
    <s v="12/12/1976"/>
    <x v="0"/>
    <s v="CELIA CORREIA DE MELO"/>
    <x v="0"/>
    <s v="BRASILEIRO NATO"/>
    <m/>
    <s v="GO"/>
    <s v="CATALAO"/>
    <n v="407"/>
    <s v="FACULDADE DE ENGENHARIA CIVIL"/>
    <s v="04-SANTA MONICA"/>
    <n v="407"/>
    <s v="FACULDADE DE ENGENHARIA CIVIL"/>
    <s v="04-SANTA MONICA"/>
    <x v="0"/>
    <x v="1"/>
    <x v="1"/>
    <x v="0"/>
    <m/>
    <s v="0//0"/>
    <m/>
    <m/>
    <n v="0"/>
    <m/>
    <n v="0"/>
    <m/>
    <m/>
    <m/>
    <x v="0"/>
    <x v="1"/>
    <d v="2006-09-04T00:00:00"/>
    <n v="18663.64"/>
  </r>
  <r>
    <s v="NARA RUBIA DE CARVALHO CUNHA"/>
    <s v="Universidade Federal de Uberlandia"/>
    <n v="1893428"/>
    <n v="83477012100"/>
    <s v="11/02/1978"/>
    <x v="0"/>
    <s v="ALDA DA CUNHA SILVA"/>
    <x v="0"/>
    <s v="BRASILEIRO NATO"/>
    <m/>
    <s v="GO"/>
    <m/>
    <n v="335"/>
    <s v="INSTITUTO DE HISTORIA"/>
    <s v="04-SANTA MONICA"/>
    <n v="335"/>
    <s v="INSTITUTO DE HISTORIA"/>
    <s v="04-SANTA MONICA"/>
    <x v="0"/>
    <x v="1"/>
    <x v="4"/>
    <x v="0"/>
    <m/>
    <s v="0//0"/>
    <m/>
    <m/>
    <n v="0"/>
    <m/>
    <n v="0"/>
    <m/>
    <m/>
    <m/>
    <x v="0"/>
    <x v="1"/>
    <d v="2019-09-27T00:00:00"/>
    <n v="11800.12"/>
  </r>
  <r>
    <s v="NARCISO LARANGEIRA TELLES DA SILVA"/>
    <s v="Universidade Federal de Uberlandia"/>
    <n v="1287450"/>
    <n v="828945748"/>
    <s v="12/12/1970"/>
    <x v="1"/>
    <s v="LILIA LARANGEIRA TELLES DA SILVA"/>
    <x v="0"/>
    <s v="BRASILEIRO NATO"/>
    <m/>
    <s v="RJ"/>
    <s v="ANGRA DOS REIS"/>
    <n v="808"/>
    <s v="INSTITUTO DE ARTES"/>
    <s v="04-SANTA MONICA"/>
    <n v="808"/>
    <s v="INSTITUTO DE ARTES"/>
    <s v="04-SANTA MONICA"/>
    <x v="0"/>
    <x v="1"/>
    <x v="1"/>
    <x v="0"/>
    <m/>
    <s v="0//0"/>
    <m/>
    <m/>
    <n v="0"/>
    <m/>
    <n v="0"/>
    <m/>
    <m/>
    <m/>
    <x v="0"/>
    <x v="1"/>
    <d v="1998-08-12T00:00:00"/>
    <n v="18663.64"/>
  </r>
  <r>
    <s v="NASSAU DE NOGUEIRA NARDEZ"/>
    <s v="Universidade Federal de Uberlandia"/>
    <n v="2144395"/>
    <n v="28516588831"/>
    <s v="07/07/1980"/>
    <x v="1"/>
    <s v="ANNA DO CARMO DE NOGUEIRA NARDEZ"/>
    <x v="0"/>
    <s v="BRASILEIRO NATO"/>
    <m/>
    <s v="SP"/>
    <m/>
    <n v="407"/>
    <s v="FACULDADE DE ENGENHARIA CIVIL"/>
    <s v="04-SANTA MONICA"/>
    <n v="407"/>
    <s v="FACULDADE DE ENGENHARIA CIVIL"/>
    <s v="04-SANTA MONICA"/>
    <x v="0"/>
    <x v="1"/>
    <x v="0"/>
    <x v="0"/>
    <m/>
    <s v="0//0"/>
    <m/>
    <m/>
    <n v="0"/>
    <m/>
    <n v="0"/>
    <m/>
    <m/>
    <m/>
    <x v="0"/>
    <x v="1"/>
    <d v="2014-07-29T00:00:00"/>
    <n v="12272.12"/>
  </r>
  <r>
    <s v="NATALIA BATISTA PECANHA"/>
    <s v="Universidade Federal de Uberlandia"/>
    <n v="1705062"/>
    <n v="11668840740"/>
    <s v="21/10/1985"/>
    <x v="0"/>
    <s v="LUCIA HELENA JORGE BATISTA PECANHA"/>
    <x v="0"/>
    <s v="BRASILEIRO NATO"/>
    <m/>
    <s v="RJ"/>
    <m/>
    <n v="797"/>
    <s v="COORD DO CURSO DE HISTORIA DO PONTAL"/>
    <s v="09-CAMPUS PONTAL"/>
    <n v="1155"/>
    <s v="INSTITUTO DE CIENCIAS HUMANAS DO PONTAL"/>
    <s v="09-CAMPUS PONTAL"/>
    <x v="0"/>
    <x v="1"/>
    <x v="2"/>
    <x v="0"/>
    <m/>
    <s v="0//0"/>
    <m/>
    <m/>
    <n v="0"/>
    <m/>
    <n v="0"/>
    <m/>
    <m/>
    <m/>
    <x v="0"/>
    <x v="1"/>
    <d v="2022-07-20T00:00:00"/>
    <n v="9616.18"/>
  </r>
  <r>
    <s v="NATALIA BERNE PINHEIRO"/>
    <s v="Universidade Federal de Uberlandia"/>
    <n v="1167724"/>
    <n v="2682372040"/>
    <s v="03/07/1991"/>
    <x v="0"/>
    <s v="MARIA ELISABETH AIRES BERNE"/>
    <x v="0"/>
    <s v="BRASILEIRO NATO"/>
    <m/>
    <s v="MG"/>
    <m/>
    <n v="288"/>
    <s v="INSTITUTO DE CIENCIAS BIOMEDICAS"/>
    <s v="07-AREA ACADEMICA-UMUARAMA"/>
    <n v="288"/>
    <s v="INSTITUTO DE CIENCIAS BIOMEDICAS"/>
    <s v="07-AREA ACADEMICA-UMUARAMA"/>
    <x v="0"/>
    <x v="1"/>
    <x v="2"/>
    <x v="0"/>
    <m/>
    <s v="0//0"/>
    <m/>
    <m/>
    <n v="0"/>
    <m/>
    <n v="0"/>
    <m/>
    <m/>
    <m/>
    <x v="0"/>
    <x v="1"/>
    <d v="2021-11-24T00:00:00"/>
    <n v="9616.18"/>
  </r>
  <r>
    <s v="NATALIA MADUREIRA FERREIRA"/>
    <s v="Universidade Federal de Uberlandia"/>
    <n v="2257926"/>
    <n v="6267023648"/>
    <s v="23/02/1985"/>
    <x v="0"/>
    <s v="ELIETE MADUREIRA FERREIRA"/>
    <x v="0"/>
    <s v="BRASILEIRO NATO"/>
    <m/>
    <s v="SP"/>
    <m/>
    <n v="305"/>
    <s v="FACULDADE DE MEDICINA"/>
    <s v="07-AREA ACADEMICA-UMUARAMA"/>
    <n v="305"/>
    <s v="FACULDADE DE MEDICINA"/>
    <s v="07-AREA ACADEMICA-UMUARAMA"/>
    <x v="0"/>
    <x v="0"/>
    <x v="11"/>
    <x v="0"/>
    <m/>
    <s v="0//0"/>
    <m/>
    <s v="Lic. Tratar de Interesses Particulares - EST"/>
    <n v="0"/>
    <m/>
    <n v="0"/>
    <m/>
    <s v="2/01/2022"/>
    <s v="1/01/2025"/>
    <x v="0"/>
    <x v="1"/>
    <d v="2015-10-13T00:00:00"/>
    <n v="0"/>
  </r>
  <r>
    <s v="NATALIA MUNDIM TORRES"/>
    <s v="Universidade Federal de Uberlandia"/>
    <n v="2029000"/>
    <n v="71119752191"/>
    <s v="21/02/1981"/>
    <x v="0"/>
    <s v="WAYNE ELIANE MUNDIM TORRES"/>
    <x v="0"/>
    <s v="BRASILEIRO NATO"/>
    <m/>
    <s v="GO"/>
    <m/>
    <n v="294"/>
    <s v="INSTITUTO DE BIOLOGIA"/>
    <s v="07-AREA ACADEMICA-UMUARAMA"/>
    <n v="294"/>
    <s v="INSTITUTO DE BIOLOGIA"/>
    <s v="07-AREA ACADEMICA-UMUARAMA"/>
    <x v="0"/>
    <x v="1"/>
    <x v="6"/>
    <x v="0"/>
    <m/>
    <s v="0//0"/>
    <m/>
    <m/>
    <n v="0"/>
    <m/>
    <n v="0"/>
    <m/>
    <m/>
    <m/>
    <x v="0"/>
    <x v="1"/>
    <d v="2013-05-13T00:00:00"/>
    <n v="12763.01"/>
  </r>
  <r>
    <s v="NATALIA OLIVEIRA LEINER"/>
    <s v="Universidade Federal de Uberlandia"/>
    <n v="1804146"/>
    <n v="5246030733"/>
    <s v="24/06/1979"/>
    <x v="0"/>
    <s v="ELIZABETH OLIVEIRA LEINER"/>
    <x v="0"/>
    <s v="BRASILEIRO NATO"/>
    <m/>
    <s v="RJ"/>
    <m/>
    <n v="294"/>
    <s v="INSTITUTO DE BIOLOGIA"/>
    <s v="07-AREA ACADEMICA-UMUARAMA"/>
    <n v="294"/>
    <s v="INSTITUTO DE BIOLOGIA"/>
    <s v="07-AREA ACADEMICA-UMUARAMA"/>
    <x v="0"/>
    <x v="1"/>
    <x v="5"/>
    <x v="0"/>
    <m/>
    <s v="0//0"/>
    <m/>
    <m/>
    <n v="0"/>
    <m/>
    <n v="0"/>
    <m/>
    <m/>
    <m/>
    <x v="0"/>
    <x v="1"/>
    <d v="2010-08-04T00:00:00"/>
    <n v="18780.490000000002"/>
  </r>
  <r>
    <s v="NATALIA SCARTEZINI RODRIGUES"/>
    <s v="Universidade Federal de Uberlandia"/>
    <n v="1057798"/>
    <n v="35595258888"/>
    <s v="19/03/1988"/>
    <x v="0"/>
    <s v="CELIA REGINA SCARTEZINI RODRIGUES"/>
    <x v="0"/>
    <s v="BRASILEIRO NATO"/>
    <m/>
    <s v="SP"/>
    <m/>
    <n v="806"/>
    <s v="INSTITUTO DE CIENCIAS SOCIAIS"/>
    <s v="04-SANTA MONICA"/>
    <n v="806"/>
    <s v="INSTITUTO DE CIENCIAS SOCIAIS"/>
    <s v="04-SANTA MONICA"/>
    <x v="0"/>
    <x v="1"/>
    <x v="4"/>
    <x v="0"/>
    <m/>
    <s v="0//0"/>
    <m/>
    <m/>
    <n v="0"/>
    <m/>
    <n v="0"/>
    <m/>
    <m/>
    <m/>
    <x v="0"/>
    <x v="1"/>
    <d v="2018-08-28T00:00:00"/>
    <n v="11800.12"/>
  </r>
  <r>
    <s v="NATASCHA ALMEIDA MARQUES DA SILVA"/>
    <s v="Universidade Federal de Uberlandia"/>
    <n v="1648042"/>
    <n v="1336639652"/>
    <s v="30/05/1980"/>
    <x v="0"/>
    <s v="MARIA EDUARDA ALMEIDA MARQUES DA SILVA"/>
    <x v="0"/>
    <s v="BRASILEIRO NATO"/>
    <m/>
    <s v="MG"/>
    <m/>
    <n v="314"/>
    <s v="FACULDADE DE MEDICINA VETERINARIA"/>
    <s v="07-AREA ACADEMICA-UMUARAMA"/>
    <n v="314"/>
    <s v="FACULDADE DE MEDICINA VETERINARIA"/>
    <s v="07-AREA ACADEMICA-UMUARAMA"/>
    <x v="0"/>
    <x v="1"/>
    <x v="5"/>
    <x v="0"/>
    <m/>
    <s v="0//0"/>
    <m/>
    <m/>
    <n v="0"/>
    <m/>
    <n v="0"/>
    <m/>
    <m/>
    <m/>
    <x v="0"/>
    <x v="1"/>
    <d v="2010-08-13T00:00:00"/>
    <n v="17945.810000000001"/>
  </r>
  <r>
    <s v="NEIDE MARIA DA SILVA"/>
    <s v="Universidade Federal de Uberlandia"/>
    <n v="3150634"/>
    <n v="39339564634"/>
    <s v="21/04/1961"/>
    <x v="0"/>
    <s v="DALVA RODRIGUES DA SILVA"/>
    <x v="0"/>
    <s v="BRASILEIRO NATO"/>
    <m/>
    <s v="MG"/>
    <s v="UBERLANDIA"/>
    <n v="288"/>
    <s v="INSTITUTO DE CIENCIAS BIOMEDICAS"/>
    <s v="07-AREA ACADEMICA-UMUARAMA"/>
    <n v="288"/>
    <s v="INSTITUTO DE CIENCIAS BIOMEDICAS"/>
    <s v="07-AREA ACADEMICA-UMUARAMA"/>
    <x v="0"/>
    <x v="1"/>
    <x v="1"/>
    <x v="0"/>
    <m/>
    <s v="0//0"/>
    <m/>
    <m/>
    <n v="0"/>
    <m/>
    <n v="0"/>
    <m/>
    <m/>
    <m/>
    <x v="0"/>
    <x v="1"/>
    <d v="2006-08-18T00:00:00"/>
    <n v="18663.64"/>
  </r>
  <r>
    <s v="NEIRILAINE SILVA DE ALMEIDA"/>
    <s v="Universidade Federal de Uberlandia"/>
    <n v="2806767"/>
    <n v="8014391675"/>
    <s v="27/04/1987"/>
    <x v="0"/>
    <s v="REGINA SILVA DE ALMEIDA"/>
    <x v="1"/>
    <s v="BRASILEIRO NATO"/>
    <m/>
    <s v="MG"/>
    <m/>
    <n v="360"/>
    <s v="FACULDADE DE CIENCIAS CONTABEIS"/>
    <s v="04-SANTA MONICA"/>
    <n v="360"/>
    <s v="FACULDADE DE CIENCIAS CONTABEIS"/>
    <s v="04-SANTA MONICA"/>
    <x v="0"/>
    <x v="1"/>
    <x v="8"/>
    <x v="0"/>
    <m/>
    <s v="0//0"/>
    <m/>
    <m/>
    <n v="0"/>
    <m/>
    <n v="0"/>
    <m/>
    <m/>
    <m/>
    <x v="0"/>
    <x v="1"/>
    <d v="2012-07-12T00:00:00"/>
    <n v="13273.52"/>
  </r>
  <r>
    <s v="NEITON CARLOS DA SILVA"/>
    <s v="Universidade Federal de Uberlandia"/>
    <n v="1110333"/>
    <n v="7319751623"/>
    <s v="04/10/1985"/>
    <x v="1"/>
    <s v="IRENE RODRIGUES DA SILVA"/>
    <x v="0"/>
    <s v="BRASILEIRO NATO"/>
    <m/>
    <s v="MG"/>
    <m/>
    <n v="789"/>
    <s v="COOR CURSO GRAD ENG ALIMENTOS DE PATOS"/>
    <s v="11-CAMPUS PATOS DE MINAS"/>
    <n v="410"/>
    <s v="FACULDADE DE ENGENHARIA QUIMICA"/>
    <s v="04-SANTA MONICA"/>
    <x v="0"/>
    <x v="1"/>
    <x v="12"/>
    <x v="0"/>
    <m/>
    <s v="0//0"/>
    <m/>
    <m/>
    <n v="0"/>
    <m/>
    <n v="0"/>
    <m/>
    <m/>
    <m/>
    <x v="0"/>
    <x v="1"/>
    <d v="2019-12-13T00:00:00"/>
    <n v="10097"/>
  </r>
  <r>
    <s v="NEITON PEREIRA DA SILVA"/>
    <s v="Universidade Federal de Uberlandia"/>
    <n v="2686338"/>
    <n v="4932934696"/>
    <s v="26/05/1980"/>
    <x v="1"/>
    <s v="ROMILDA PEREIRA DA SILVA"/>
    <x v="0"/>
    <s v="BRASILEIRO NATO"/>
    <m/>
    <s v="MG"/>
    <s v="ARAGUARI"/>
    <n v="391"/>
    <s v="FACULDADE DE MATEMATICA"/>
    <s v="04-SANTA MONICA"/>
    <n v="391"/>
    <s v="FACULDADE DE MATEMATICA"/>
    <s v="04-SANTA MONICA"/>
    <x v="0"/>
    <x v="1"/>
    <x v="5"/>
    <x v="0"/>
    <m/>
    <s v="0//0"/>
    <m/>
    <m/>
    <n v="0"/>
    <m/>
    <n v="0"/>
    <m/>
    <m/>
    <m/>
    <x v="0"/>
    <x v="1"/>
    <d v="2010-02-26T00:00:00"/>
    <n v="17945.810000000001"/>
  </r>
  <r>
    <s v="NEIVA FLAVIA DE OLIVEIRA"/>
    <s v="Universidade Federal de Uberlandia"/>
    <n v="1123583"/>
    <n v="8639084890"/>
    <s v="16/02/1966"/>
    <x v="0"/>
    <s v="APARECIDA SAN OLIVEIRA"/>
    <x v="0"/>
    <s v="BRASILEIRO NATO"/>
    <m/>
    <s v="SP"/>
    <s v="SAO JOSE DO RIO PRETO"/>
    <n v="376"/>
    <s v="FACULDADE DE DIREITO"/>
    <s v="04-SANTA MONICA"/>
    <n v="376"/>
    <s v="FACULDADE DE DIREITO"/>
    <s v="04-SANTA MONICA"/>
    <x v="0"/>
    <x v="0"/>
    <x v="4"/>
    <x v="0"/>
    <m/>
    <s v="0//0"/>
    <m/>
    <m/>
    <n v="0"/>
    <m/>
    <n v="0"/>
    <m/>
    <m/>
    <m/>
    <x v="0"/>
    <x v="1"/>
    <d v="1995-02-01T00:00:00"/>
    <n v="8452.17"/>
  </r>
  <r>
    <s v="NELSON DONIZETE FERREIRA JUNIOR"/>
    <s v="Universidade Federal de Uberlandia"/>
    <n v="2025127"/>
    <n v="3388419116"/>
    <s v="04/09/1994"/>
    <x v="1"/>
    <s v="NILVA DARC DE ASSIS FERREIRA"/>
    <x v="0"/>
    <s v="BRASILEIRO NATO"/>
    <m/>
    <s v="GO"/>
    <m/>
    <n v="305"/>
    <s v="FACULDADE DE MEDICINA"/>
    <s v="07-AREA ACADEMICA-UMUARAMA"/>
    <n v="305"/>
    <s v="FACULDADE DE MEDICINA"/>
    <s v="07-AREA ACADEMICA-UMUARAMA"/>
    <x v="0"/>
    <x v="3"/>
    <x v="2"/>
    <x v="1"/>
    <m/>
    <s v="0//0"/>
    <m/>
    <m/>
    <n v="0"/>
    <m/>
    <n v="0"/>
    <m/>
    <m/>
    <m/>
    <x v="1"/>
    <x v="0"/>
    <d v="2022-06-01T00:00:00"/>
    <n v="3259.43"/>
  </r>
  <r>
    <s v="NESTOR BARBOSA DE ANDRADE"/>
    <s v="Universidade Federal de Uberlandia"/>
    <n v="411556"/>
    <n v="19497881649"/>
    <s v="05/10/1950"/>
    <x v="1"/>
    <s v="NELLY BARBOSA ANDRADE"/>
    <x v="0"/>
    <s v="BRASILEIRO NATO"/>
    <m/>
    <s v="MG"/>
    <s v="PASSOS"/>
    <n v="307"/>
    <s v="DEPARTAMENTO DE CLINICA MEDICA"/>
    <s v="07-AREA ACADEMICA-UMUARAMA"/>
    <n v="305"/>
    <s v="FACULDADE DE MEDICINA"/>
    <s v="07-AREA ACADEMICA-UMUARAMA"/>
    <x v="0"/>
    <x v="2"/>
    <x v="3"/>
    <x v="0"/>
    <m/>
    <s v="0//0"/>
    <m/>
    <m/>
    <n v="0"/>
    <m/>
    <n v="0"/>
    <m/>
    <m/>
    <m/>
    <x v="0"/>
    <x v="0"/>
    <d v="1977-04-01T00:00:00"/>
    <n v="20111.22"/>
  </r>
  <r>
    <s v="NEWMAN DI CARLO CALDEIRA"/>
    <s v="Universidade Federal de Uberlandia"/>
    <n v="2084253"/>
    <n v="7976669745"/>
    <s v="22/08/1977"/>
    <x v="1"/>
    <s v="SUSANA MARIA CALDEIRA"/>
    <x v="3"/>
    <s v="BRASILEIRO NATO"/>
    <m/>
    <s v="PR"/>
    <m/>
    <n v="1155"/>
    <s v="INSTITUTO DE CIENCIAS HUMANAS DO PONTAL"/>
    <s v="09-CAMPUS PONTAL"/>
    <n v="1155"/>
    <s v="INSTITUTO DE CIENCIAS HUMANAS DO PONTAL"/>
    <s v="09-CAMPUS PONTAL"/>
    <x v="0"/>
    <x v="1"/>
    <x v="6"/>
    <x v="0"/>
    <m/>
    <s v="0//0"/>
    <m/>
    <m/>
    <n v="0"/>
    <m/>
    <n v="0"/>
    <m/>
    <m/>
    <m/>
    <x v="0"/>
    <x v="1"/>
    <d v="2014-01-09T00:00:00"/>
    <n v="13746.19"/>
  </r>
  <r>
    <s v="NEWTON DANGELO"/>
    <s v="Universidade Federal de Uberlandia"/>
    <n v="412791"/>
    <n v="45805431653"/>
    <s v="11/02/1963"/>
    <x v="1"/>
    <s v="MARIA DANGELO DE OLIVEIRA"/>
    <x v="0"/>
    <s v="BRASILEIRO NATO"/>
    <m/>
    <s v="MG"/>
    <s v="UBERLANDIA"/>
    <n v="335"/>
    <s v="INSTITUTO DE HISTORIA"/>
    <s v="04-SANTA MONICA"/>
    <n v="335"/>
    <s v="INSTITUTO DE HISTORIA"/>
    <s v="04-SANTA MONICA"/>
    <x v="0"/>
    <x v="1"/>
    <x v="3"/>
    <x v="0"/>
    <m/>
    <s v="0//0"/>
    <m/>
    <m/>
    <n v="0"/>
    <m/>
    <n v="0"/>
    <m/>
    <m/>
    <m/>
    <x v="0"/>
    <x v="1"/>
    <d v="1987-02-03T00:00:00"/>
    <n v="24810.37"/>
  </r>
  <r>
    <s v="NEWTON DE MEDEIROS VIDAL"/>
    <s v="Universidade Federal de Uberlandia"/>
    <n v="3317571"/>
    <n v="98974688034"/>
    <s v="10/03/1981"/>
    <x v="1"/>
    <s v="SALETE DE MEDEIROS VIDAL"/>
    <x v="0"/>
    <s v="BRASILEIRO NATO"/>
    <m/>
    <s v="RS"/>
    <m/>
    <n v="288"/>
    <s v="INSTITUTO DE CIENCIAS BIOMEDICAS"/>
    <s v="07-AREA ACADEMICA-UMUARAMA"/>
    <n v="288"/>
    <s v="INSTITUTO DE CIENCIAS BIOMEDICAS"/>
    <s v="07-AREA ACADEMICA-UMUARAMA"/>
    <x v="0"/>
    <x v="1"/>
    <x v="4"/>
    <x v="2"/>
    <m/>
    <s v="0//0"/>
    <m/>
    <m/>
    <n v="0"/>
    <m/>
    <n v="0"/>
    <m/>
    <m/>
    <m/>
    <x v="1"/>
    <x v="1"/>
    <d v="2022-11-25T00:00:00"/>
    <n v="13137.54"/>
  </r>
  <r>
    <s v="NICEA QUINTINO AMAURO"/>
    <s v="Universidade Federal de Uberlandia"/>
    <n v="1728583"/>
    <n v="26420164800"/>
    <s v="02/04/1976"/>
    <x v="0"/>
    <s v="MARIA APARECIDA QUINTINO AMAURO"/>
    <x v="4"/>
    <s v="BRASILEIRO NATO"/>
    <m/>
    <s v="SP"/>
    <m/>
    <n v="356"/>
    <s v="INSTITUTO DE QUIMICA"/>
    <s v="04-SANTA MONICA"/>
    <n v="356"/>
    <s v="INSTITUTO DE QUIMICA"/>
    <s v="04-SANTA MONICA"/>
    <x v="0"/>
    <x v="1"/>
    <x v="5"/>
    <x v="0"/>
    <m/>
    <s v="0//0"/>
    <m/>
    <m/>
    <n v="0"/>
    <m/>
    <n v="0"/>
    <m/>
    <m/>
    <m/>
    <x v="0"/>
    <x v="1"/>
    <d v="2009-09-22T00:00:00"/>
    <n v="19615.18"/>
  </r>
  <r>
    <s v="NICOLAS PELEGRIN"/>
    <s v="Universidade Federal de Uberlandia"/>
    <n v="3244685"/>
    <n v="70206268157"/>
    <s v="04/06/1975"/>
    <x v="1"/>
    <s v="SUSANA INES AGUILAR"/>
    <x v="0"/>
    <s v="ESTRANGEIRO"/>
    <s v="ARGENTINA"/>
    <m/>
    <m/>
    <n v="294"/>
    <s v="INSTITUTO DE BIOLOGIA"/>
    <s v="07-AREA ACADEMICA-UMUARAMA"/>
    <n v="294"/>
    <s v="INSTITUTO DE BIOLOGIA"/>
    <s v="07-AREA ACADEMICA-UMUARAMA"/>
    <x v="0"/>
    <x v="1"/>
    <x v="2"/>
    <x v="0"/>
    <m/>
    <s v="0//0"/>
    <m/>
    <m/>
    <n v="0"/>
    <m/>
    <n v="0"/>
    <m/>
    <m/>
    <m/>
    <x v="0"/>
    <x v="1"/>
    <d v="2021-07-07T00:00:00"/>
    <n v="9616.18"/>
  </r>
  <r>
    <s v="NICOLE GEOVANA DIAS CARNEIRO"/>
    <s v="Universidade Federal de Uberlandia"/>
    <n v="2645233"/>
    <n v="31827120800"/>
    <s v="07/10/1984"/>
    <x v="0"/>
    <s v="RENILDA ROSA DIAS"/>
    <x v="0"/>
    <s v="BRASILEIRO NATO"/>
    <m/>
    <s v="SP"/>
    <s v="BAURU"/>
    <n v="305"/>
    <s v="FACULDADE DE MEDICINA"/>
    <s v="07-AREA ACADEMICA-UMUARAMA"/>
    <n v="305"/>
    <s v="FACULDADE DE MEDICINA"/>
    <s v="07-AREA ACADEMICA-UMUARAMA"/>
    <x v="0"/>
    <x v="1"/>
    <x v="4"/>
    <x v="0"/>
    <m/>
    <s v="0//0"/>
    <m/>
    <m/>
    <n v="0"/>
    <m/>
    <n v="0"/>
    <m/>
    <m/>
    <m/>
    <x v="0"/>
    <x v="1"/>
    <d v="2016-10-31T00:00:00"/>
    <n v="11800.12"/>
  </r>
  <r>
    <s v="NICOLI GLORIA DE TASSIS GUEDES"/>
    <s v="Universidade Federal de Uberlandia"/>
    <n v="3159116"/>
    <n v="6558752638"/>
    <s v="20/09/1982"/>
    <x v="0"/>
    <s v="MARIA EMILIA GLORIA DE TASSIS"/>
    <x v="0"/>
    <s v="BRASILEIRO NATO"/>
    <m/>
    <s v="MG"/>
    <m/>
    <n v="363"/>
    <s v="FACULDADE DE EDUCACAO"/>
    <s v="04-SANTA MONICA"/>
    <n v="363"/>
    <s v="FACULDADE DE EDUCACAO"/>
    <s v="04-SANTA MONICA"/>
    <x v="0"/>
    <x v="1"/>
    <x v="12"/>
    <x v="0"/>
    <m/>
    <s v="0//0"/>
    <m/>
    <m/>
    <n v="0"/>
    <m/>
    <n v="0"/>
    <m/>
    <m/>
    <m/>
    <x v="0"/>
    <x v="1"/>
    <d v="2019-12-23T00:00:00"/>
    <n v="10097"/>
  </r>
  <r>
    <s v="NIEMEYER ALMEIDA FILHO"/>
    <s v="Universidade Federal de Uberlandia"/>
    <n v="412311"/>
    <n v="9858709153"/>
    <s v="20/09/1954"/>
    <x v="1"/>
    <s v="RUTH FURTADO ALMEIDA"/>
    <x v="0"/>
    <s v="BRASILEIRO NATO"/>
    <m/>
    <s v="MG"/>
    <s v="ALMENARA"/>
    <n v="344"/>
    <s v="INST DE ECONOMIA RELACOES INTERNACIONAIS"/>
    <s v="04-SANTA MONICA"/>
    <n v="344"/>
    <s v="INST DE ECONOMIA RELACOES INTERNACIONAIS"/>
    <s v="04-SANTA MONICA"/>
    <x v="0"/>
    <x v="1"/>
    <x v="3"/>
    <x v="0"/>
    <m/>
    <s v="0//0"/>
    <m/>
    <m/>
    <n v="0"/>
    <m/>
    <n v="0"/>
    <m/>
    <m/>
    <m/>
    <x v="0"/>
    <x v="1"/>
    <d v="1984-03-19T00:00:00"/>
    <n v="27558.400000000001"/>
  </r>
  <r>
    <s v="NIKOLETA TZVETANOVA KERINSKA"/>
    <s v="Universidade Federal de Uberlandia"/>
    <n v="1320113"/>
    <n v="71384073191"/>
    <s v="28/03/1972"/>
    <x v="0"/>
    <s v="DIANA CHRISTOVA KERINSKA"/>
    <x v="0"/>
    <s v="ESTRANGEIRO"/>
    <s v="BULGARIA"/>
    <m/>
    <s v="BULGARIA"/>
    <n v="808"/>
    <s v="INSTITUTO DE ARTES"/>
    <s v="04-SANTA MONICA"/>
    <n v="808"/>
    <s v="INSTITUTO DE ARTES"/>
    <s v="04-SANTA MONICA"/>
    <x v="0"/>
    <x v="1"/>
    <x v="9"/>
    <x v="0"/>
    <m/>
    <s v="0//0"/>
    <m/>
    <s v="Lic. Tratar de Interesses Particulares - EST"/>
    <n v="0"/>
    <m/>
    <n v="0"/>
    <m/>
    <s v="30/09/2022"/>
    <s v="29/09/2025"/>
    <x v="0"/>
    <x v="1"/>
    <d v="2003-02-12T00:00:00"/>
    <n v="0"/>
  </r>
  <r>
    <s v="NILSON BERENCHTEIN NETTO"/>
    <s v="Universidade Federal de Uberlandia"/>
    <n v="1570470"/>
    <n v="21831988852"/>
    <s v="19/07/1980"/>
    <x v="1"/>
    <s v="VERA LUCIA FREIXO BEREBCHTEIN"/>
    <x v="0"/>
    <s v="BRASILEIRO NATO"/>
    <m/>
    <s v="SP"/>
    <m/>
    <n v="326"/>
    <s v="INSTITUTO DE PSICOLOGIA"/>
    <s v="07-AREA ACADEMICA-UMUARAMA"/>
    <n v="326"/>
    <s v="INSTITUTO DE PSICOLOGIA"/>
    <s v="07-AREA ACADEMICA-UMUARAMA"/>
    <x v="0"/>
    <x v="1"/>
    <x v="6"/>
    <x v="0"/>
    <m/>
    <s v="0//0"/>
    <m/>
    <m/>
    <n v="0"/>
    <m/>
    <n v="0"/>
    <m/>
    <m/>
    <m/>
    <x v="0"/>
    <x v="1"/>
    <d v="2015-04-14T00:00:00"/>
    <n v="12763.01"/>
  </r>
  <r>
    <s v="NILSON NICOLAU JUNIOR"/>
    <s v="Universidade Federal de Uberlandia"/>
    <n v="2052808"/>
    <n v="31157331866"/>
    <s v="28/12/1981"/>
    <x v="1"/>
    <s v="MARLENE APARECIDA CALÇADA NICOLAU"/>
    <x v="0"/>
    <s v="BRASILEIRO NATO"/>
    <m/>
    <s v="SP"/>
    <m/>
    <n v="1277"/>
    <s v="Coordenação do Curso de Graduação em Biotecnologia"/>
    <s v="07-AREA ACADEMICA-UMUARAMA"/>
    <n v="298"/>
    <s v="INSTITUTO DE BIOTECNOLOGIA"/>
    <s v="07-AREA ACADEMICA-UMUARAMA"/>
    <x v="0"/>
    <x v="1"/>
    <x v="8"/>
    <x v="0"/>
    <m/>
    <s v="0//0"/>
    <m/>
    <m/>
    <n v="0"/>
    <m/>
    <n v="0"/>
    <m/>
    <m/>
    <m/>
    <x v="0"/>
    <x v="1"/>
    <d v="2013-08-20T00:00:00"/>
    <n v="14256.7"/>
  </r>
  <r>
    <s v="NILSON PENHA SILVA"/>
    <s v="Universidade Federal de Uberlandia"/>
    <n v="412387"/>
    <n v="35765569668"/>
    <s v="19/12/1957"/>
    <x v="1"/>
    <s v="ALZIRA SILVA LAINE"/>
    <x v="0"/>
    <s v="BRASILEIRO NATO"/>
    <m/>
    <s v="MG"/>
    <s v="DIVINOPOLIS"/>
    <n v="298"/>
    <s v="INSTITUTO DE BIOTECNOLOGIA"/>
    <s v="07-AREA ACADEMICA-UMUARAMA"/>
    <n v="298"/>
    <s v="INSTITUTO DE BIOTECNOLOGIA"/>
    <s v="07-AREA ACADEMICA-UMUARAMA"/>
    <x v="0"/>
    <x v="1"/>
    <x v="3"/>
    <x v="0"/>
    <m/>
    <s v="0//0"/>
    <m/>
    <m/>
    <n v="0"/>
    <m/>
    <n v="0"/>
    <m/>
    <m/>
    <m/>
    <x v="0"/>
    <x v="1"/>
    <d v="1984-09-01T00:00:00"/>
    <n v="25987.73"/>
  </r>
  <r>
    <s v="NILTON CESAR LIMA"/>
    <s v="Universidade Federal de Uberlandia"/>
    <n v="1770800"/>
    <n v="25691095846"/>
    <s v="01/01/1977"/>
    <x v="1"/>
    <s v="ADELAIDE DOS SANTOS LIMA"/>
    <x v="0"/>
    <s v="BRASILEIRO NATO"/>
    <m/>
    <s v="SP"/>
    <m/>
    <n v="360"/>
    <s v="FACULDADE DE CIENCIAS CONTABEIS"/>
    <s v="04-SANTA MONICA"/>
    <n v="360"/>
    <s v="FACULDADE DE CIENCIAS CONTABEIS"/>
    <s v="04-SANTA MONICA"/>
    <x v="0"/>
    <x v="1"/>
    <x v="7"/>
    <x v="0"/>
    <m/>
    <s v="0//0"/>
    <m/>
    <m/>
    <n v="0"/>
    <m/>
    <n v="0"/>
    <m/>
    <m/>
    <m/>
    <x v="0"/>
    <x v="1"/>
    <d v="2013-02-18T00:00:00"/>
    <n v="17255.59"/>
  </r>
  <r>
    <s v="NILTON PEREIRA JUNIOR"/>
    <s v="Universidade Federal de Uberlandia"/>
    <n v="2877663"/>
    <n v="85616028134"/>
    <s v="13/10/1980"/>
    <x v="1"/>
    <s v="CLEUSA GUIMARAES SABINO PEREIRA"/>
    <x v="1"/>
    <s v="BRASILEIRO NATO"/>
    <m/>
    <s v="GO"/>
    <m/>
    <n v="1268"/>
    <s v="Coordenação do Curso de Graduação em Medicina"/>
    <s v="07-AREA ACADEMICA-UMUARAMA"/>
    <n v="305"/>
    <s v="FACULDADE DE MEDICINA"/>
    <s v="07-AREA ACADEMICA-UMUARAMA"/>
    <x v="0"/>
    <x v="1"/>
    <x v="0"/>
    <x v="0"/>
    <m/>
    <s v="0//0"/>
    <m/>
    <m/>
    <n v="0"/>
    <m/>
    <n v="0"/>
    <m/>
    <m/>
    <m/>
    <x v="0"/>
    <x v="1"/>
    <d v="2014-07-15T00:00:00"/>
    <n v="13255.3"/>
  </r>
  <r>
    <s v="NILVANIRA DONIZETE TEBALDI"/>
    <s v="Universidade Federal de Uberlandia"/>
    <n v="1658815"/>
    <n v="10435116878"/>
    <s v="06/05/1970"/>
    <x v="0"/>
    <s v="MARIA ROSA ZUQUETO TEBALDI"/>
    <x v="0"/>
    <s v="BRASILEIRO NATO"/>
    <m/>
    <s v="SP"/>
    <s v="BEBEDOURO"/>
    <n v="301"/>
    <s v="INSTITUTO DE CIENCIAS AGRARIAS"/>
    <s v="12-CAMPUS GLORIA"/>
    <n v="301"/>
    <s v="INSTITUTO DE CIENCIAS AGRARIAS"/>
    <s v="12-CAMPUS GLORIA"/>
    <x v="0"/>
    <x v="1"/>
    <x v="1"/>
    <x v="0"/>
    <m/>
    <s v="0//0"/>
    <m/>
    <m/>
    <n v="0"/>
    <m/>
    <n v="0"/>
    <m/>
    <m/>
    <m/>
    <x v="0"/>
    <x v="1"/>
    <d v="2008-09-25T00:00:00"/>
    <n v="21184.34"/>
  </r>
  <r>
    <s v="NIVIA MARIA MELO COELHO"/>
    <s v="Universidade Federal de Uberlandia"/>
    <n v="1123325"/>
    <n v="59978465634"/>
    <s v="02/03/1966"/>
    <x v="0"/>
    <s v="ORESTINA OLIVEIRA MELO COELHO"/>
    <x v="0"/>
    <s v="BRASILEIRO NATO"/>
    <m/>
    <s v="MG"/>
    <s v="ITUIUTABA"/>
    <n v="356"/>
    <s v="INSTITUTO DE QUIMICA"/>
    <s v="04-SANTA MONICA"/>
    <n v="356"/>
    <s v="INSTITUTO DE QUIMICA"/>
    <s v="04-SANTA MONICA"/>
    <x v="0"/>
    <x v="1"/>
    <x v="3"/>
    <x v="0"/>
    <m/>
    <s v="0//0"/>
    <m/>
    <m/>
    <n v="0"/>
    <m/>
    <n v="0"/>
    <m/>
    <m/>
    <m/>
    <x v="0"/>
    <x v="1"/>
    <d v="1994-12-02T00:00:00"/>
    <n v="20911.96"/>
  </r>
  <r>
    <s v="NOEZIA MARIA RAMOS"/>
    <s v="Universidade Federal de Uberlandia"/>
    <n v="1775410"/>
    <n v="49960423115"/>
    <s v="23/08/1970"/>
    <x v="0"/>
    <s v="ESMERA MARIA RAMOS"/>
    <x v="0"/>
    <s v="BRASILEIRO NATO"/>
    <m/>
    <s v="GO"/>
    <m/>
    <n v="1387"/>
    <s v="Coordenação do Curso de Graduação em Administração"/>
    <s v="04-SANTA MONICA"/>
    <n v="369"/>
    <s v="FACULDADE DE GESTAO E NEGOCIOS"/>
    <s v="04-SANTA MONICA"/>
    <x v="0"/>
    <x v="1"/>
    <x v="8"/>
    <x v="0"/>
    <m/>
    <s v="0//0"/>
    <m/>
    <m/>
    <n v="0"/>
    <m/>
    <n v="0"/>
    <m/>
    <m/>
    <m/>
    <x v="0"/>
    <x v="1"/>
    <d v="2010-03-26T00:00:00"/>
    <n v="14256.7"/>
  </r>
  <r>
    <s v="NUBIA DOS SANTOS SAAD"/>
    <s v="Universidade Federal de Uberlandia"/>
    <n v="2299209"/>
    <n v="109300602"/>
    <s v="30/10/1973"/>
    <x v="0"/>
    <s v="MARILDA DOS SANTOS SAAD"/>
    <x v="0"/>
    <s v="BRASILEIRO NATO"/>
    <m/>
    <s v="MG"/>
    <m/>
    <n v="399"/>
    <s v="FACULDADE DE ENGENHARIA MECANICA"/>
    <s v="12-CAMPUS GLORIA"/>
    <n v="399"/>
    <s v="FACULDADE DE ENGENHARIA MECANICA"/>
    <s v="12-CAMPUS GLORIA"/>
    <x v="0"/>
    <x v="1"/>
    <x v="6"/>
    <x v="0"/>
    <m/>
    <s v="0//0"/>
    <m/>
    <m/>
    <n v="0"/>
    <m/>
    <n v="0"/>
    <m/>
    <m/>
    <m/>
    <x v="0"/>
    <x v="1"/>
    <d v="2015-03-23T00:00:00"/>
    <n v="13746.19"/>
  </r>
  <r>
    <s v="NUNO MANNA NUNES CORTES RIBEIRO"/>
    <s v="Universidade Federal de Uberlandia"/>
    <n v="1985082"/>
    <n v="7639142660"/>
    <s v="20/02/1986"/>
    <x v="1"/>
    <s v="MARIA EUGENIA MANNA NUNES DA SILVA"/>
    <x v="0"/>
    <s v="BRASILEIRO NATO"/>
    <m/>
    <s v="MG"/>
    <m/>
    <n v="363"/>
    <s v="FACULDADE DE EDUCACAO"/>
    <s v="04-SANTA MONICA"/>
    <n v="363"/>
    <s v="FACULDADE DE EDUCACAO"/>
    <s v="04-SANTA MONICA"/>
    <x v="0"/>
    <x v="1"/>
    <x v="0"/>
    <x v="0"/>
    <m/>
    <s v="0//0"/>
    <m/>
    <m/>
    <n v="26232"/>
    <s v="UNIVERSIDADE FEDERAL DA BAHIA"/>
    <n v="0"/>
    <m/>
    <m/>
    <m/>
    <x v="0"/>
    <x v="1"/>
    <d v="2019-01-30T00:00:00"/>
    <n v="12602.51"/>
  </r>
  <r>
    <s v="ODAIR JOSE MARQUES"/>
    <s v="Universidade Federal de Uberlandia"/>
    <n v="2091462"/>
    <n v="85139955920"/>
    <s v="07/06/1973"/>
    <x v="1"/>
    <s v="APARECIDA LUNARDELI MARQUES"/>
    <x v="0"/>
    <s v="BRASILEIRO NATO"/>
    <m/>
    <s v="PR"/>
    <m/>
    <n v="301"/>
    <s v="INSTITUTO DE CIENCIAS AGRARIAS"/>
    <s v="12-CAMPUS GLORIA"/>
    <n v="301"/>
    <s v="INSTITUTO DE CIENCIAS AGRARIAS"/>
    <s v="12-CAMPUS GLORIA"/>
    <x v="0"/>
    <x v="1"/>
    <x v="6"/>
    <x v="0"/>
    <m/>
    <s v="0//0"/>
    <m/>
    <m/>
    <n v="0"/>
    <m/>
    <n v="0"/>
    <m/>
    <m/>
    <m/>
    <x v="0"/>
    <x v="1"/>
    <d v="2014-02-19T00:00:00"/>
    <n v="12763.01"/>
  </r>
  <r>
    <s v="ODENIR DE ALMEIDA"/>
    <s v="Universidade Federal de Uberlandia"/>
    <n v="1751943"/>
    <n v="61660680182"/>
    <s v="14/02/1974"/>
    <x v="1"/>
    <s v="MARIA APARECIDA TOURELE DE ALMEIDA"/>
    <x v="0"/>
    <s v="BRASILEIRO NATO"/>
    <m/>
    <s v="PR"/>
    <m/>
    <n v="399"/>
    <s v="FACULDADE DE ENGENHARIA MECANICA"/>
    <s v="12-CAMPUS GLORIA"/>
    <n v="399"/>
    <s v="FACULDADE DE ENGENHARIA MECANICA"/>
    <s v="12-CAMPUS GLORIA"/>
    <x v="0"/>
    <x v="1"/>
    <x v="5"/>
    <x v="0"/>
    <m/>
    <s v="0//0"/>
    <m/>
    <m/>
    <n v="0"/>
    <m/>
    <n v="0"/>
    <m/>
    <m/>
    <m/>
    <x v="0"/>
    <x v="1"/>
    <d v="2010-01-13T00:00:00"/>
    <n v="17945.810000000001"/>
  </r>
  <r>
    <s v="ODILON JOSE DE OLIVEIRA NETO"/>
    <s v="Universidade Federal de Uberlandia"/>
    <n v="1685237"/>
    <n v="77980280130"/>
    <s v="15/09/1976"/>
    <x v="1"/>
    <s v="NILZA DE OLIVEIRA REZENDE"/>
    <x v="0"/>
    <s v="BRASILEIRO NATO"/>
    <m/>
    <s v="GO"/>
    <s v="IPORA"/>
    <n v="794"/>
    <s v="COORD DO CURSO ADMINISTRACAO DO PONTAL"/>
    <s v="09-CAMPUS PONTAL"/>
    <n v="1158"/>
    <s v="FA ADM CIE CONT ENG PROD SERV SOCIAL"/>
    <s v="09-CAMPUS PONTAL"/>
    <x v="0"/>
    <x v="1"/>
    <x v="9"/>
    <x v="0"/>
    <m/>
    <s v="0//0"/>
    <m/>
    <m/>
    <n v="0"/>
    <m/>
    <n v="0"/>
    <m/>
    <m/>
    <m/>
    <x v="0"/>
    <x v="1"/>
    <d v="2009-03-04T00:00:00"/>
    <n v="16591.91"/>
  </r>
  <r>
    <s v="ODORICO COELHO DA COSTA NETO"/>
    <s v="Universidade Federal de Uberlandia"/>
    <n v="411821"/>
    <n v="12381152687"/>
    <s v="13/02/1952"/>
    <x v="1"/>
    <s v="TEREZINHA PEREIRA COSTA"/>
    <x v="0"/>
    <s v="BRASILEIRO NATO"/>
    <m/>
    <s v="GO"/>
    <s v="BURITI ALEGRE"/>
    <n v="176"/>
    <s v="DIRETORIA DE PLANEJAMENTO"/>
    <s v="04-SANTA MONICA"/>
    <n v="319"/>
    <s v="FACULDADE DE ODONTOLOGIA"/>
    <s v="07-AREA ACADEMICA-UMUARAMA"/>
    <x v="0"/>
    <x v="0"/>
    <x v="3"/>
    <x v="0"/>
    <m/>
    <s v="0//0"/>
    <m/>
    <m/>
    <n v="0"/>
    <m/>
    <n v="0"/>
    <m/>
    <m/>
    <m/>
    <x v="0"/>
    <x v="1"/>
    <d v="1975-04-01T00:00:00"/>
    <n v="35351.85"/>
  </r>
  <r>
    <s v="OLAVO CALABRIA PIMENTA"/>
    <s v="Universidade Federal de Uberlandia"/>
    <n v="1645254"/>
    <n v="44575769649"/>
    <s v="07/07/1961"/>
    <x v="1"/>
    <s v="HAYDEE CALABRIA"/>
    <x v="1"/>
    <s v="BRASILEIRO NATO"/>
    <m/>
    <s v="MG"/>
    <s v="UBERLANDIA"/>
    <n v="807"/>
    <s v="INSTITUTO DE FILOSOFIA"/>
    <s v="04-SANTA MONICA"/>
    <n v="807"/>
    <s v="INSTITUTO DE FILOSOFIA"/>
    <s v="04-SANTA MONICA"/>
    <x v="0"/>
    <x v="1"/>
    <x v="7"/>
    <x v="0"/>
    <m/>
    <s v="0//0"/>
    <m/>
    <m/>
    <n v="0"/>
    <m/>
    <n v="0"/>
    <m/>
    <m/>
    <m/>
    <x v="0"/>
    <x v="1"/>
    <d v="2008-08-27T00:00:00"/>
    <n v="17255.59"/>
  </r>
  <r>
    <s v="OLENIR MARIA MENDES"/>
    <s v="Universidade Federal de Uberlandia"/>
    <n v="2179949"/>
    <n v="59558806668"/>
    <s v="07/06/1967"/>
    <x v="0"/>
    <s v="ORLANDINA MARIA MENDES"/>
    <x v="4"/>
    <s v="BRASILEIRO NATO"/>
    <m/>
    <s v="MG"/>
    <s v="UBERLANDIA"/>
    <n v="363"/>
    <s v="FACULDADE DE EDUCACAO"/>
    <s v="04-SANTA MONICA"/>
    <n v="363"/>
    <s v="FACULDADE DE EDUCACAO"/>
    <s v="04-SANTA MONICA"/>
    <x v="0"/>
    <x v="1"/>
    <x v="1"/>
    <x v="0"/>
    <m/>
    <s v="0//0"/>
    <m/>
    <m/>
    <n v="0"/>
    <m/>
    <n v="0"/>
    <m/>
    <m/>
    <m/>
    <x v="0"/>
    <x v="1"/>
    <d v="1997-02-01T00:00:00"/>
    <n v="18837.25"/>
  </r>
  <r>
    <s v="OMAR DE OLIVEIRA DINIZ NETO"/>
    <s v="Universidade Federal de Uberlandia"/>
    <n v="412701"/>
    <n v="43128726604"/>
    <s v="17/06/1960"/>
    <x v="1"/>
    <s v="MARIA MIRZA CURY DINIZ"/>
    <x v="0"/>
    <s v="BRASILEIRO NATO"/>
    <m/>
    <s v="MG"/>
    <s v="ITUITABA"/>
    <n v="395"/>
    <s v="INSTITUTO DE FISICA"/>
    <s v="04-SANTA MONICA"/>
    <n v="395"/>
    <s v="INSTITUTO DE FISICA"/>
    <s v="04-SANTA MONICA"/>
    <x v="0"/>
    <x v="1"/>
    <x v="1"/>
    <x v="0"/>
    <m/>
    <s v="0//0"/>
    <m/>
    <m/>
    <n v="0"/>
    <m/>
    <n v="0"/>
    <m/>
    <m/>
    <m/>
    <x v="0"/>
    <x v="1"/>
    <d v="1986-09-15T00:00:00"/>
    <n v="22514.69"/>
  </r>
  <r>
    <s v="OMAR PACHECO SIMAO"/>
    <s v="Universidade Federal de Uberlandia"/>
    <n v="412153"/>
    <n v="27349551649"/>
    <s v="08/08/1952"/>
    <x v="1"/>
    <s v="MARIA DE LOURDES PACHECO SIMAO"/>
    <x v="0"/>
    <s v="BRASILEIRO NATO"/>
    <m/>
    <s v="MG"/>
    <s v="UBERLANDIA"/>
    <n v="308"/>
    <s v="DEPARTAMENTO DE CIRURGIA"/>
    <s v="07-AREA ACADEMICA-UMUARAMA"/>
    <n v="305"/>
    <s v="FACULDADE DE MEDICINA"/>
    <s v="07-AREA ACADEMICA-UMUARAMA"/>
    <x v="0"/>
    <x v="1"/>
    <x v="3"/>
    <x v="0"/>
    <m/>
    <s v="0//0"/>
    <m/>
    <m/>
    <n v="0"/>
    <m/>
    <n v="0"/>
    <m/>
    <m/>
    <m/>
    <x v="0"/>
    <x v="0"/>
    <d v="1982-11-10T00:00:00"/>
    <n v="26032.41"/>
  </r>
  <r>
    <s v="OMAR PEREIRA DE ALMEIDA NETO"/>
    <s v="Universidade Federal de Uberlandia"/>
    <n v="1210192"/>
    <n v="9973086643"/>
    <s v="06/09/1991"/>
    <x v="1"/>
    <s v="ROSIDELMA FRANCO PEREIRA DE ALMEIDA"/>
    <x v="1"/>
    <s v="BRASILEIRO NATO"/>
    <m/>
    <s v="MG"/>
    <m/>
    <n v="305"/>
    <s v="FACULDADE DE MEDICINA"/>
    <s v="07-AREA ACADEMICA-UMUARAMA"/>
    <n v="305"/>
    <s v="FACULDADE DE MEDICINA"/>
    <s v="07-AREA ACADEMICA-UMUARAMA"/>
    <x v="0"/>
    <x v="1"/>
    <x v="4"/>
    <x v="0"/>
    <m/>
    <s v="0//0"/>
    <m/>
    <m/>
    <n v="0"/>
    <m/>
    <n v="0"/>
    <m/>
    <m/>
    <m/>
    <x v="0"/>
    <x v="1"/>
    <d v="2018-01-19T00:00:00"/>
    <n v="12348.96"/>
  </r>
  <r>
    <s v="ORLANDO CAVALARI DE PAULA"/>
    <s v="Universidade Federal de Uberlandia"/>
    <n v="1926788"/>
    <n v="27378197840"/>
    <s v="24/09/1980"/>
    <x v="1"/>
    <s v="NIVANA CAVALARI DE PAULA"/>
    <x v="0"/>
    <s v="BRASILEIRO NATO"/>
    <m/>
    <s v="SP"/>
    <m/>
    <n v="294"/>
    <s v="INSTITUTO DE BIOLOGIA"/>
    <s v="07-AREA ACADEMICA-UMUARAMA"/>
    <n v="294"/>
    <s v="INSTITUTO DE BIOLOGIA"/>
    <s v="07-AREA ACADEMICA-UMUARAMA"/>
    <x v="0"/>
    <x v="1"/>
    <x v="9"/>
    <x v="0"/>
    <m/>
    <s v="0//0"/>
    <m/>
    <m/>
    <n v="0"/>
    <m/>
    <n v="0"/>
    <m/>
    <m/>
    <m/>
    <x v="0"/>
    <x v="1"/>
    <d v="2012-09-10T00:00:00"/>
    <n v="17363.62"/>
  </r>
  <r>
    <s v="OSMANDO FERREIRA LOPES"/>
    <s v="Universidade Federal de Uberlandia"/>
    <n v="3066001"/>
    <n v="3386103596"/>
    <s v="24/05/1989"/>
    <x v="1"/>
    <s v="TEREZINHA FERREIRA RIBEIRO"/>
    <x v="0"/>
    <s v="BRASILEIRO NATO"/>
    <m/>
    <s v="BA"/>
    <m/>
    <n v="356"/>
    <s v="INSTITUTO DE QUIMICA"/>
    <s v="04-SANTA MONICA"/>
    <n v="356"/>
    <s v="INSTITUTO DE QUIMICA"/>
    <s v="04-SANTA MONICA"/>
    <x v="0"/>
    <x v="1"/>
    <x v="4"/>
    <x v="0"/>
    <m/>
    <s v="0//0"/>
    <m/>
    <m/>
    <n v="0"/>
    <m/>
    <n v="0"/>
    <m/>
    <m/>
    <m/>
    <x v="0"/>
    <x v="1"/>
    <d v="2018-08-13T00:00:00"/>
    <n v="12783.3"/>
  </r>
  <r>
    <s v="OSVALDO RETTORE NETO"/>
    <s v="Universidade Federal de Uberlandia"/>
    <n v="1944168"/>
    <n v="99851555649"/>
    <s v="16/07/1975"/>
    <x v="1"/>
    <s v="MARIA DAS GRACAS SILVA RETTORE"/>
    <x v="3"/>
    <s v="BRASILEIRO NATO"/>
    <m/>
    <s v="MG"/>
    <m/>
    <n v="787"/>
    <s v="COOD CURSO AGRONOMIA MONTE CARMELO"/>
    <s v="10-CAMPUS MONTE CARMELO"/>
    <n v="301"/>
    <s v="INSTITUTO DE CIENCIAS AGRARIAS"/>
    <s v="12-CAMPUS GLORIA"/>
    <x v="0"/>
    <x v="1"/>
    <x v="7"/>
    <x v="0"/>
    <m/>
    <s v="0//0"/>
    <m/>
    <m/>
    <n v="26278"/>
    <s v="FUNDACAO UNIVERSIDADE FEDERAL DE PELOTAS"/>
    <n v="0"/>
    <m/>
    <m/>
    <m/>
    <x v="0"/>
    <x v="1"/>
    <d v="2017-06-29T00:00:00"/>
    <n v="17255.59"/>
  </r>
  <r>
    <s v="OSVALDO TOSHIYUKI HAMAWAKI"/>
    <s v="Universidade Federal de Uberlandia"/>
    <n v="430964"/>
    <n v="20967934672"/>
    <s v="07/05/1954"/>
    <x v="1"/>
    <s v="ECIKO HAMAWAKI"/>
    <x v="2"/>
    <s v="BRASILEIRO NATO"/>
    <m/>
    <s v="SP"/>
    <s v="SAO PAULO"/>
    <n v="301"/>
    <s v="INSTITUTO DE CIENCIAS AGRARIAS"/>
    <s v="12-CAMPUS GLORIA"/>
    <n v="301"/>
    <s v="INSTITUTO DE CIENCIAS AGRARIAS"/>
    <s v="12-CAMPUS GLORIA"/>
    <x v="0"/>
    <x v="1"/>
    <x v="3"/>
    <x v="0"/>
    <m/>
    <s v="0//0"/>
    <m/>
    <m/>
    <n v="0"/>
    <m/>
    <n v="0"/>
    <m/>
    <m/>
    <m/>
    <x v="0"/>
    <x v="1"/>
    <d v="1995-01-11T00:00:00"/>
    <n v="25686.81"/>
  </r>
  <r>
    <s v="OTAVIO AUGUSTO RUIZ PACCOLA VIEIRA"/>
    <s v="Universidade Federal de Uberlandia"/>
    <n v="3299630"/>
    <n v="40955912857"/>
    <s v="10/04/1992"/>
    <x v="1"/>
    <s v="MARIA ANGELA RUIZ PACCOLA"/>
    <x v="0"/>
    <s v="BRASILEIRO NATO"/>
    <m/>
    <s v="SP"/>
    <m/>
    <n v="920"/>
    <s v="COORD CURSO GRAD GEOLOGIA MONTE CARMELO"/>
    <s v="10-CAMPUS MONTE CARMELO"/>
    <n v="340"/>
    <s v="INSTITUTO DE GEOGRAFIA"/>
    <s v="04-SANTA MONICA"/>
    <x v="0"/>
    <x v="1"/>
    <x v="2"/>
    <x v="0"/>
    <m/>
    <s v="0//0"/>
    <m/>
    <m/>
    <n v="0"/>
    <m/>
    <n v="0"/>
    <m/>
    <m/>
    <m/>
    <x v="0"/>
    <x v="1"/>
    <d v="2022-07-04T00:00:00"/>
    <n v="9616.18"/>
  </r>
  <r>
    <s v="OTAVIO LUIZ BOTTECCHIA"/>
    <s v="Universidade Federal de Uberlandia"/>
    <n v="413310"/>
    <n v="5674681864"/>
    <s v="05/08/1962"/>
    <x v="1"/>
    <s v="ROSA PINESI BOTTECCHIA"/>
    <x v="0"/>
    <s v="BRASILEIRO NATO"/>
    <m/>
    <s v="SP"/>
    <s v="SÃO CAETANO DO SUL"/>
    <n v="356"/>
    <s v="INSTITUTO DE QUIMICA"/>
    <s v="04-SANTA MONICA"/>
    <n v="356"/>
    <s v="INSTITUTO DE QUIMICA"/>
    <s v="04-SANTA MONICA"/>
    <x v="0"/>
    <x v="1"/>
    <x v="3"/>
    <x v="0"/>
    <m/>
    <s v="0//0"/>
    <m/>
    <m/>
    <n v="0"/>
    <m/>
    <n v="0"/>
    <m/>
    <m/>
    <m/>
    <x v="0"/>
    <x v="1"/>
    <d v="1989-03-01T00:00:00"/>
    <n v="23394.65"/>
  </r>
  <r>
    <s v="PABLO ROGERS SILVA"/>
    <s v="Universidade Federal de Uberlandia"/>
    <n v="2494727"/>
    <n v="3749532605"/>
    <s v="08/05/1980"/>
    <x v="1"/>
    <s v="SANDRA MARA SILVA"/>
    <x v="0"/>
    <s v="BRASILEIRO NATO"/>
    <m/>
    <s v="MG"/>
    <s v="UBERLANDIA"/>
    <n v="369"/>
    <s v="FACULDADE DE GESTAO E NEGOCIOS"/>
    <s v="04-SANTA MONICA"/>
    <n v="369"/>
    <s v="FACULDADE DE GESTAO E NEGOCIOS"/>
    <s v="04-SANTA MONICA"/>
    <x v="0"/>
    <x v="1"/>
    <x v="7"/>
    <x v="0"/>
    <m/>
    <s v="0//0"/>
    <m/>
    <m/>
    <n v="0"/>
    <m/>
    <n v="0"/>
    <m/>
    <m/>
    <m/>
    <x v="0"/>
    <x v="1"/>
    <d v="2008-09-25T00:00:00"/>
    <n v="17255.59"/>
  </r>
  <r>
    <s v="PATRICIA ANDREA SOTO OSSES"/>
    <s v="Universidade Federal de Uberlandia"/>
    <n v="1389785"/>
    <n v="21367331846"/>
    <s v="27/11/1971"/>
    <x v="0"/>
    <s v="ELECTRA VIRGINIA OSSES CARDOZA"/>
    <x v="0"/>
    <s v="BRASILEIRO NATZ"/>
    <s v="CHILE"/>
    <m/>
    <m/>
    <n v="808"/>
    <s v="INSTITUTO DE ARTES"/>
    <s v="04-SANTA MONICA"/>
    <n v="808"/>
    <s v="INSTITUTO DE ARTES"/>
    <s v="04-SANTA MONICA"/>
    <x v="0"/>
    <x v="1"/>
    <x v="4"/>
    <x v="0"/>
    <m/>
    <s v="0//0"/>
    <m/>
    <m/>
    <n v="26283"/>
    <s v="UNIV. FEDERAL DE MATO GROSSO DO SUL"/>
    <n v="0"/>
    <m/>
    <m/>
    <m/>
    <x v="0"/>
    <x v="1"/>
    <d v="2020-08-20T00:00:00"/>
    <n v="11800.12"/>
  </r>
  <r>
    <s v="PATRICIA ANGELICA VIEIRA"/>
    <s v="Universidade Federal de Uberlandia"/>
    <n v="2697737"/>
    <n v="3729382640"/>
    <s v="26/08/1978"/>
    <x v="0"/>
    <s v="MARIA DOS SANTOS VIEIRA"/>
    <x v="1"/>
    <s v="BRASILEIRO NATO"/>
    <m/>
    <s v="MG"/>
    <m/>
    <n v="410"/>
    <s v="FACULDADE DE ENGENHARIA QUIMICA"/>
    <s v="04-SANTA MONICA"/>
    <n v="410"/>
    <s v="FACULDADE DE ENGENHARIA QUIMICA"/>
    <s v="04-SANTA MONICA"/>
    <x v="0"/>
    <x v="1"/>
    <x v="7"/>
    <x v="0"/>
    <m/>
    <s v="0//0"/>
    <m/>
    <m/>
    <n v="0"/>
    <m/>
    <n v="0"/>
    <m/>
    <m/>
    <m/>
    <x v="0"/>
    <x v="1"/>
    <d v="2011-01-21T00:00:00"/>
    <n v="18860.759999999998"/>
  </r>
  <r>
    <s v="PATRICIA BORGES DOS SANTOS"/>
    <s v="Universidade Federal de Uberlandia"/>
    <n v="1876781"/>
    <n v="7237822616"/>
    <s v="16/09/1986"/>
    <x v="0"/>
    <s v="CARMEN FONSECA SANTOS DE SA"/>
    <x v="0"/>
    <s v="BRASILEIRO NATO"/>
    <m/>
    <s v="MG"/>
    <m/>
    <n v="801"/>
    <s v="COORD CURSO DE MATEMATICA DO PONTAL"/>
    <s v="09-CAMPUS PONTAL"/>
    <n v="1152"/>
    <s v="INSTITUTO CIENCIAS EXATA NATURAIS PONTAL"/>
    <s v="09-CAMPUS PONTAL"/>
    <x v="0"/>
    <x v="1"/>
    <x v="8"/>
    <x v="0"/>
    <m/>
    <s v="0//0"/>
    <m/>
    <s v="LIC. TRATAMENTO DE SAUDE - EST"/>
    <n v="0"/>
    <m/>
    <n v="0"/>
    <m/>
    <s v="21/11/2022"/>
    <s v="9/01/2023"/>
    <x v="0"/>
    <x v="1"/>
    <d v="2011-07-11T00:00:00"/>
    <n v="13273.52"/>
  </r>
  <r>
    <s v="PATRICIA CHAVARELLI VILELA DA SILVA"/>
    <s v="Universidade Federal de Uberlandia"/>
    <n v="2891208"/>
    <n v="48229997187"/>
    <s v="30/07/1969"/>
    <x v="0"/>
    <s v="CARMEN ALICE CHAVARELLI DA SILVA"/>
    <x v="0"/>
    <s v="BRASILEIRO NATO"/>
    <m/>
    <s v="SP"/>
    <m/>
    <n v="808"/>
    <s v="INSTITUTO DE ARTES"/>
    <s v="04-SANTA MONICA"/>
    <n v="808"/>
    <s v="INSTITUTO DE ARTES"/>
    <s v="04-SANTA MONICA"/>
    <x v="0"/>
    <x v="0"/>
    <x v="0"/>
    <x v="0"/>
    <m/>
    <s v="0//0"/>
    <m/>
    <s v="Afast. no País (Com Ônus) Est/Dout/Mestrado - EST"/>
    <n v="0"/>
    <m/>
    <n v="0"/>
    <m/>
    <s v="9/03/2022"/>
    <s v="8/03/2023"/>
    <x v="0"/>
    <x v="1"/>
    <d v="2013-07-17T00:00:00"/>
    <n v="8561.94"/>
  </r>
  <r>
    <s v="PATRICIA COSTA DOS SANTOS DA SILVA"/>
    <s v="Universidade Federal de Uberlandia"/>
    <n v="2279103"/>
    <n v="2434819699"/>
    <s v="05/03/1975"/>
    <x v="0"/>
    <s v="MARIA ESTELA COSTA DOS SANTOS"/>
    <x v="0"/>
    <s v="BRASILEIRO NATO"/>
    <m/>
    <s v="MG"/>
    <m/>
    <n v="305"/>
    <s v="FACULDADE DE MEDICINA"/>
    <s v="07-AREA ACADEMICA-UMUARAMA"/>
    <n v="305"/>
    <s v="FACULDADE DE MEDICINA"/>
    <s v="07-AREA ACADEMICA-UMUARAMA"/>
    <x v="0"/>
    <x v="1"/>
    <x v="0"/>
    <x v="0"/>
    <m/>
    <s v="0//0"/>
    <m/>
    <m/>
    <n v="0"/>
    <m/>
    <n v="0"/>
    <m/>
    <m/>
    <m/>
    <x v="0"/>
    <x v="1"/>
    <d v="2016-01-26T00:00:00"/>
    <n v="12272.12"/>
  </r>
  <r>
    <s v="PATRICIA CRISTINA VENTURINI"/>
    <s v="Universidade Federal de Uberlandia"/>
    <n v="1686048"/>
    <n v="21775535800"/>
    <s v="30/07/1978"/>
    <x v="0"/>
    <s v="EDNA PEREIRA VENTURINI"/>
    <x v="3"/>
    <s v="BRASILEIRO NATO"/>
    <m/>
    <s v="SP"/>
    <s v="SANTOS"/>
    <n v="796"/>
    <s v="COORD CURSO DE FISICA DO PONTAL"/>
    <s v="09-CAMPUS PONTAL"/>
    <n v="1152"/>
    <s v="INSTITUTO CIENCIAS EXATA NATURAIS PONTAL"/>
    <s v="09-CAMPUS PONTAL"/>
    <x v="0"/>
    <x v="1"/>
    <x v="5"/>
    <x v="0"/>
    <m/>
    <s v="0//0"/>
    <m/>
    <m/>
    <n v="0"/>
    <m/>
    <n v="0"/>
    <m/>
    <m/>
    <m/>
    <x v="0"/>
    <x v="1"/>
    <d v="2009-03-04T00:00:00"/>
    <n v="17945.810000000001"/>
  </r>
  <r>
    <s v="PATRICIA DE SOUZA COSTA"/>
    <s v="Universidade Federal de Uberlandia"/>
    <n v="1478116"/>
    <n v="930651677"/>
    <s v="27/10/1975"/>
    <x v="0"/>
    <s v="MARIA JOSE DE SOUZA COSTA"/>
    <x v="1"/>
    <s v="BRASILEIRO NATO"/>
    <m/>
    <s v="GO"/>
    <s v="FIRMINOPOLIS"/>
    <n v="360"/>
    <s v="FACULDADE DE CIENCIAS CONTABEIS"/>
    <s v="04-SANTA MONICA"/>
    <n v="360"/>
    <s v="FACULDADE DE CIENCIAS CONTABEIS"/>
    <s v="04-SANTA MONICA"/>
    <x v="0"/>
    <x v="1"/>
    <x v="7"/>
    <x v="0"/>
    <m/>
    <s v="0//0"/>
    <m/>
    <m/>
    <n v="0"/>
    <m/>
    <n v="0"/>
    <m/>
    <m/>
    <m/>
    <x v="0"/>
    <x v="1"/>
    <d v="2006-08-04T00:00:00"/>
    <n v="17255.59"/>
  </r>
  <r>
    <s v="PATRICIA EMANUELLE NASCIMENTO"/>
    <s v="Universidade Federal de Uberlandia"/>
    <n v="1361524"/>
    <n v="78403456115"/>
    <s v="25/09/1975"/>
    <x v="0"/>
    <s v="TELMA FRANCISCA DE OLIVEIRA NASCIMENTO"/>
    <x v="4"/>
    <s v="BRASILEIRO NATO"/>
    <m/>
    <s v="GO"/>
    <m/>
    <n v="335"/>
    <s v="INSTITUTO DE HISTORIA"/>
    <s v="04-SANTA MONICA"/>
    <n v="335"/>
    <s v="INSTITUTO DE HISTORIA"/>
    <s v="04-SANTA MONICA"/>
    <x v="0"/>
    <x v="1"/>
    <x v="2"/>
    <x v="0"/>
    <m/>
    <s v="0//0"/>
    <m/>
    <m/>
    <n v="0"/>
    <m/>
    <n v="0"/>
    <m/>
    <m/>
    <m/>
    <x v="0"/>
    <x v="1"/>
    <d v="2022-07-21T00:00:00"/>
    <n v="9616.18"/>
  </r>
  <r>
    <s v="PATRICIA FERREIRA PARANAIBA"/>
    <s v="Universidade Federal de Uberlandia"/>
    <n v="2071924"/>
    <n v="4732993648"/>
    <s v="03/05/1981"/>
    <x v="0"/>
    <s v="REGINA LUCIA BARROS FERREIRA PARANAIBA"/>
    <x v="0"/>
    <s v="BRASILEIRO NATO"/>
    <m/>
    <s v="MG"/>
    <m/>
    <n v="391"/>
    <s v="FACULDADE DE MATEMATICA"/>
    <s v="04-SANTA MONICA"/>
    <n v="391"/>
    <s v="FACULDADE DE MATEMATICA"/>
    <s v="04-SANTA MONICA"/>
    <x v="0"/>
    <x v="1"/>
    <x v="8"/>
    <x v="0"/>
    <m/>
    <s v="0//0"/>
    <m/>
    <m/>
    <n v="0"/>
    <m/>
    <n v="0"/>
    <m/>
    <m/>
    <m/>
    <x v="0"/>
    <x v="1"/>
    <d v="2013-11-12T00:00:00"/>
    <n v="13596.83"/>
  </r>
  <r>
    <s v="PATRICIA MAGNABOSCO"/>
    <s v="Universidade Federal de Uberlandia"/>
    <n v="1664415"/>
    <n v="3523068665"/>
    <s v="31/07/1977"/>
    <x v="0"/>
    <s v="EBI BORGES MAGNABOSCO"/>
    <x v="0"/>
    <s v="BRASILEIRO NATO"/>
    <m/>
    <s v="MG"/>
    <s v="SACRAMENTO"/>
    <n v="305"/>
    <s v="FACULDADE DE MEDICINA"/>
    <s v="07-AREA ACADEMICA-UMUARAMA"/>
    <n v="305"/>
    <s v="FACULDADE DE MEDICINA"/>
    <s v="07-AREA ACADEMICA-UMUARAMA"/>
    <x v="0"/>
    <x v="1"/>
    <x v="9"/>
    <x v="0"/>
    <m/>
    <s v="0//0"/>
    <m/>
    <m/>
    <n v="0"/>
    <m/>
    <n v="0"/>
    <m/>
    <m/>
    <m/>
    <x v="0"/>
    <x v="1"/>
    <d v="2008-11-10T00:00:00"/>
    <n v="18914.77"/>
  </r>
  <r>
    <s v="PATRICIA PEREIRA BORGES"/>
    <s v="Universidade Federal de Uberlandia"/>
    <n v="1221685"/>
    <n v="8791069645"/>
    <s v="14/10/1986"/>
    <x v="0"/>
    <s v="MARILENE PEREIRA BORGES"/>
    <x v="0"/>
    <s v="BRASILEIRO NATO"/>
    <m/>
    <s v="MG"/>
    <m/>
    <n v="808"/>
    <s v="INSTITUTO DE ARTES"/>
    <s v="04-SANTA MONICA"/>
    <n v="808"/>
    <s v="INSTITUTO DE ARTES"/>
    <s v="04-SANTA MONICA"/>
    <x v="0"/>
    <x v="0"/>
    <x v="2"/>
    <x v="1"/>
    <m/>
    <s v="0//0"/>
    <m/>
    <m/>
    <n v="0"/>
    <m/>
    <n v="0"/>
    <m/>
    <m/>
    <m/>
    <x v="1"/>
    <x v="0"/>
    <d v="2021-11-30T00:00:00"/>
    <n v="3866.06"/>
  </r>
  <r>
    <s v="PATRICIA VIANA DA SILVA"/>
    <s v="Universidade Federal de Uberlandia"/>
    <n v="1940172"/>
    <n v="64119904334"/>
    <s v="17/11/1982"/>
    <x v="0"/>
    <s v="TEREZINHA VIANA DA SILVA"/>
    <x v="3"/>
    <s v="BRASILEIRO NATO"/>
    <m/>
    <s v="CE"/>
    <m/>
    <n v="391"/>
    <s v="FACULDADE DE MATEMATICA"/>
    <s v="04-SANTA MONICA"/>
    <n v="391"/>
    <s v="FACULDADE DE MATEMATICA"/>
    <s v="04-SANTA MONICA"/>
    <x v="0"/>
    <x v="0"/>
    <x v="11"/>
    <x v="0"/>
    <m/>
    <s v="0//0"/>
    <m/>
    <m/>
    <n v="0"/>
    <m/>
    <n v="0"/>
    <m/>
    <m/>
    <m/>
    <x v="0"/>
    <x v="1"/>
    <d v="2013-06-24T00:00:00"/>
    <n v="7431.86"/>
  </r>
  <r>
    <s v="PATRICIA VIEIRA TROPIA"/>
    <s v="Universidade Federal de Uberlandia"/>
    <n v="1676419"/>
    <n v="46582606620"/>
    <s v="28/08/1963"/>
    <x v="0"/>
    <s v="RITA DE CASSIA VIEIRA TROPIA"/>
    <x v="0"/>
    <s v="BRASILEIRO NATO"/>
    <m/>
    <s v="MG"/>
    <s v="BELO HORIZONTE"/>
    <n v="806"/>
    <s v="INSTITUTO DE CIENCIAS SOCIAIS"/>
    <s v="04-SANTA MONICA"/>
    <n v="806"/>
    <s v="INSTITUTO DE CIENCIAS SOCIAIS"/>
    <s v="04-SANTA MONICA"/>
    <x v="0"/>
    <x v="1"/>
    <x v="5"/>
    <x v="0"/>
    <m/>
    <s v="0//0"/>
    <m/>
    <m/>
    <n v="0"/>
    <m/>
    <n v="0"/>
    <m/>
    <m/>
    <m/>
    <x v="0"/>
    <x v="1"/>
    <d v="2009-01-22T00:00:00"/>
    <n v="17945.810000000001"/>
  </r>
  <r>
    <s v="PAULA ANDRADE CALLEGARI"/>
    <s v="Universidade Federal de Uberlandia"/>
    <n v="2568435"/>
    <n v="4224382601"/>
    <s v="25/07/1981"/>
    <x v="0"/>
    <s v="VANIA ANDRADE CALLEGARI"/>
    <x v="0"/>
    <s v="BRASILEIRO NATO"/>
    <m/>
    <s v="MG"/>
    <s v="UBERLANDIA"/>
    <n v="808"/>
    <s v="INSTITUTO DE ARTES"/>
    <s v="04-SANTA MONICA"/>
    <n v="808"/>
    <s v="INSTITUTO DE ARTES"/>
    <s v="04-SANTA MONICA"/>
    <x v="0"/>
    <x v="1"/>
    <x v="8"/>
    <x v="0"/>
    <m/>
    <s v="0//0"/>
    <m/>
    <m/>
    <n v="0"/>
    <m/>
    <n v="0"/>
    <m/>
    <m/>
    <m/>
    <x v="0"/>
    <x v="1"/>
    <d v="2009-03-27T00:00:00"/>
    <n v="13273.52"/>
  </r>
  <r>
    <s v="PAULA AUGUSTA DIAS FOGACA DE AGUIAR"/>
    <s v="Universidade Federal de Uberlandia"/>
    <n v="2579106"/>
    <n v="3565690631"/>
    <s v="08/11/1976"/>
    <x v="0"/>
    <s v="MARIA HELENA DIAS"/>
    <x v="0"/>
    <s v="BRASILEIRO NATO"/>
    <m/>
    <s v="MG"/>
    <s v="MONTE CARMELO"/>
    <n v="305"/>
    <s v="FACULDADE DE MEDICINA"/>
    <s v="07-AREA ACADEMICA-UMUARAMA"/>
    <n v="305"/>
    <s v="FACULDADE DE MEDICINA"/>
    <s v="07-AREA ACADEMICA-UMUARAMA"/>
    <x v="0"/>
    <x v="1"/>
    <x v="4"/>
    <x v="0"/>
    <m/>
    <s v="0//0"/>
    <m/>
    <m/>
    <n v="0"/>
    <m/>
    <n v="0"/>
    <m/>
    <m/>
    <m/>
    <x v="0"/>
    <x v="0"/>
    <d v="2014-07-22T00:00:00"/>
    <n v="10444.02"/>
  </r>
  <r>
    <s v="PAULA CAETANO ARAUJO"/>
    <s v="Universidade Federal de Uberlandia"/>
    <n v="2268313"/>
    <n v="8957103660"/>
    <s v="05/11/1987"/>
    <x v="0"/>
    <s v="REJANE FATIMA CAETANO ARAUJO"/>
    <x v="0"/>
    <s v="BRASILEIRO NATO"/>
    <m/>
    <s v="MG"/>
    <m/>
    <n v="319"/>
    <s v="FACULDADE DE ODONTOLOGIA"/>
    <s v="07-AREA ACADEMICA-UMUARAMA"/>
    <n v="319"/>
    <s v="FACULDADE DE ODONTOLOGIA"/>
    <s v="07-AREA ACADEMICA-UMUARAMA"/>
    <x v="0"/>
    <x v="1"/>
    <x v="0"/>
    <x v="0"/>
    <m/>
    <s v="0//0"/>
    <m/>
    <m/>
    <n v="0"/>
    <m/>
    <n v="0"/>
    <m/>
    <m/>
    <m/>
    <x v="0"/>
    <x v="1"/>
    <d v="2015-12-15T00:00:00"/>
    <n v="12842.91"/>
  </r>
  <r>
    <s v="PAULA CRISTINA BATISTA DE FARIA GONTIJO"/>
    <s v="Universidade Federal de Uberlandia"/>
    <n v="1988154"/>
    <n v="5042531661"/>
    <s v="18/03/1981"/>
    <x v="0"/>
    <s v="NEUSA MARIA BATISTA DE FARIA"/>
    <x v="0"/>
    <s v="BRASILEIRO NATO"/>
    <m/>
    <s v="MG"/>
    <m/>
    <n v="298"/>
    <s v="INSTITUTO DE BIOTECNOLOGIA"/>
    <s v="07-AREA ACADEMICA-UMUARAMA"/>
    <n v="298"/>
    <s v="INSTITUTO DE BIOTECNOLOGIA"/>
    <s v="07-AREA ACADEMICA-UMUARAMA"/>
    <x v="0"/>
    <x v="1"/>
    <x v="9"/>
    <x v="0"/>
    <m/>
    <s v="0//0"/>
    <m/>
    <m/>
    <n v="0"/>
    <m/>
    <n v="0"/>
    <m/>
    <m/>
    <m/>
    <x v="0"/>
    <x v="1"/>
    <d v="2013-01-09T00:00:00"/>
    <n v="17363.62"/>
  </r>
  <r>
    <s v="PAULA CRISTINA MEDEIROS REZENDE"/>
    <s v="Universidade Federal de Uberlandia"/>
    <n v="1507542"/>
    <n v="88734471634"/>
    <s v="30/03/1973"/>
    <x v="0"/>
    <s v="MARIA HELENA MEDEIROS DE SOUZA"/>
    <x v="0"/>
    <s v="BRASILEIRO NATO"/>
    <m/>
    <s v="MG"/>
    <s v="PASSOS"/>
    <n v="326"/>
    <s v="INSTITUTO DE PSICOLOGIA"/>
    <s v="07-AREA ACADEMICA-UMUARAMA"/>
    <n v="326"/>
    <s v="INSTITUTO DE PSICOLOGIA"/>
    <s v="07-AREA ACADEMICA-UMUARAMA"/>
    <x v="0"/>
    <x v="1"/>
    <x v="1"/>
    <x v="0"/>
    <m/>
    <s v="0//0"/>
    <m/>
    <m/>
    <n v="0"/>
    <m/>
    <n v="0"/>
    <m/>
    <m/>
    <m/>
    <x v="0"/>
    <x v="1"/>
    <d v="2005-08-23T00:00:00"/>
    <n v="18663.64"/>
  </r>
  <r>
    <s v="PAULA CRISTINA NATALINO RINALDI"/>
    <s v="Universidade Federal de Uberlandia"/>
    <n v="1694095"/>
    <n v="4928479670"/>
    <s v="27/04/1981"/>
    <x v="0"/>
    <s v="ELIA NATALINO RINALDI"/>
    <x v="0"/>
    <s v="BRASILEIRO NATO"/>
    <m/>
    <s v="MG"/>
    <m/>
    <n v="787"/>
    <s v="COOD CURSO AGRONOMIA MONTE CARMELO"/>
    <s v="10-CAMPUS MONTE CARMELO"/>
    <n v="301"/>
    <s v="INSTITUTO DE CIENCIAS AGRARIAS"/>
    <s v="12-CAMPUS GLORIA"/>
    <x v="0"/>
    <x v="1"/>
    <x v="6"/>
    <x v="0"/>
    <m/>
    <s v="0//0"/>
    <m/>
    <m/>
    <n v="26249"/>
    <s v="UNIV. FEDERAL RURAL DO RIO DE JANEIRO"/>
    <n v="0"/>
    <m/>
    <m/>
    <m/>
    <x v="0"/>
    <x v="1"/>
    <d v="2015-04-02T00:00:00"/>
    <n v="12763.01"/>
  </r>
  <r>
    <s v="PAULA DECHICHI BARBAR"/>
    <s v="Universidade Federal de Uberlandia"/>
    <n v="1035018"/>
    <n v="78362695668"/>
    <s v="05/11/1965"/>
    <x v="0"/>
    <s v="EVA DECHICHI"/>
    <x v="0"/>
    <s v="BRASILEIRO NATO"/>
    <m/>
    <s v="MG"/>
    <s v="UBERLANDIA"/>
    <n v="288"/>
    <s v="INSTITUTO DE CIENCIAS BIOMEDICAS"/>
    <s v="07-AREA ACADEMICA-UMUARAMA"/>
    <n v="288"/>
    <s v="INSTITUTO DE CIENCIAS BIOMEDICAS"/>
    <s v="07-AREA ACADEMICA-UMUARAMA"/>
    <x v="0"/>
    <x v="1"/>
    <x v="3"/>
    <x v="0"/>
    <m/>
    <s v="0//0"/>
    <m/>
    <m/>
    <n v="0"/>
    <m/>
    <n v="0"/>
    <m/>
    <m/>
    <m/>
    <x v="0"/>
    <x v="1"/>
    <d v="1992-04-03T00:00:00"/>
    <n v="22057.82"/>
  </r>
  <r>
    <s v="PAULA GODOI ARBEX"/>
    <s v="Universidade Federal de Uberlandia"/>
    <n v="1035144"/>
    <n v="78381924634"/>
    <s v="30/12/1968"/>
    <x v="0"/>
    <s v="ALCIONE GODOI ARBEX"/>
    <x v="0"/>
    <s v="BRASILEIRO NATO"/>
    <m/>
    <s v="SP"/>
    <s v="SAO PAULO"/>
    <n v="349"/>
    <s v="INSTITUTO DE LETRAS E LINGUISTICA"/>
    <s v="04-SANTA MONICA"/>
    <n v="349"/>
    <s v="INSTITUTO DE LETRAS E LINGUISTICA"/>
    <s v="04-SANTA MONICA"/>
    <x v="0"/>
    <x v="1"/>
    <x v="1"/>
    <x v="0"/>
    <m/>
    <s v="0//0"/>
    <m/>
    <m/>
    <n v="0"/>
    <m/>
    <n v="0"/>
    <m/>
    <m/>
    <m/>
    <x v="0"/>
    <x v="1"/>
    <d v="1993-03-22T00:00:00"/>
    <n v="19097.669999999998"/>
  </r>
  <r>
    <s v="PAULINA MARIA CAON"/>
    <s v="Universidade Federal de Uberlandia"/>
    <n v="1811112"/>
    <n v="25632347869"/>
    <s v="17/02/1977"/>
    <x v="0"/>
    <s v="IVETE LAZARINI CAON"/>
    <x v="3"/>
    <s v="BRASILEIRO NATO"/>
    <m/>
    <s v="SP"/>
    <m/>
    <n v="808"/>
    <s v="INSTITUTO DE ARTES"/>
    <s v="04-SANTA MONICA"/>
    <n v="808"/>
    <s v="INSTITUTO DE ARTES"/>
    <s v="04-SANTA MONICA"/>
    <x v="0"/>
    <x v="1"/>
    <x v="8"/>
    <x v="0"/>
    <m/>
    <s v="0//0"/>
    <m/>
    <m/>
    <n v="0"/>
    <m/>
    <n v="0"/>
    <m/>
    <m/>
    <m/>
    <x v="0"/>
    <x v="1"/>
    <d v="2010-08-19T00:00:00"/>
    <n v="13273.52"/>
  </r>
  <r>
    <s v="PAULINNE JUNQUEIRA SILVA ANDRESEN STRINI"/>
    <s v="Universidade Federal de Uberlandia"/>
    <n v="1736393"/>
    <n v="1433851601"/>
    <s v="26/11/1981"/>
    <x v="0"/>
    <s v="MARIA AUGUSTA JUNQUEIRA SILVA E STRINI"/>
    <x v="0"/>
    <s v="BRASILEIRO NATO"/>
    <m/>
    <s v="MG"/>
    <m/>
    <n v="288"/>
    <s v="INSTITUTO DE CIENCIAS BIOMEDICAS"/>
    <s v="07-AREA ACADEMICA-UMUARAMA"/>
    <n v="288"/>
    <s v="INSTITUTO DE CIENCIAS BIOMEDICAS"/>
    <s v="07-AREA ACADEMICA-UMUARAMA"/>
    <x v="0"/>
    <x v="1"/>
    <x v="7"/>
    <x v="0"/>
    <m/>
    <s v="0//0"/>
    <m/>
    <m/>
    <n v="26235"/>
    <s v="UNIVERSIDADE FEDERAL DE GOIAS"/>
    <n v="0"/>
    <m/>
    <m/>
    <m/>
    <x v="0"/>
    <x v="1"/>
    <d v="2017-11-01T00:00:00"/>
    <n v="18058.169999999998"/>
  </r>
  <r>
    <s v="PAULO ALEX DA SILVA CARVALHO"/>
    <s v="Universidade Federal de Uberlandia"/>
    <n v="2315478"/>
    <n v="93755007649"/>
    <s v="25/05/1974"/>
    <x v="1"/>
    <s v="EDINA MARIA DA SILVA CARVALHO"/>
    <x v="0"/>
    <s v="BRASILEIRO NATO"/>
    <m/>
    <s v="MG"/>
    <s v="PATOS DE MINAS"/>
    <n v="395"/>
    <s v="INSTITUTO DE FISICA"/>
    <s v="04-SANTA MONICA"/>
    <n v="395"/>
    <s v="INSTITUTO DE FISICA"/>
    <s v="04-SANTA MONICA"/>
    <x v="0"/>
    <x v="1"/>
    <x v="9"/>
    <x v="0"/>
    <m/>
    <s v="0//0"/>
    <m/>
    <m/>
    <n v="0"/>
    <m/>
    <n v="0"/>
    <m/>
    <m/>
    <m/>
    <x v="0"/>
    <x v="1"/>
    <d v="2011-03-15T00:00:00"/>
    <n v="16591.91"/>
  </r>
  <r>
    <s v="PAULO CELSO COSTA GONCALVES"/>
    <s v="Universidade Federal de Uberlandia"/>
    <n v="1507553"/>
    <n v="6457829805"/>
    <s v="05/10/1964"/>
    <x v="1"/>
    <s v="JURACI COSTA GONCALVES"/>
    <x v="0"/>
    <s v="BRASILEIRO NATO"/>
    <m/>
    <s v="SP"/>
    <s v="RIO CLARO"/>
    <n v="363"/>
    <s v="FACULDADE DE EDUCACAO"/>
    <s v="04-SANTA MONICA"/>
    <n v="363"/>
    <s v="FACULDADE DE EDUCACAO"/>
    <s v="04-SANTA MONICA"/>
    <x v="0"/>
    <x v="1"/>
    <x v="6"/>
    <x v="0"/>
    <m/>
    <s v="0//0"/>
    <m/>
    <m/>
    <n v="0"/>
    <m/>
    <n v="0"/>
    <m/>
    <m/>
    <m/>
    <x v="0"/>
    <x v="1"/>
    <d v="2005-08-23T00:00:00"/>
    <n v="13746.19"/>
  </r>
  <r>
    <s v="PAULO CESAR DE FREITAS SANTOS FILHO"/>
    <s v="Universidade Federal de Uberlandia"/>
    <n v="2609725"/>
    <n v="6189493645"/>
    <s v="11/01/1983"/>
    <x v="1"/>
    <s v="SILVANIA ZANATTA FREITAS SANTOS"/>
    <x v="0"/>
    <s v="BRASILEIRO NATO"/>
    <m/>
    <s v="MG"/>
    <s v="UBERLANDIA"/>
    <n v="319"/>
    <s v="FACULDADE DE ODONTOLOGIA"/>
    <s v="07-AREA ACADEMICA-UMUARAMA"/>
    <n v="319"/>
    <s v="FACULDADE DE ODONTOLOGIA"/>
    <s v="07-AREA ACADEMICA-UMUARAMA"/>
    <x v="0"/>
    <x v="1"/>
    <x v="5"/>
    <x v="0"/>
    <m/>
    <s v="0//0"/>
    <m/>
    <m/>
    <n v="0"/>
    <m/>
    <n v="0"/>
    <m/>
    <m/>
    <m/>
    <x v="0"/>
    <x v="1"/>
    <d v="2008-09-25T00:00:00"/>
    <n v="19526.580000000002"/>
  </r>
  <r>
    <s v="PAULO CESAR FERNANDES JUNIOR"/>
    <s v="Universidade Federal de Uberlandia"/>
    <n v="1344358"/>
    <n v="2500085643"/>
    <s v="31/03/1975"/>
    <x v="1"/>
    <s v="MARIA EMILIA BONFIM FERNANDES"/>
    <x v="0"/>
    <s v="BRASILEIRO NATO"/>
    <m/>
    <s v="SP"/>
    <m/>
    <n v="305"/>
    <s v="FACULDADE DE MEDICINA"/>
    <s v="07-AREA ACADEMICA-UMUARAMA"/>
    <n v="305"/>
    <s v="FACULDADE DE MEDICINA"/>
    <s v="07-AREA ACADEMICA-UMUARAMA"/>
    <x v="0"/>
    <x v="1"/>
    <x v="8"/>
    <x v="0"/>
    <m/>
    <s v="0//0"/>
    <m/>
    <m/>
    <n v="0"/>
    <m/>
    <n v="0"/>
    <m/>
    <m/>
    <m/>
    <x v="0"/>
    <x v="0"/>
    <d v="2010-08-04T00:00:00"/>
    <n v="13597.16"/>
  </r>
  <r>
    <s v="PAULO CESAR MARINHO DIAS"/>
    <s v="Universidade Federal de Uberlandia"/>
    <n v="6413446"/>
    <n v="32300972620"/>
    <s v="25/01/1959"/>
    <x v="1"/>
    <s v="JURANDIRA MARINHO DIAS"/>
    <x v="0"/>
    <s v="BRASILEIRO NATO"/>
    <m/>
    <s v="MG"/>
    <s v="UBERLANDIA"/>
    <n v="308"/>
    <s v="DEPARTAMENTO DE CIRURGIA"/>
    <s v="07-AREA ACADEMICA-UMUARAMA"/>
    <n v="305"/>
    <s v="FACULDADE DE MEDICINA"/>
    <s v="07-AREA ACADEMICA-UMUARAMA"/>
    <x v="0"/>
    <x v="2"/>
    <x v="8"/>
    <x v="0"/>
    <m/>
    <s v="0//0"/>
    <m/>
    <m/>
    <n v="0"/>
    <m/>
    <n v="0"/>
    <m/>
    <m/>
    <m/>
    <x v="0"/>
    <x v="0"/>
    <d v="1994-02-04T00:00:00"/>
    <n v="8474.41"/>
  </r>
  <r>
    <s v="PAULO CESAR PERES DE ANDRADE"/>
    <s v="Universidade Federal de Uberlandia"/>
    <n v="1380721"/>
    <n v="10479804877"/>
    <s v="25/01/1958"/>
    <x v="1"/>
    <s v="FRANCISCA PERES DE ANDRADE"/>
    <x v="0"/>
    <s v="BRASILEIRO NATO"/>
    <m/>
    <s v="SP"/>
    <m/>
    <n v="395"/>
    <s v="INSTITUTO DE FISICA"/>
    <s v="04-SANTA MONICA"/>
    <n v="395"/>
    <s v="INSTITUTO DE FISICA"/>
    <s v="04-SANTA MONICA"/>
    <x v="0"/>
    <x v="1"/>
    <x v="9"/>
    <x v="0"/>
    <m/>
    <s v="0//0"/>
    <m/>
    <m/>
    <n v="0"/>
    <m/>
    <n v="0"/>
    <m/>
    <m/>
    <m/>
    <x v="0"/>
    <x v="1"/>
    <d v="2010-08-05T00:00:00"/>
    <n v="16591.91"/>
  </r>
  <r>
    <s v="PAULO CEZAR MENDES"/>
    <s v="Universidade Federal de Uberlandia"/>
    <n v="2315091"/>
    <n v="84165731668"/>
    <s v="19/05/1972"/>
    <x v="1"/>
    <s v="SELMA SILVA MENDES"/>
    <x v="0"/>
    <s v="BRASILEIRO NATO"/>
    <m/>
    <s v="GO"/>
    <s v="QUIRINÓPOLIS"/>
    <n v="1297"/>
    <s v="Coordenação do Programa de Pós-Graduação em Saúde Ambiental"/>
    <s v="04-SANTA MONICA"/>
    <n v="340"/>
    <s v="INSTITUTO DE GEOGRAFIA"/>
    <s v="04-SANTA MONICA"/>
    <x v="0"/>
    <x v="1"/>
    <x v="5"/>
    <x v="0"/>
    <m/>
    <s v="0//0"/>
    <m/>
    <m/>
    <n v="0"/>
    <m/>
    <n v="0"/>
    <m/>
    <m/>
    <m/>
    <x v="0"/>
    <x v="1"/>
    <d v="2008-11-10T00:00:00"/>
    <n v="18928.990000000002"/>
  </r>
  <r>
    <s v="PAULO CEZAR SIMAMOTO JUNIOR"/>
    <s v="Universidade Federal de Uberlandia"/>
    <n v="3413419"/>
    <n v="1267751681"/>
    <s v="04/03/1977"/>
    <x v="1"/>
    <s v="MARIA DE FATIMA SANTOS SIMAMOTO"/>
    <x v="0"/>
    <s v="BRASILEIRO NATO"/>
    <m/>
    <s v="MG"/>
    <s v="UBERLANDIA"/>
    <n v="319"/>
    <s v="FACULDADE DE ODONTOLOGIA"/>
    <s v="07-AREA ACADEMICA-UMUARAMA"/>
    <n v="319"/>
    <s v="FACULDADE DE ODONTOLOGIA"/>
    <s v="07-AREA ACADEMICA-UMUARAMA"/>
    <x v="0"/>
    <x v="1"/>
    <x v="9"/>
    <x v="0"/>
    <m/>
    <s v="0//0"/>
    <m/>
    <m/>
    <n v="0"/>
    <m/>
    <n v="0"/>
    <m/>
    <m/>
    <m/>
    <x v="0"/>
    <x v="0"/>
    <d v="2013-02-05T00:00:00"/>
    <n v="10601.46"/>
  </r>
  <r>
    <s v="PAULO EDUARDO MARTINS"/>
    <s v="Universidade Federal de Uberlandia"/>
    <n v="6409751"/>
    <n v="405189818"/>
    <s v="18/12/1950"/>
    <x v="1"/>
    <s v="DORA MARGIOTI MARTINS"/>
    <x v="0"/>
    <s v="BRASILEIRO NATO"/>
    <m/>
    <s v="SP"/>
    <s v="BARRETOS"/>
    <n v="307"/>
    <s v="DEPARTAMENTO DE CLINICA MEDICA"/>
    <s v="07-AREA ACADEMICA-UMUARAMA"/>
    <n v="305"/>
    <s v="FACULDADE DE MEDICINA"/>
    <s v="07-AREA ACADEMICA-UMUARAMA"/>
    <x v="0"/>
    <x v="2"/>
    <x v="8"/>
    <x v="0"/>
    <m/>
    <s v="0//0"/>
    <m/>
    <m/>
    <n v="0"/>
    <m/>
    <n v="0"/>
    <m/>
    <m/>
    <m/>
    <x v="0"/>
    <x v="0"/>
    <d v="1992-02-06T00:00:00"/>
    <n v="6456.6"/>
  </r>
  <r>
    <s v="PAULO EUGENIO ALVES MACEDO DE OLIVEIRA"/>
    <s v="Universidade Federal de Uberlandia"/>
    <n v="413617"/>
    <n v="27987671134"/>
    <s v="26/05/1959"/>
    <x v="1"/>
    <s v="AUREME ALVE M OLIVEIRA"/>
    <x v="0"/>
    <s v="BRASILEIRO NATO"/>
    <m/>
    <s v="AL"/>
    <s v="MACEIO"/>
    <n v="294"/>
    <s v="INSTITUTO DE BIOLOGIA"/>
    <s v="07-AREA ACADEMICA-UMUARAMA"/>
    <n v="294"/>
    <s v="INSTITUTO DE BIOLOGIA"/>
    <s v="07-AREA ACADEMICA-UMUARAMA"/>
    <x v="0"/>
    <x v="1"/>
    <x v="3"/>
    <x v="0"/>
    <m/>
    <s v="0//0"/>
    <m/>
    <m/>
    <n v="0"/>
    <m/>
    <n v="0"/>
    <m/>
    <m/>
    <m/>
    <x v="0"/>
    <x v="1"/>
    <d v="1992-01-06T00:00:00"/>
    <n v="24379"/>
  </r>
  <r>
    <s v="PAULO FONSECA ANDRADE"/>
    <s v="Universidade Federal de Uberlandia"/>
    <n v="1296379"/>
    <n v="69113157515"/>
    <s v="17/02/1975"/>
    <x v="1"/>
    <s v="MARIA AUREA FONSECA"/>
    <x v="0"/>
    <s v="BRASILEIRO NATO"/>
    <m/>
    <s v="BA"/>
    <m/>
    <n v="349"/>
    <s v="INSTITUTO DE LETRAS E LINGUISTICA"/>
    <s v="04-SANTA MONICA"/>
    <n v="349"/>
    <s v="INSTITUTO DE LETRAS E LINGUISTICA"/>
    <s v="04-SANTA MONICA"/>
    <x v="0"/>
    <x v="1"/>
    <x v="6"/>
    <x v="0"/>
    <m/>
    <s v="0//0"/>
    <m/>
    <m/>
    <n v="0"/>
    <m/>
    <n v="0"/>
    <m/>
    <m/>
    <m/>
    <x v="0"/>
    <x v="1"/>
    <d v="2009-08-27T00:00:00"/>
    <n v="12763.01"/>
  </r>
  <r>
    <s v="PAULO HENRIQUE DA SILVEIRA CHAVES"/>
    <s v="Universidade Federal de Uberlandia"/>
    <n v="1035171"/>
    <n v="52863310682"/>
    <s v="04/01/1965"/>
    <x v="1"/>
    <s v="MAUZILIA DA CUNHA CHAVES"/>
    <x v="0"/>
    <s v="BRASILEIRO NATO"/>
    <m/>
    <s v="MG"/>
    <s v="UBERLANDIA"/>
    <n v="376"/>
    <s v="FACULDADE DE DIREITO"/>
    <s v="04-SANTA MONICA"/>
    <n v="376"/>
    <s v="FACULDADE DE DIREITO"/>
    <s v="04-SANTA MONICA"/>
    <x v="0"/>
    <x v="1"/>
    <x v="5"/>
    <x v="0"/>
    <m/>
    <s v="0//0"/>
    <m/>
    <m/>
    <n v="0"/>
    <m/>
    <n v="0"/>
    <m/>
    <m/>
    <m/>
    <x v="0"/>
    <x v="1"/>
    <d v="1993-03-22T00:00:00"/>
    <n v="18363.150000000001"/>
  </r>
  <r>
    <s v="PAULO HENRIQUE OLIVEIRA REZENDE"/>
    <s v="Universidade Federal de Uberlandia"/>
    <n v="1065700"/>
    <n v="8585533684"/>
    <s v="16/03/1987"/>
    <x v="1"/>
    <s v="IZILDETE CARLOS DE O REZENDE"/>
    <x v="0"/>
    <s v="BRASILEIRO NATO"/>
    <m/>
    <s v="GO"/>
    <m/>
    <n v="403"/>
    <s v="FACULDADE DE ENGENHARIA ELETRICA"/>
    <s v="04-SANTA MONICA"/>
    <n v="403"/>
    <s v="FACULDADE DE ENGENHARIA ELETRICA"/>
    <s v="04-SANTA MONICA"/>
    <x v="0"/>
    <x v="1"/>
    <x v="4"/>
    <x v="0"/>
    <m/>
    <s v="0//0"/>
    <m/>
    <m/>
    <n v="0"/>
    <m/>
    <n v="0"/>
    <m/>
    <m/>
    <m/>
    <x v="0"/>
    <x v="1"/>
    <d v="2018-08-01T00:00:00"/>
    <n v="11800.12"/>
  </r>
  <r>
    <s v="PAULO HENRIQUE RIBEIRO GABRIEL"/>
    <s v="Universidade Federal de Uberlandia"/>
    <n v="2035206"/>
    <n v="35256027824"/>
    <s v="12/05/1984"/>
    <x v="1"/>
    <s v="ANA MARIA RIBEIRO GABRIEL"/>
    <x v="0"/>
    <s v="BRASILEIRO NATO"/>
    <m/>
    <s v="SP"/>
    <m/>
    <n v="414"/>
    <s v="FACULDADE DE CIENCIA DA COMPUTACAO"/>
    <s v="04-SANTA MONICA"/>
    <n v="414"/>
    <s v="FACULDADE DE CIENCIA DA COMPUTACAO"/>
    <s v="04-SANTA MONICA"/>
    <x v="0"/>
    <x v="1"/>
    <x v="8"/>
    <x v="0"/>
    <m/>
    <s v="0//0"/>
    <m/>
    <m/>
    <n v="0"/>
    <m/>
    <n v="0"/>
    <m/>
    <m/>
    <m/>
    <x v="0"/>
    <x v="1"/>
    <d v="2013-06-03T00:00:00"/>
    <n v="13273.52"/>
  </r>
  <r>
    <s v="PAULO MATTOS ANGERAMI"/>
    <s v="Universidade Federal de Uberlandia"/>
    <n v="1980299"/>
    <n v="11157215858"/>
    <s v="01/06/1963"/>
    <x v="1"/>
    <s v="BEATRIZ MATTOS ANGERAMI"/>
    <x v="0"/>
    <s v="BRASILEIRO NATZ"/>
    <s v="ESTADOS UNIDOS"/>
    <m/>
    <m/>
    <n v="808"/>
    <s v="INSTITUTO DE ARTES"/>
    <s v="04-SANTA MONICA"/>
    <n v="808"/>
    <s v="INSTITUTO DE ARTES"/>
    <s v="04-SANTA MONICA"/>
    <x v="0"/>
    <x v="1"/>
    <x v="8"/>
    <x v="0"/>
    <m/>
    <s v="0//0"/>
    <m/>
    <m/>
    <n v="0"/>
    <m/>
    <n v="0"/>
    <m/>
    <m/>
    <m/>
    <x v="0"/>
    <x v="1"/>
    <d v="2012-11-09T00:00:00"/>
    <n v="13273.52"/>
  </r>
  <r>
    <s v="PAULO ROBERTO CABANA GUTERRES"/>
    <s v="Universidade Federal de Uberlandia"/>
    <n v="2383648"/>
    <n v="32203896000"/>
    <s v="15/11/1958"/>
    <x v="1"/>
    <s v="MARIA DE LOURDES CABANA GUTERRES"/>
    <x v="0"/>
    <s v="BRASILEIRO NATO"/>
    <m/>
    <s v="RS"/>
    <m/>
    <n v="407"/>
    <s v="FACULDADE DE ENGENHARIA CIVIL"/>
    <s v="04-SANTA MONICA"/>
    <n v="407"/>
    <s v="FACULDADE DE ENGENHARIA CIVIL"/>
    <s v="04-SANTA MONICA"/>
    <x v="0"/>
    <x v="1"/>
    <x v="0"/>
    <x v="0"/>
    <m/>
    <s v="0//0"/>
    <m/>
    <m/>
    <n v="0"/>
    <m/>
    <n v="0"/>
    <m/>
    <m/>
    <m/>
    <x v="0"/>
    <x v="1"/>
    <d v="2017-03-28T00:00:00"/>
    <n v="16124.88"/>
  </r>
  <r>
    <s v="PAULO ROBERTO MAGISTRALI"/>
    <s v="Universidade Federal de Uberlandia"/>
    <n v="3225094"/>
    <n v="1009751948"/>
    <s v="08/11/1987"/>
    <x v="1"/>
    <s v="JUREMA DOS SANTOS"/>
    <x v="0"/>
    <s v="BRASILEIRO NATO"/>
    <m/>
    <s v="SC"/>
    <m/>
    <n v="301"/>
    <s v="INSTITUTO DE CIENCIAS AGRARIAS"/>
    <s v="12-CAMPUS GLORIA"/>
    <n v="301"/>
    <s v="INSTITUTO DE CIENCIAS AGRARIAS"/>
    <s v="12-CAMPUS GLORIA"/>
    <x v="0"/>
    <x v="1"/>
    <x v="4"/>
    <x v="2"/>
    <m/>
    <s v="0//0"/>
    <m/>
    <m/>
    <n v="0"/>
    <m/>
    <n v="0"/>
    <m/>
    <m/>
    <m/>
    <x v="1"/>
    <x v="1"/>
    <d v="2021-03-03T00:00:00"/>
    <n v="10971.74"/>
  </r>
  <r>
    <s v="PAULO RODOLFO DA SILVA LEITE COELHO"/>
    <s v="Universidade Federal de Uberlandia"/>
    <n v="1690760"/>
    <n v="30336737831"/>
    <s v="27/01/1982"/>
    <x v="1"/>
    <s v="JOZE MARA DA SILVA LEITE COELHO"/>
    <x v="0"/>
    <s v="BRASILEIRO NATO"/>
    <m/>
    <s v="SP"/>
    <s v="CUNHA"/>
    <n v="1207"/>
    <s v="DIR DE INFRA E SUPORTE AO USUARIO - CTIC"/>
    <s v="08-AREA ADMINISTR-UMUARAMA"/>
    <n v="414"/>
    <s v="FACULDADE DE CIENCIA DA COMPUTACAO"/>
    <s v="04-SANTA MONICA"/>
    <x v="0"/>
    <x v="1"/>
    <x v="8"/>
    <x v="0"/>
    <m/>
    <s v="0//0"/>
    <m/>
    <m/>
    <n v="0"/>
    <m/>
    <n v="0"/>
    <m/>
    <m/>
    <m/>
    <x v="0"/>
    <x v="1"/>
    <d v="2009-03-17T00:00:00"/>
    <n v="17126.28"/>
  </r>
  <r>
    <s v="PAULO ROGERIO DE FARIA"/>
    <s v="Universidade Federal de Uberlandia"/>
    <n v="2466815"/>
    <n v="25118607833"/>
    <s v="05/02/1976"/>
    <x v="1"/>
    <s v="LOURDES DOS SANTOS DE FARIA"/>
    <x v="0"/>
    <s v="BRASILEIRO NATO"/>
    <m/>
    <s v="SP"/>
    <s v="RIBEIRAO PRETO"/>
    <n v="288"/>
    <s v="INSTITUTO DE CIENCIAS BIOMEDICAS"/>
    <s v="07-AREA ACADEMICA-UMUARAMA"/>
    <n v="288"/>
    <s v="INSTITUTO DE CIENCIAS BIOMEDICAS"/>
    <s v="07-AREA ACADEMICA-UMUARAMA"/>
    <x v="0"/>
    <x v="1"/>
    <x v="1"/>
    <x v="0"/>
    <m/>
    <s v="0//0"/>
    <m/>
    <m/>
    <n v="0"/>
    <m/>
    <n v="0"/>
    <m/>
    <m/>
    <m/>
    <x v="0"/>
    <x v="1"/>
    <d v="2008-07-31T00:00:00"/>
    <n v="18663.64"/>
  </r>
  <r>
    <s v="PAULO SERGIO DA SILVA"/>
    <s v="Universidade Federal de Uberlandia"/>
    <n v="2612701"/>
    <n v="89287185620"/>
    <s v="30/10/1974"/>
    <x v="1"/>
    <s v="MARIA LAURIANA DA SILVA"/>
    <x v="0"/>
    <s v="BRASILEIRO NATO"/>
    <m/>
    <s v="MG"/>
    <s v="SAO SEBASTIAO DO PARAISO"/>
    <n v="335"/>
    <s v="INSTITUTO DE HISTORIA"/>
    <s v="04-SANTA MONICA"/>
    <n v="335"/>
    <s v="INSTITUTO DE HISTORIA"/>
    <s v="04-SANTA MONICA"/>
    <x v="0"/>
    <x v="1"/>
    <x v="5"/>
    <x v="0"/>
    <m/>
    <s v="0//0"/>
    <m/>
    <m/>
    <n v="0"/>
    <m/>
    <n v="0"/>
    <m/>
    <m/>
    <m/>
    <x v="0"/>
    <x v="1"/>
    <d v="2009-07-24T00:00:00"/>
    <n v="17945.810000000001"/>
  </r>
  <r>
    <s v="PAULO SERGIO DE JESUS OLIVEIRA"/>
    <s v="Universidade Federal de Uberlandia"/>
    <n v="2773594"/>
    <n v="71326685600"/>
    <s v="31/05/1968"/>
    <x v="1"/>
    <s v="ALDIRA ROSA OLIVEIRA"/>
    <x v="0"/>
    <s v="BRASILEIRO NATO"/>
    <m/>
    <s v="MG"/>
    <m/>
    <n v="363"/>
    <s v="FACULDADE DE EDUCACAO"/>
    <s v="04-SANTA MONICA"/>
    <n v="363"/>
    <s v="FACULDADE DE EDUCACAO"/>
    <s v="04-SANTA MONICA"/>
    <x v="2"/>
    <x v="0"/>
    <x v="0"/>
    <x v="0"/>
    <m/>
    <s v="0//0"/>
    <m/>
    <m/>
    <n v="0"/>
    <m/>
    <n v="0"/>
    <m/>
    <m/>
    <m/>
    <x v="0"/>
    <x v="1"/>
    <d v="2011-06-08T00:00:00"/>
    <n v="8561.94"/>
  </r>
  <r>
    <s v="PAULO VINICIUS SOARES"/>
    <s v="Universidade Federal de Uberlandia"/>
    <n v="2466380"/>
    <n v="4864600619"/>
    <s v="20/09/1980"/>
    <x v="1"/>
    <s v="MARIA APARECIDA DA CUNHA GODOI SOARES"/>
    <x v="0"/>
    <s v="BRASILEIRO NATO"/>
    <m/>
    <s v="MG"/>
    <s v="ARAGUARI"/>
    <n v="319"/>
    <s v="FACULDADE DE ODONTOLOGIA"/>
    <s v="07-AREA ACADEMICA-UMUARAMA"/>
    <n v="319"/>
    <s v="FACULDADE DE ODONTOLOGIA"/>
    <s v="07-AREA ACADEMICA-UMUARAMA"/>
    <x v="0"/>
    <x v="1"/>
    <x v="7"/>
    <x v="0"/>
    <m/>
    <s v="0//0"/>
    <m/>
    <s v="Lic. Tratar de Interesses Particulares - EST"/>
    <n v="0"/>
    <m/>
    <n v="0"/>
    <m/>
    <s v="20/02/2020"/>
    <s v="19/02/2023"/>
    <x v="0"/>
    <x v="0"/>
    <d v="2008-07-31T00:00:00"/>
    <n v="0"/>
  </r>
  <r>
    <s v="PAULO VITOR TEODORO DE SOUZA"/>
    <s v="Universidade Federal de Uberlandia"/>
    <n v="1107135"/>
    <n v="7856325658"/>
    <s v="13/10/1987"/>
    <x v="1"/>
    <s v="NIRLEI TEREZINHA TEODORO DE SOUZA"/>
    <x v="0"/>
    <s v="BRASILEIRO NATO"/>
    <m/>
    <s v="MG"/>
    <m/>
    <n v="802"/>
    <s v="COORD DO CURSO DE QUIMICA DO PONTAL"/>
    <s v="09-CAMPUS PONTAL"/>
    <n v="1152"/>
    <s v="INSTITUTO CIENCIAS EXATA NATURAIS PONTAL"/>
    <s v="09-CAMPUS PONTAL"/>
    <x v="0"/>
    <x v="1"/>
    <x v="2"/>
    <x v="0"/>
    <m/>
    <s v="0//0"/>
    <m/>
    <m/>
    <n v="0"/>
    <m/>
    <n v="0"/>
    <m/>
    <m/>
    <m/>
    <x v="0"/>
    <x v="1"/>
    <d v="2021-10-04T00:00:00"/>
    <n v="9616.18"/>
  </r>
  <r>
    <s v="PEDRO AFONSO BARTH"/>
    <s v="Universidade Federal de Uberlandia"/>
    <n v="1125398"/>
    <n v="1335168060"/>
    <s v="30/06/1990"/>
    <x v="1"/>
    <s v="ALFREDO CARLOS BARTH"/>
    <x v="0"/>
    <s v="BRASILEIRO NATO"/>
    <m/>
    <s v="RS"/>
    <m/>
    <n v="349"/>
    <s v="INSTITUTO DE LETRAS E LINGUISTICA"/>
    <s v="04-SANTA MONICA"/>
    <n v="349"/>
    <s v="INSTITUTO DE LETRAS E LINGUISTICA"/>
    <s v="04-SANTA MONICA"/>
    <x v="0"/>
    <x v="1"/>
    <x v="2"/>
    <x v="0"/>
    <m/>
    <s v="0//0"/>
    <m/>
    <m/>
    <n v="0"/>
    <m/>
    <n v="0"/>
    <m/>
    <m/>
    <m/>
    <x v="0"/>
    <x v="1"/>
    <d v="2022-02-21T00:00:00"/>
    <n v="9616.18"/>
  </r>
  <r>
    <s v="PEDRO AUGUSTO QUEIROZ DE ASSIS"/>
    <s v="Universidade Federal de Uberlandia"/>
    <n v="3065041"/>
    <n v="6992008650"/>
    <s v="08/09/1989"/>
    <x v="1"/>
    <s v="RITA DE CASSIA APARECIDA QUEIROZ ASSIS"/>
    <x v="0"/>
    <s v="BRASILEIRO NATO"/>
    <m/>
    <s v="MG"/>
    <m/>
    <n v="399"/>
    <s v="FACULDADE DE ENGENHARIA MECANICA"/>
    <s v="12-CAMPUS GLORIA"/>
    <n v="399"/>
    <s v="FACULDADE DE ENGENHARIA MECANICA"/>
    <s v="12-CAMPUS GLORIA"/>
    <x v="0"/>
    <x v="1"/>
    <x v="4"/>
    <x v="0"/>
    <m/>
    <s v="0//0"/>
    <m/>
    <m/>
    <n v="0"/>
    <m/>
    <n v="0"/>
    <m/>
    <m/>
    <m/>
    <x v="0"/>
    <x v="1"/>
    <d v="2018-08-10T00:00:00"/>
    <n v="11800.12"/>
  </r>
  <r>
    <s v="PEDRO CUNHA CARNEIRO"/>
    <s v="Universidade Federal de Uberlandia"/>
    <n v="3286452"/>
    <n v="10342897640"/>
    <s v="08/06/1990"/>
    <x v="1"/>
    <s v="ELIANA CUNHA CARNEIRO"/>
    <x v="0"/>
    <s v="BRASILEIRO NATO"/>
    <m/>
    <s v="MG"/>
    <m/>
    <n v="403"/>
    <s v="FACULDADE DE ENGENHARIA ELETRICA"/>
    <s v="04-SANTA MONICA"/>
    <n v="403"/>
    <s v="FACULDADE DE ENGENHARIA ELETRICA"/>
    <s v="04-SANTA MONICA"/>
    <x v="0"/>
    <x v="1"/>
    <x v="2"/>
    <x v="1"/>
    <m/>
    <s v="0//0"/>
    <m/>
    <m/>
    <n v="0"/>
    <m/>
    <n v="0"/>
    <m/>
    <m/>
    <m/>
    <x v="1"/>
    <x v="0"/>
    <d v="2022-04-18T00:00:00"/>
    <n v="5178.67"/>
  </r>
  <r>
    <s v="PEDRO EDUARDO RIBEIRO DE TOLEDO"/>
    <s v="Universidade Federal de Uberlandia"/>
    <n v="2052361"/>
    <n v="98387502987"/>
    <s v="27/12/1976"/>
    <x v="1"/>
    <s v="YARA REGINALDA ROSA DE TOLEDO"/>
    <x v="0"/>
    <s v="BRASILEIRO NATO"/>
    <m/>
    <s v="MG"/>
    <m/>
    <n v="340"/>
    <s v="INSTITUTO DE GEOGRAFIA"/>
    <s v="04-SANTA MONICA"/>
    <n v="340"/>
    <s v="INSTITUTO DE GEOGRAFIA"/>
    <s v="04-SANTA MONICA"/>
    <x v="0"/>
    <x v="1"/>
    <x v="8"/>
    <x v="0"/>
    <m/>
    <s v="0//0"/>
    <m/>
    <m/>
    <n v="0"/>
    <m/>
    <n v="0"/>
    <m/>
    <m/>
    <m/>
    <x v="0"/>
    <x v="1"/>
    <d v="2013-08-13T00:00:00"/>
    <n v="13511.74"/>
  </r>
  <r>
    <s v="PEDRO FRANKLIN CARDOSO SILVA"/>
    <s v="Universidade Federal de Uberlandia"/>
    <n v="3019560"/>
    <n v="9001355650"/>
    <s v="07/05/1989"/>
    <x v="1"/>
    <s v="TERESINHA MARIA CARDOSO SILVA"/>
    <x v="1"/>
    <s v="BRASILEIRO NATO"/>
    <m/>
    <s v="MG"/>
    <m/>
    <n v="391"/>
    <s v="FACULDADE DE MATEMATICA"/>
    <s v="04-SANTA MONICA"/>
    <n v="391"/>
    <s v="FACULDADE DE MATEMATICA"/>
    <s v="04-SANTA MONICA"/>
    <x v="0"/>
    <x v="1"/>
    <x v="4"/>
    <x v="0"/>
    <m/>
    <s v="0//0"/>
    <m/>
    <m/>
    <n v="0"/>
    <m/>
    <n v="0"/>
    <m/>
    <m/>
    <m/>
    <x v="0"/>
    <x v="1"/>
    <d v="2018-02-27T00:00:00"/>
    <n v="11800.12"/>
  </r>
  <r>
    <s v="PEDRO FROSI ROSA"/>
    <s v="Universidade Federal de Uberlandia"/>
    <n v="1123656"/>
    <n v="5131973899"/>
    <s v="15/03/1959"/>
    <x v="1"/>
    <s v="IRENE FROSI ROSA"/>
    <x v="0"/>
    <s v="BRASILEIRO NATO"/>
    <m/>
    <s v="SP"/>
    <s v="EMBU-GUACU"/>
    <n v="414"/>
    <s v="FACULDADE DE CIENCIA DA COMPUTACAO"/>
    <s v="04-SANTA MONICA"/>
    <n v="414"/>
    <s v="FACULDADE DE CIENCIA DA COMPUTACAO"/>
    <s v="04-SANTA MONICA"/>
    <x v="0"/>
    <x v="1"/>
    <x v="3"/>
    <x v="0"/>
    <m/>
    <s v="0//0"/>
    <m/>
    <m/>
    <n v="0"/>
    <m/>
    <n v="0"/>
    <m/>
    <m/>
    <m/>
    <x v="0"/>
    <x v="1"/>
    <d v="1995-02-24T00:00:00"/>
    <n v="24903.599999999999"/>
  </r>
  <r>
    <s v="PEDRO HENRIQUE DE MORAES CICERO"/>
    <s v="Universidade Federal de Uberlandia"/>
    <n v="2914233"/>
    <n v="32598226828"/>
    <s v="12/03/1984"/>
    <x v="1"/>
    <s v="MARIA FERNANDA DE MORAES CICERO"/>
    <x v="0"/>
    <s v="BRASILEIRO NATO"/>
    <m/>
    <s v="SP"/>
    <m/>
    <n v="344"/>
    <s v="INST DE ECONOMIA RELACOES INTERNACIONAIS"/>
    <s v="04-SANTA MONICA"/>
    <n v="344"/>
    <s v="INST DE ECONOMIA RELACOES INTERNACIONAIS"/>
    <s v="04-SANTA MONICA"/>
    <x v="0"/>
    <x v="1"/>
    <x v="8"/>
    <x v="3"/>
    <m/>
    <s v="0//0"/>
    <m/>
    <s v="REQUISICAO - art. 60 -  LEI 13.844/2019"/>
    <n v="0"/>
    <m/>
    <n v="20000"/>
    <s v="MINISTERIO JUSTICA E SEG. PUBLICA"/>
    <s v="11/09/2020"/>
    <s v="0//0"/>
    <x v="0"/>
    <x v="1"/>
    <d v="2013-05-03T00:00:00"/>
    <n v="13273.52"/>
  </r>
  <r>
    <s v="PEDRO JOSE DOS SANTOS NETO"/>
    <s v="Universidade Federal de Uberlandia"/>
    <n v="3251782"/>
    <n v="8959890421"/>
    <s v="12/10/1991"/>
    <x v="1"/>
    <s v="KATIA SORAYA PEREIRA SANTOS"/>
    <x v="1"/>
    <s v="BRASILEIRO NATO"/>
    <m/>
    <s v="PE"/>
    <m/>
    <n v="403"/>
    <s v="FACULDADE DE ENGENHARIA ELETRICA"/>
    <s v="04-SANTA MONICA"/>
    <n v="403"/>
    <s v="FACULDADE DE ENGENHARIA ELETRICA"/>
    <s v="04-SANTA MONICA"/>
    <x v="0"/>
    <x v="1"/>
    <x v="2"/>
    <x v="0"/>
    <m/>
    <s v="0//0"/>
    <m/>
    <m/>
    <n v="0"/>
    <m/>
    <n v="0"/>
    <m/>
    <m/>
    <m/>
    <x v="0"/>
    <x v="1"/>
    <d v="2021-09-13T00:00:00"/>
    <n v="9616.18"/>
  </r>
  <r>
    <s v="PEDRO LUIZ LIMA BERTARINI"/>
    <s v="Universidade Federal de Uberlandia"/>
    <n v="2132130"/>
    <n v="5863916656"/>
    <s v="22/07/1983"/>
    <x v="1"/>
    <s v="MARIA ISABEL DE LIMA BERTARINI"/>
    <x v="0"/>
    <s v="BRASILEIRO NATO"/>
    <m/>
    <s v="MG"/>
    <m/>
    <n v="403"/>
    <s v="FACULDADE DE ENGENHARIA ELETRICA"/>
    <s v="04-SANTA MONICA"/>
    <n v="403"/>
    <s v="FACULDADE DE ENGENHARIA ELETRICA"/>
    <s v="04-SANTA MONICA"/>
    <x v="0"/>
    <x v="1"/>
    <x v="6"/>
    <x v="0"/>
    <m/>
    <s v="0//0"/>
    <m/>
    <m/>
    <n v="0"/>
    <m/>
    <n v="0"/>
    <m/>
    <m/>
    <m/>
    <x v="0"/>
    <x v="1"/>
    <d v="2014-06-11T00:00:00"/>
    <n v="13746.19"/>
  </r>
  <r>
    <s v="PEDRO MALARD MONTEIRO"/>
    <s v="Universidade Federal de Uberlandia"/>
    <n v="1763623"/>
    <n v="88309258615"/>
    <s v="01/04/1971"/>
    <x v="1"/>
    <s v="MARIA LUCIA MALARD MONTEIRO"/>
    <x v="0"/>
    <s v="BRASILEIRO NATO"/>
    <m/>
    <s v="MG"/>
    <m/>
    <n v="349"/>
    <s v="INSTITUTO DE LETRAS E LINGUISTICA"/>
    <s v="04-SANTA MONICA"/>
    <n v="349"/>
    <s v="INSTITUTO DE LETRAS E LINGUISTICA"/>
    <s v="04-SANTA MONICA"/>
    <x v="0"/>
    <x v="1"/>
    <x v="9"/>
    <x v="0"/>
    <m/>
    <s v="0//0"/>
    <m/>
    <m/>
    <n v="0"/>
    <m/>
    <n v="0"/>
    <m/>
    <m/>
    <m/>
    <x v="0"/>
    <x v="1"/>
    <d v="2010-02-04T00:00:00"/>
    <n v="16591.91"/>
  </r>
  <r>
    <s v="PEDRO PIO ROSA NISHIDA"/>
    <s v="Universidade Federal de Uberlandia"/>
    <n v="1942475"/>
    <n v="8616631607"/>
    <s v="18/03/1988"/>
    <x v="1"/>
    <s v="MARILDA APARECIDA ROSA"/>
    <x v="0"/>
    <s v="BRASILEIRO NATO"/>
    <m/>
    <s v="MG"/>
    <m/>
    <n v="399"/>
    <s v="FACULDADE DE ENGENHARIA MECANICA"/>
    <s v="12-CAMPUS GLORIA"/>
    <n v="399"/>
    <s v="FACULDADE DE ENGENHARIA MECANICA"/>
    <s v="12-CAMPUS GLORIA"/>
    <x v="0"/>
    <x v="0"/>
    <x v="0"/>
    <x v="0"/>
    <m/>
    <s v="0//0"/>
    <m/>
    <s v="Afast. no País (Com Ônus) Est/Dout/Mestrado - EST"/>
    <n v="0"/>
    <m/>
    <n v="0"/>
    <m/>
    <s v="4/04/2022"/>
    <s v="28/02/2023"/>
    <x v="0"/>
    <x v="1"/>
    <d v="2013-06-05T00:00:00"/>
    <n v="8561.94"/>
  </r>
  <r>
    <s v="PETERSON ELIZANDRO GANDOLFI"/>
    <s v="Universidade Federal de Uberlandia"/>
    <n v="1549345"/>
    <n v="2384460692"/>
    <s v="26/12/1973"/>
    <x v="1"/>
    <s v="MARIA DE LOURDES PARIZI GANDOLFI"/>
    <x v="0"/>
    <s v="BRASILEIRO NATO"/>
    <m/>
    <s v="SP"/>
    <s v="IBITINGA"/>
    <n v="369"/>
    <s v="FACULDADE DE GESTAO E NEGOCIOS"/>
    <s v="04-SANTA MONICA"/>
    <n v="369"/>
    <s v="FACULDADE DE GESTAO E NEGOCIOS"/>
    <s v="04-SANTA MONICA"/>
    <x v="0"/>
    <x v="1"/>
    <x v="9"/>
    <x v="0"/>
    <m/>
    <s v="0//0"/>
    <m/>
    <m/>
    <n v="0"/>
    <m/>
    <n v="0"/>
    <m/>
    <m/>
    <m/>
    <x v="0"/>
    <x v="1"/>
    <d v="2006-09-04T00:00:00"/>
    <n v="16331.78"/>
  </r>
  <r>
    <s v="PETERSON JOSE DE OLIVEIRA"/>
    <s v="Universidade Federal de Uberlandia"/>
    <n v="2275467"/>
    <n v="305727621"/>
    <s v="24/01/1974"/>
    <x v="1"/>
    <s v="VALDETE ALVES DE OLIVEIRA"/>
    <x v="0"/>
    <s v="BRASILEIRO NATO"/>
    <m/>
    <s v="MG"/>
    <m/>
    <n v="349"/>
    <s v="INSTITUTO DE LETRAS E LINGUISTICA"/>
    <s v="04-SANTA MONICA"/>
    <n v="349"/>
    <s v="INSTITUTO DE LETRAS E LINGUISTICA"/>
    <s v="04-SANTA MONICA"/>
    <x v="0"/>
    <x v="1"/>
    <x v="0"/>
    <x v="0"/>
    <m/>
    <s v="0//0"/>
    <m/>
    <m/>
    <n v="0"/>
    <m/>
    <n v="0"/>
    <m/>
    <m/>
    <m/>
    <x v="0"/>
    <x v="1"/>
    <d v="2016-01-26T00:00:00"/>
    <n v="12272.12"/>
  </r>
  <r>
    <s v="POLIANA DE JESUS ALVES"/>
    <s v="Universidade Federal de Uberlandia"/>
    <n v="3339549"/>
    <n v="42231574187"/>
    <s v="02/01/1970"/>
    <x v="0"/>
    <s v="MAELY MARIA DE DEUS ALVES"/>
    <x v="0"/>
    <s v="BRASILEIRO NATO"/>
    <m/>
    <s v="GO"/>
    <s v="IPAMERI"/>
    <n v="808"/>
    <s v="INSTITUTO DE ARTES"/>
    <s v="04-SANTA MONICA"/>
    <n v="808"/>
    <s v="INSTITUTO DE ARTES"/>
    <s v="04-SANTA MONICA"/>
    <x v="0"/>
    <x v="1"/>
    <x v="8"/>
    <x v="0"/>
    <m/>
    <s v="0//0"/>
    <m/>
    <m/>
    <n v="0"/>
    <m/>
    <n v="0"/>
    <m/>
    <m/>
    <m/>
    <x v="0"/>
    <x v="1"/>
    <d v="2012-07-13T00:00:00"/>
    <n v="14256.7"/>
  </r>
  <r>
    <s v="POLYANNE JUNQUEIRA SILVA ANDRESEN STRINI"/>
    <s v="Universidade Federal de Uberlandia"/>
    <n v="2143993"/>
    <n v="1501804626"/>
    <s v="05/09/1984"/>
    <x v="0"/>
    <s v="MARIA AUGUSTA JUNQUEIRA SILVA E STRINI"/>
    <x v="0"/>
    <s v="BRASILEIRO NATO"/>
    <m/>
    <s v="MG"/>
    <m/>
    <n v="1170"/>
    <s v="DEPARTAMENTO DE ANATOMIA HUMANA"/>
    <s v="07-AREA ACADEMICA-UMUARAMA"/>
    <n v="288"/>
    <s v="INSTITUTO DE CIENCIAS BIOMEDICAS"/>
    <s v="07-AREA ACADEMICA-UMUARAMA"/>
    <x v="0"/>
    <x v="1"/>
    <x v="12"/>
    <x v="0"/>
    <m/>
    <s v="0//0"/>
    <m/>
    <m/>
    <n v="0"/>
    <m/>
    <n v="0"/>
    <m/>
    <m/>
    <m/>
    <x v="0"/>
    <x v="1"/>
    <d v="2019-09-26T00:00:00"/>
    <n v="10566.62"/>
  </r>
  <r>
    <s v="PRICILA DE SOUSA ZARIFE"/>
    <s v="Universidade Federal de Uberlandia"/>
    <n v="3204655"/>
    <n v="2984089537"/>
    <s v="03/06/1987"/>
    <x v="0"/>
    <s v="AIDIL DE SOUSA SANTOS"/>
    <x v="0"/>
    <s v="BRASILEIRO NATO"/>
    <m/>
    <s v="BA"/>
    <m/>
    <n v="326"/>
    <s v="INSTITUTO DE PSICOLOGIA"/>
    <s v="07-AREA ACADEMICA-UMUARAMA"/>
    <n v="326"/>
    <s v="INSTITUTO DE PSICOLOGIA"/>
    <s v="07-AREA ACADEMICA-UMUARAMA"/>
    <x v="0"/>
    <x v="1"/>
    <x v="12"/>
    <x v="0"/>
    <m/>
    <s v="0//0"/>
    <m/>
    <m/>
    <n v="0"/>
    <m/>
    <n v="0"/>
    <m/>
    <m/>
    <m/>
    <x v="0"/>
    <x v="1"/>
    <d v="2020-09-08T00:00:00"/>
    <n v="10097"/>
  </r>
  <r>
    <s v="PRISCILA ALVARENGA CARDOSO"/>
    <s v="Universidade Federal de Uberlandia"/>
    <n v="3204658"/>
    <n v="21614470847"/>
    <s v="07/01/1980"/>
    <x v="0"/>
    <s v="TANIA ALVARENGA CARDOSO"/>
    <x v="0"/>
    <s v="BRASILEIRO NATO"/>
    <m/>
    <s v="SP"/>
    <m/>
    <n v="363"/>
    <s v="FACULDADE DE EDUCACAO"/>
    <s v="04-SANTA MONICA"/>
    <n v="363"/>
    <s v="FACULDADE DE EDUCACAO"/>
    <s v="04-SANTA MONICA"/>
    <x v="0"/>
    <x v="1"/>
    <x v="12"/>
    <x v="0"/>
    <m/>
    <s v="0//0"/>
    <m/>
    <m/>
    <n v="0"/>
    <m/>
    <n v="0"/>
    <m/>
    <m/>
    <m/>
    <x v="0"/>
    <x v="1"/>
    <d v="2020-09-08T00:00:00"/>
    <n v="10097"/>
  </r>
  <r>
    <s v="PRISCILA FERREIRA BARBOSA DE SOUSA"/>
    <s v="Universidade Federal de Uberlandia"/>
    <n v="1801549"/>
    <n v="4594769632"/>
    <s v="07/11/1981"/>
    <x v="0"/>
    <s v="IZABEL CRISTINA FERREIRA BARBOSA"/>
    <x v="0"/>
    <s v="BRASILEIRO NATO"/>
    <m/>
    <s v="MG"/>
    <m/>
    <n v="399"/>
    <s v="FACULDADE DE ENGENHARIA MECANICA"/>
    <s v="12-CAMPUS GLORIA"/>
    <n v="399"/>
    <s v="FACULDADE DE ENGENHARIA MECANICA"/>
    <s v="12-CAMPUS GLORIA"/>
    <x v="0"/>
    <x v="1"/>
    <x v="5"/>
    <x v="0"/>
    <m/>
    <s v="0//0"/>
    <m/>
    <m/>
    <n v="0"/>
    <m/>
    <n v="0"/>
    <m/>
    <m/>
    <m/>
    <x v="0"/>
    <x v="1"/>
    <d v="2010-07-28T00:00:00"/>
    <n v="17945.810000000001"/>
  </r>
  <r>
    <s v="PRISCILA NEVES FARIA"/>
    <s v="Universidade Federal de Uberlandia"/>
    <n v="1803783"/>
    <n v="6188015618"/>
    <s v="03/02/1984"/>
    <x v="0"/>
    <s v="ELENA MARIA DE FARIA"/>
    <x v="0"/>
    <s v="BRASILEIRO NATO"/>
    <m/>
    <s v="MG"/>
    <m/>
    <n v="391"/>
    <s v="FACULDADE DE MATEMATICA"/>
    <s v="04-SANTA MONICA"/>
    <n v="391"/>
    <s v="FACULDADE DE MATEMATICA"/>
    <s v="04-SANTA MONICA"/>
    <x v="0"/>
    <x v="1"/>
    <x v="7"/>
    <x v="0"/>
    <m/>
    <s v="0//0"/>
    <m/>
    <m/>
    <n v="0"/>
    <m/>
    <n v="0"/>
    <m/>
    <m/>
    <m/>
    <x v="0"/>
    <x v="1"/>
    <d v="2010-07-30T00:00:00"/>
    <n v="17255.59"/>
  </r>
  <r>
    <s v="PRISCILLA BARBOSA FERREIRA SOARES"/>
    <s v="Universidade Federal de Uberlandia"/>
    <n v="2880757"/>
    <n v="82433836620"/>
    <s v="05/06/1974"/>
    <x v="0"/>
    <s v="GRACA APARECIDA BARBOSA FERREIRA"/>
    <x v="0"/>
    <s v="BRASILEIRO NATO"/>
    <m/>
    <s v="MG"/>
    <m/>
    <n v="1323"/>
    <s v="Coordenação do Programa de Pós-Graduação em Odontologia"/>
    <s v="07-AREA ACADEMICA-UMUARAMA"/>
    <n v="319"/>
    <s v="FACULDADE DE ODONTOLOGIA"/>
    <s v="07-AREA ACADEMICA-UMUARAMA"/>
    <x v="0"/>
    <x v="1"/>
    <x v="0"/>
    <x v="0"/>
    <m/>
    <s v="0//0"/>
    <m/>
    <m/>
    <n v="0"/>
    <m/>
    <n v="0"/>
    <m/>
    <m/>
    <m/>
    <x v="0"/>
    <x v="1"/>
    <d v="2016-08-02T00:00:00"/>
    <n v="13255.3"/>
  </r>
  <r>
    <s v="PRISCILLA MARTINS DORNELAS"/>
    <s v="Universidade Federal de Uberlandia"/>
    <n v="3226525"/>
    <n v="10672482690"/>
    <s v="13/05/1993"/>
    <x v="0"/>
    <s v="CIRENE MARTINS DORNELAS"/>
    <x v="0"/>
    <s v="BRASILEIRO NATO"/>
    <m/>
    <s v="MG"/>
    <m/>
    <n v="326"/>
    <s v="INSTITUTO DE PSICOLOGIA"/>
    <s v="07-AREA ACADEMICA-UMUARAMA"/>
    <n v="326"/>
    <s v="INSTITUTO DE PSICOLOGIA"/>
    <s v="07-AREA ACADEMICA-UMUARAMA"/>
    <x v="0"/>
    <x v="0"/>
    <x v="2"/>
    <x v="1"/>
    <m/>
    <s v="0//0"/>
    <m/>
    <m/>
    <n v="0"/>
    <m/>
    <n v="0"/>
    <m/>
    <m/>
    <m/>
    <x v="1"/>
    <x v="2"/>
    <d v="2021-03-01T00:00:00"/>
    <n v="2550.96"/>
  </r>
  <r>
    <s v="QUINTILIANO SIQUEIRA SCHRODEN NOMELINI"/>
    <s v="Universidade Federal de Uberlandia"/>
    <n v="2566708"/>
    <n v="4892311600"/>
    <s v="05/07/1982"/>
    <x v="1"/>
    <s v="SANDRA SIQUEIRA NOMELINI"/>
    <x v="0"/>
    <s v="BRASILEIRO NATO"/>
    <m/>
    <s v="MG"/>
    <s v="TUPACIGUARA"/>
    <n v="391"/>
    <s v="FACULDADE DE MATEMATICA"/>
    <s v="04-SANTA MONICA"/>
    <n v="391"/>
    <s v="FACULDADE DE MATEMATICA"/>
    <s v="04-SANTA MONICA"/>
    <x v="0"/>
    <x v="1"/>
    <x v="7"/>
    <x v="0"/>
    <m/>
    <s v="0//0"/>
    <m/>
    <m/>
    <n v="0"/>
    <m/>
    <n v="0"/>
    <m/>
    <m/>
    <m/>
    <x v="0"/>
    <x v="1"/>
    <d v="2010-08-02T00:00:00"/>
    <n v="17255.59"/>
  </r>
  <r>
    <s v="RAFAEL ALVES FIGUEIREDO"/>
    <s v="Universidade Federal de Uberlandia"/>
    <n v="2377558"/>
    <n v="8032030638"/>
    <s v="22/03/1986"/>
    <x v="1"/>
    <s v="AGDA LUCIA ABREU ALVES"/>
    <x v="0"/>
    <s v="BRASILEIRO NATO"/>
    <m/>
    <s v="MG"/>
    <m/>
    <n v="391"/>
    <s v="FACULDADE DE MATEMATICA"/>
    <s v="04-SANTA MONICA"/>
    <n v="391"/>
    <s v="FACULDADE DE MATEMATICA"/>
    <s v="04-SANTA MONICA"/>
    <x v="0"/>
    <x v="1"/>
    <x v="0"/>
    <x v="0"/>
    <m/>
    <s v="0//0"/>
    <m/>
    <m/>
    <n v="0"/>
    <m/>
    <n v="0"/>
    <m/>
    <m/>
    <m/>
    <x v="0"/>
    <x v="1"/>
    <d v="2017-03-14T00:00:00"/>
    <n v="12272.12"/>
  </r>
  <r>
    <s v="RAFAEL ANTONIO ROSSATO"/>
    <s v="Universidade Federal de Uberlandia"/>
    <n v="1141339"/>
    <n v="35163351818"/>
    <s v="11/07/1986"/>
    <x v="1"/>
    <s v="MARIA DE LOURDES VICENTIM ROSSATO"/>
    <x v="0"/>
    <s v="BRASILEIRO NATO"/>
    <m/>
    <s v="SP"/>
    <m/>
    <n v="391"/>
    <s v="FACULDADE DE MATEMATICA"/>
    <s v="04-SANTA MONICA"/>
    <n v="391"/>
    <s v="FACULDADE DE MATEMATICA"/>
    <s v="04-SANTA MONICA"/>
    <x v="0"/>
    <x v="1"/>
    <x v="6"/>
    <x v="0"/>
    <m/>
    <s v="0//0"/>
    <m/>
    <m/>
    <n v="0"/>
    <m/>
    <n v="0"/>
    <m/>
    <m/>
    <m/>
    <x v="0"/>
    <x v="1"/>
    <d v="2015-01-13T00:00:00"/>
    <n v="13746.19"/>
  </r>
  <r>
    <s v="RAFAEL AUGUSTO DA SILVA"/>
    <s v="Universidade Federal de Uberlandia"/>
    <n v="1333161"/>
    <n v="9148651613"/>
    <s v="04/01/1990"/>
    <x v="1"/>
    <s v="MARIA ANGELICA DA SILVA"/>
    <x v="4"/>
    <s v="BRASILEIRO NATO"/>
    <m/>
    <s v="MG"/>
    <m/>
    <n v="403"/>
    <s v="FACULDADE DE ENGENHARIA ELETRICA"/>
    <s v="04-SANTA MONICA"/>
    <n v="403"/>
    <s v="FACULDADE DE ENGENHARIA ELETRICA"/>
    <s v="04-SANTA MONICA"/>
    <x v="0"/>
    <x v="1"/>
    <x v="2"/>
    <x v="0"/>
    <m/>
    <s v="0//0"/>
    <m/>
    <m/>
    <n v="0"/>
    <m/>
    <n v="0"/>
    <m/>
    <m/>
    <m/>
    <x v="0"/>
    <x v="1"/>
    <d v="2022-05-23T00:00:00"/>
    <n v="9616.18"/>
  </r>
  <r>
    <s v="RAFAEL BORGES RIBEIRO"/>
    <s v="Universidade Federal de Uberlandia"/>
    <n v="2551761"/>
    <n v="4961433608"/>
    <s v="19/02/1981"/>
    <x v="1"/>
    <s v="ANA MARIA BORGES RIBEIRO"/>
    <x v="0"/>
    <s v="BRASILEIRO NATO"/>
    <m/>
    <s v="MG"/>
    <s v="UBERLANDIA"/>
    <n v="4"/>
    <s v="GABINETE DO REITOR"/>
    <s v="04-SANTA MONICA"/>
    <n v="360"/>
    <s v="FACULDADE DE CIENCIAS CONTABEIS"/>
    <s v="04-SANTA MONICA"/>
    <x v="0"/>
    <x v="1"/>
    <x v="0"/>
    <x v="0"/>
    <m/>
    <s v="0//0"/>
    <m/>
    <m/>
    <n v="0"/>
    <m/>
    <n v="0"/>
    <m/>
    <m/>
    <m/>
    <x v="0"/>
    <x v="1"/>
    <d v="2014-05-20T00:00:00"/>
    <n v="13247.63"/>
  </r>
  <r>
    <s v="RAFAEL BRUNO VIEIRA"/>
    <s v="Universidade Federal de Uberlandia"/>
    <n v="1998752"/>
    <n v="5364851605"/>
    <s v="07/01/1981"/>
    <x v="1"/>
    <s v="MARIA DOS SANTOS VIEIRA"/>
    <x v="1"/>
    <s v="BRASILEIRO NATO"/>
    <m/>
    <s v="MG"/>
    <m/>
    <n v="410"/>
    <s v="FACULDADE DE ENGENHARIA QUIMICA"/>
    <s v="04-SANTA MONICA"/>
    <n v="410"/>
    <s v="FACULDADE DE ENGENHARIA QUIMICA"/>
    <s v="04-SANTA MONICA"/>
    <x v="0"/>
    <x v="1"/>
    <x v="9"/>
    <x v="0"/>
    <m/>
    <s v="0//0"/>
    <m/>
    <m/>
    <n v="26241"/>
    <s v="UNIVERSIDADE FEDERAL DO PARANA"/>
    <n v="0"/>
    <m/>
    <m/>
    <m/>
    <x v="0"/>
    <x v="1"/>
    <d v="2020-05-04T00:00:00"/>
    <n v="16591.91"/>
  </r>
  <r>
    <s v="RAFAEL CORDEIRO SILVA"/>
    <s v="Universidade Federal de Uberlandia"/>
    <n v="1035145"/>
    <n v="50455230668"/>
    <s v="02/07/1963"/>
    <x v="1"/>
    <s v="LUZIMAR SALOMAO SILVA"/>
    <x v="0"/>
    <s v="BRASILEIRO NATO"/>
    <m/>
    <s v="MG"/>
    <s v="BELO HORIZONTE"/>
    <n v="807"/>
    <s v="INSTITUTO DE FILOSOFIA"/>
    <s v="04-SANTA MONICA"/>
    <n v="807"/>
    <s v="INSTITUTO DE FILOSOFIA"/>
    <s v="04-SANTA MONICA"/>
    <x v="0"/>
    <x v="1"/>
    <x v="3"/>
    <x v="0"/>
    <m/>
    <s v="0//0"/>
    <m/>
    <m/>
    <n v="0"/>
    <m/>
    <n v="0"/>
    <m/>
    <m/>
    <m/>
    <x v="0"/>
    <x v="1"/>
    <d v="1993-03-22T00:00:00"/>
    <n v="21007.45"/>
  </r>
  <r>
    <s v="RAFAEL DIAS ARAUJO"/>
    <s v="Universidade Federal de Uberlandia"/>
    <n v="3035157"/>
    <n v="1228981175"/>
    <s v="18/06/1986"/>
    <x v="1"/>
    <s v="MARIA ABADIA DIAS ARAUJO"/>
    <x v="0"/>
    <s v="BRASILEIRO NATO"/>
    <m/>
    <s v="MG"/>
    <m/>
    <n v="414"/>
    <s v="FACULDADE DE CIENCIA DA COMPUTACAO"/>
    <s v="04-SANTA MONICA"/>
    <n v="414"/>
    <s v="FACULDADE DE CIENCIA DA COMPUTACAO"/>
    <s v="04-SANTA MONICA"/>
    <x v="0"/>
    <x v="1"/>
    <x v="4"/>
    <x v="0"/>
    <m/>
    <s v="0//0"/>
    <m/>
    <m/>
    <n v="0"/>
    <m/>
    <n v="0"/>
    <m/>
    <m/>
    <m/>
    <x v="0"/>
    <x v="1"/>
    <d v="2018-03-08T00:00:00"/>
    <n v="12783.3"/>
  </r>
  <r>
    <s v="RAFAEL GRAEBIN VOGELMANN"/>
    <s v="Universidade Federal de Uberlandia"/>
    <n v="1211928"/>
    <n v="1041961065"/>
    <s v="20/05/1991"/>
    <x v="1"/>
    <s v="ISABEL CRISTINA VOGELMANN"/>
    <x v="0"/>
    <s v="BRASILEIRO NATO"/>
    <m/>
    <s v="RS"/>
    <m/>
    <n v="807"/>
    <s v="INSTITUTO DE FILOSOFIA"/>
    <s v="04-SANTA MONICA"/>
    <n v="807"/>
    <s v="INSTITUTO DE FILOSOFIA"/>
    <s v="04-SANTA MONICA"/>
    <x v="0"/>
    <x v="1"/>
    <x v="2"/>
    <x v="1"/>
    <m/>
    <s v="0//0"/>
    <m/>
    <m/>
    <n v="0"/>
    <m/>
    <n v="0"/>
    <m/>
    <m/>
    <m/>
    <x v="1"/>
    <x v="0"/>
    <d v="2022-02-21T00:00:00"/>
    <n v="3866.06"/>
  </r>
  <r>
    <s v="RAFAEL MARTINS MENDES"/>
    <s v="Universidade Federal de Uberlandia"/>
    <n v="1314304"/>
    <n v="7269078637"/>
    <s v="28/04/1987"/>
    <x v="1"/>
    <s v="SIMONE MARIA MARTINS MENDES"/>
    <x v="0"/>
    <s v="BRASILEIRO NATO"/>
    <m/>
    <s v="MG"/>
    <m/>
    <n v="356"/>
    <s v="INSTITUTO DE QUIMICA"/>
    <s v="04-SANTA MONICA"/>
    <n v="356"/>
    <s v="INSTITUTO DE QUIMICA"/>
    <s v="04-SANTA MONICA"/>
    <x v="0"/>
    <x v="1"/>
    <x v="2"/>
    <x v="1"/>
    <m/>
    <s v="0//0"/>
    <m/>
    <m/>
    <n v="0"/>
    <m/>
    <n v="0"/>
    <m/>
    <m/>
    <m/>
    <x v="1"/>
    <x v="0"/>
    <d v="2021-11-26T00:00:00"/>
    <n v="3866.06"/>
  </r>
  <r>
    <s v="RAFAEL MATIELO"/>
    <s v="Universidade Federal de Uberlandia"/>
    <n v="1996299"/>
    <n v="5238626959"/>
    <s v="09/12/1986"/>
    <x v="1"/>
    <s v="CLAUDETE MATIELO"/>
    <x v="0"/>
    <s v="BRASILEIRO NATO"/>
    <m/>
    <s v="SC"/>
    <m/>
    <n v="349"/>
    <s v="INSTITUTO DE LETRAS E LINGUISTICA"/>
    <s v="04-SANTA MONICA"/>
    <n v="349"/>
    <s v="INSTITUTO DE LETRAS E LINGUISTICA"/>
    <s v="04-SANTA MONICA"/>
    <x v="0"/>
    <x v="1"/>
    <x v="4"/>
    <x v="0"/>
    <m/>
    <s v="0//0"/>
    <m/>
    <m/>
    <n v="0"/>
    <m/>
    <n v="0"/>
    <m/>
    <m/>
    <m/>
    <x v="0"/>
    <x v="1"/>
    <d v="2019-02-15T00:00:00"/>
    <n v="11800.12"/>
  </r>
  <r>
    <s v="RAFAEL NASCIMENTO"/>
    <s v="Universidade Federal de Uberlandia"/>
    <n v="2063106"/>
    <n v="7148824613"/>
    <s v="12/10/1983"/>
    <x v="1"/>
    <s v="SOLANGE MARTA DE AQUINO NASCIMENTO"/>
    <x v="0"/>
    <s v="BRASILEIRO NATO"/>
    <m/>
    <s v="MG"/>
    <m/>
    <n v="298"/>
    <s v="INSTITUTO DE BIOTECNOLOGIA"/>
    <s v="07-AREA ACADEMICA-UMUARAMA"/>
    <n v="298"/>
    <s v="INSTITUTO DE BIOTECNOLOGIA"/>
    <s v="07-AREA ACADEMICA-UMUARAMA"/>
    <x v="0"/>
    <x v="1"/>
    <x v="4"/>
    <x v="0"/>
    <m/>
    <s v="0//0"/>
    <m/>
    <m/>
    <n v="0"/>
    <m/>
    <n v="0"/>
    <m/>
    <m/>
    <m/>
    <x v="0"/>
    <x v="1"/>
    <d v="2013-10-08T00:00:00"/>
    <n v="12348.96"/>
  </r>
  <r>
    <s v="RAFAEL PASQUINI"/>
    <s v="Universidade Federal de Uberlandia"/>
    <n v="1881747"/>
    <n v="4095379693"/>
    <s v="18/03/1981"/>
    <x v="1"/>
    <s v="MARIA LUIZA BINELI PASQUINI"/>
    <x v="0"/>
    <s v="BRASILEIRO NATO"/>
    <m/>
    <s v="MG"/>
    <m/>
    <n v="581"/>
    <s v="CENTRO DE TECNO DA INFOR E COMUNICACAO"/>
    <s v="08-AREA ADMINISTR-UMUARAMA"/>
    <n v="414"/>
    <s v="FACULDADE DE CIENCIA DA COMPUTACAO"/>
    <s v="04-SANTA MONICA"/>
    <x v="0"/>
    <x v="1"/>
    <x v="7"/>
    <x v="0"/>
    <m/>
    <s v="0//0"/>
    <m/>
    <m/>
    <n v="0"/>
    <m/>
    <n v="0"/>
    <m/>
    <m/>
    <m/>
    <x v="0"/>
    <x v="1"/>
    <d v="2011-08-04T00:00:00"/>
    <n v="22561.02"/>
  </r>
  <r>
    <s v="RAFAEL RESENDE DE MIRANDA"/>
    <s v="Universidade Federal de Uberlandia"/>
    <n v="1370837"/>
    <n v="10130515647"/>
    <s v="16/01/1992"/>
    <x v="1"/>
    <s v="HELEUSA FELIPE DE RESENDE MIRANDA"/>
    <x v="0"/>
    <s v="BRASILEIRO NATO"/>
    <m/>
    <s v="MG"/>
    <m/>
    <n v="319"/>
    <s v="FACULDADE DE ODONTOLOGIA"/>
    <s v="07-AREA ACADEMICA-UMUARAMA"/>
    <n v="319"/>
    <s v="FACULDADE DE ODONTOLOGIA"/>
    <s v="07-AREA ACADEMICA-UMUARAMA"/>
    <x v="0"/>
    <x v="0"/>
    <x v="2"/>
    <x v="1"/>
    <m/>
    <s v="0//0"/>
    <m/>
    <m/>
    <n v="0"/>
    <m/>
    <n v="0"/>
    <m/>
    <m/>
    <m/>
    <x v="1"/>
    <x v="0"/>
    <d v="2021-04-27T00:00:00"/>
    <n v="3866.06"/>
  </r>
  <r>
    <s v="RAFAEL SILVA GUERREIRO"/>
    <s v="Universidade Federal de Uberlandia"/>
    <n v="2815503"/>
    <n v="3012229671"/>
    <s v="07/12/1975"/>
    <x v="1"/>
    <s v="SIOMARA SILVA GUERREIRO"/>
    <x v="0"/>
    <s v="BRASILEIRO NATO"/>
    <m/>
    <s v="MG"/>
    <m/>
    <n v="1386"/>
    <s v="Coordenação do Curso de Graduação em Gestão da Informação"/>
    <s v="04-SANTA MONICA"/>
    <n v="369"/>
    <s v="FACULDADE DE GESTAO E NEGOCIOS"/>
    <s v="04-SANTA MONICA"/>
    <x v="0"/>
    <x v="1"/>
    <x v="0"/>
    <x v="0"/>
    <m/>
    <s v="0//0"/>
    <m/>
    <m/>
    <n v="0"/>
    <m/>
    <n v="0"/>
    <m/>
    <m/>
    <m/>
    <x v="0"/>
    <x v="1"/>
    <d v="2013-05-20T00:00:00"/>
    <n v="13255.3"/>
  </r>
  <r>
    <s v="RAFAELA COSTA CRUZ BARBIERI"/>
    <s v="Universidade Federal de Uberlandia"/>
    <n v="1739911"/>
    <n v="6010112605"/>
    <s v="26/03/1983"/>
    <x v="0"/>
    <s v="SIMONE APARECIDA SANTOS COSTA CRUZ"/>
    <x v="1"/>
    <s v="BRASILEIRO NATO"/>
    <m/>
    <s v="MG"/>
    <m/>
    <n v="369"/>
    <s v="FACULDADE DE GESTAO E NEGOCIOS"/>
    <s v="04-SANTA MONICA"/>
    <n v="369"/>
    <s v="FACULDADE DE GESTAO E NEGOCIOS"/>
    <s v="04-SANTA MONICA"/>
    <x v="0"/>
    <x v="1"/>
    <x v="4"/>
    <x v="0"/>
    <m/>
    <s v="0//0"/>
    <m/>
    <m/>
    <n v="0"/>
    <m/>
    <n v="0"/>
    <m/>
    <m/>
    <m/>
    <x v="0"/>
    <x v="1"/>
    <d v="2009-11-24T00:00:00"/>
    <n v="11800.12"/>
  </r>
  <r>
    <s v="RAFAELA SILVA RABELO"/>
    <s v="Universidade Federal de Uberlandia"/>
    <n v="1760498"/>
    <n v="300966180"/>
    <s v="14/10/1983"/>
    <x v="0"/>
    <s v="SEBASTIANA PERES DA SILVA FRANCA"/>
    <x v="0"/>
    <s v="BRASILEIRO NATO"/>
    <m/>
    <s v="GO"/>
    <m/>
    <n v="363"/>
    <s v="FACULDADE DE EDUCACAO"/>
    <s v="04-SANTA MONICA"/>
    <n v="363"/>
    <s v="FACULDADE DE EDUCACAO"/>
    <s v="04-SANTA MONICA"/>
    <x v="0"/>
    <x v="1"/>
    <x v="2"/>
    <x v="0"/>
    <m/>
    <s v="0//0"/>
    <m/>
    <m/>
    <n v="0"/>
    <m/>
    <n v="0"/>
    <m/>
    <m/>
    <m/>
    <x v="0"/>
    <x v="1"/>
    <d v="2022-06-22T00:00:00"/>
    <n v="9616.18"/>
  </r>
  <r>
    <s v="RAIGNA AUGUSTA DA SILVA"/>
    <s v="Universidade Federal de Uberlandia"/>
    <n v="1194553"/>
    <n v="73156299634"/>
    <s v="24/11/1970"/>
    <x v="0"/>
    <s v="MAGNA MARIA VIEIRA DA SILVA"/>
    <x v="1"/>
    <s v="BRASILEIRO NATO"/>
    <m/>
    <s v="MG"/>
    <s v="OURO PRETO"/>
    <n v="395"/>
    <s v="INSTITUTO DE FISICA"/>
    <s v="04-SANTA MONICA"/>
    <n v="395"/>
    <s v="INSTITUTO DE FISICA"/>
    <s v="04-SANTA MONICA"/>
    <x v="0"/>
    <x v="1"/>
    <x v="5"/>
    <x v="0"/>
    <m/>
    <s v="0//0"/>
    <m/>
    <m/>
    <n v="0"/>
    <m/>
    <n v="0"/>
    <m/>
    <m/>
    <m/>
    <x v="0"/>
    <x v="1"/>
    <d v="2004-08-06T00:00:00"/>
    <n v="17945.810000000001"/>
  </r>
  <r>
    <s v="RAILENE OLIVEIRA BORGES"/>
    <s v="Universidade Federal de Uberlandia"/>
    <n v="1848687"/>
    <n v="59278439649"/>
    <s v="26/06/1968"/>
    <x v="0"/>
    <s v="DINAIR OLIVEIRA BORGES"/>
    <x v="0"/>
    <s v="BRASILEIRO NATO"/>
    <m/>
    <s v="MT"/>
    <m/>
    <n v="795"/>
    <s v="COORD CURSO CIENCIAS CONTABEIS DO PONTAL"/>
    <s v="09-CAMPUS PONTAL"/>
    <n v="1158"/>
    <s v="FA ADM CIE CONT ENG PROD SERV SOCIAL"/>
    <s v="09-CAMPUS PONTAL"/>
    <x v="0"/>
    <x v="0"/>
    <x v="6"/>
    <x v="0"/>
    <m/>
    <s v="0//0"/>
    <m/>
    <m/>
    <n v="0"/>
    <m/>
    <n v="0"/>
    <m/>
    <m/>
    <m/>
    <x v="0"/>
    <x v="1"/>
    <d v="2011-02-16T00:00:00"/>
    <n v="8904.42"/>
  </r>
  <r>
    <s v="RAIMUNDO LORA SERRANO"/>
    <s v="Universidade Federal de Uberlandia"/>
    <n v="1676456"/>
    <n v="22850311812"/>
    <s v="20/10/1972"/>
    <x v="1"/>
    <s v="ANA FRANCISCA SERRANO CORRALES"/>
    <x v="1"/>
    <s v="BRASILEIRO NATZ"/>
    <s v="CUBA"/>
    <m/>
    <s v="SANTIAGO DE CUBA"/>
    <n v="395"/>
    <s v="INSTITUTO DE FISICA"/>
    <s v="04-SANTA MONICA"/>
    <n v="395"/>
    <s v="INSTITUTO DE FISICA"/>
    <s v="04-SANTA MONICA"/>
    <x v="0"/>
    <x v="1"/>
    <x v="5"/>
    <x v="0"/>
    <m/>
    <s v="0//0"/>
    <m/>
    <m/>
    <n v="0"/>
    <m/>
    <n v="0"/>
    <m/>
    <m/>
    <m/>
    <x v="0"/>
    <x v="1"/>
    <d v="2009-01-22T00:00:00"/>
    <n v="17945.810000000001"/>
  </r>
  <r>
    <s v="RAONI MACEDO BIELSCHOWSKY"/>
    <s v="Universidade Federal de Uberlandia"/>
    <n v="1886424"/>
    <n v="5108478461"/>
    <s v="06/06/1985"/>
    <x v="1"/>
    <s v="GORETE RIBEIRO DE MACEDO"/>
    <x v="0"/>
    <s v="BRASILEIRO NATO"/>
    <m/>
    <s v="RN"/>
    <m/>
    <n v="376"/>
    <s v="FACULDADE DE DIREITO"/>
    <s v="04-SANTA MONICA"/>
    <n v="376"/>
    <s v="FACULDADE DE DIREITO"/>
    <s v="04-SANTA MONICA"/>
    <x v="0"/>
    <x v="1"/>
    <x v="0"/>
    <x v="0"/>
    <m/>
    <s v="0//0"/>
    <m/>
    <m/>
    <n v="0"/>
    <m/>
    <n v="0"/>
    <m/>
    <m/>
    <m/>
    <x v="0"/>
    <x v="1"/>
    <d v="2017-04-20T00:00:00"/>
    <n v="12272.12"/>
  </r>
  <r>
    <s v="RAPHAEL FERREIRA DA SILVA"/>
    <s v="Universidade Federal de Uberlandia"/>
    <n v="1975413"/>
    <n v="31256793892"/>
    <s v="21/10/1983"/>
    <x v="1"/>
    <s v="MARIA DA GRACA FERREIRA DA SILVA"/>
    <x v="0"/>
    <s v="BRASILEIRO NATO"/>
    <m/>
    <s v="SP"/>
    <m/>
    <n v="808"/>
    <s v="INSTITUTO DE ARTES"/>
    <s v="04-SANTA MONICA"/>
    <n v="808"/>
    <s v="INSTITUTO DE ARTES"/>
    <s v="04-SANTA MONICA"/>
    <x v="0"/>
    <x v="1"/>
    <x v="8"/>
    <x v="0"/>
    <m/>
    <s v="0//0"/>
    <m/>
    <m/>
    <n v="0"/>
    <m/>
    <n v="0"/>
    <m/>
    <m/>
    <m/>
    <x v="0"/>
    <x v="1"/>
    <d v="2012-10-22T00:00:00"/>
    <n v="13273.52"/>
  </r>
  <r>
    <s v="RAQUEL APARECIDA SOUZA"/>
    <s v="Universidade Federal de Uberlandia"/>
    <n v="1452706"/>
    <n v="3893216642"/>
    <s v="21/03/1977"/>
    <x v="0"/>
    <s v="SONIA APARECIDA SOUZA"/>
    <x v="0"/>
    <s v="BRASILEIRO NATO"/>
    <m/>
    <s v="MG"/>
    <m/>
    <n v="798"/>
    <s v="COORD DO CURSO DE PEDAGOGIA DO PONTAL"/>
    <s v="09-CAMPUS PONTAL"/>
    <n v="1155"/>
    <s v="INSTITUTO DE CIENCIAS HUMANAS DO PONTAL"/>
    <s v="09-CAMPUS PONTAL"/>
    <x v="0"/>
    <x v="1"/>
    <x v="8"/>
    <x v="0"/>
    <m/>
    <s v="0//0"/>
    <m/>
    <m/>
    <n v="26251"/>
    <s v="FUNDACAO UNIVERSIDADE FED. DO TOCANTINS"/>
    <n v="0"/>
    <m/>
    <m/>
    <m/>
    <x v="0"/>
    <x v="1"/>
    <d v="2019-04-11T00:00:00"/>
    <n v="13273.52"/>
  </r>
  <r>
    <s v="RAQUEL BORGES MORONI"/>
    <s v="Universidade Federal de Uberlandia"/>
    <n v="1489563"/>
    <n v="3270407696"/>
    <s v="28/05/1975"/>
    <x v="0"/>
    <s v="GEUZA MARIA SILVA BORGES"/>
    <x v="0"/>
    <s v="BRASILEIRO NATO"/>
    <m/>
    <s v="GO"/>
    <m/>
    <n v="288"/>
    <s v="INSTITUTO DE CIENCIAS BIOMEDICAS"/>
    <s v="07-AREA ACADEMICA-UMUARAMA"/>
    <n v="288"/>
    <s v="INSTITUTO DE CIENCIAS BIOMEDICAS"/>
    <s v="07-AREA ACADEMICA-UMUARAMA"/>
    <x v="0"/>
    <x v="1"/>
    <x v="1"/>
    <x v="0"/>
    <m/>
    <s v="0//0"/>
    <m/>
    <m/>
    <n v="26270"/>
    <s v="FUNDACAO UNIVERSIDADE DO AMAZONAS"/>
    <n v="0"/>
    <m/>
    <m/>
    <m/>
    <x v="0"/>
    <x v="1"/>
    <d v="2013-04-01T00:00:00"/>
    <n v="18663.64"/>
  </r>
  <r>
    <s v="RAQUEL CRISTINA CAVALCANTI DANTAS"/>
    <s v="Universidade Federal de Uberlandia"/>
    <n v="1264330"/>
    <n v="8832100614"/>
    <s v="11/05/1987"/>
    <x v="0"/>
    <s v="MARIA ELISA CAVALCANTI DANTAS"/>
    <x v="0"/>
    <s v="BRASILEIRO NATO"/>
    <m/>
    <s v="MG"/>
    <m/>
    <n v="298"/>
    <s v="INSTITUTO DE BIOTECNOLOGIA"/>
    <s v="07-AREA ACADEMICA-UMUARAMA"/>
    <n v="298"/>
    <s v="INSTITUTO DE BIOTECNOLOGIA"/>
    <s v="07-AREA ACADEMICA-UMUARAMA"/>
    <x v="0"/>
    <x v="1"/>
    <x v="4"/>
    <x v="0"/>
    <m/>
    <s v="0//0"/>
    <m/>
    <m/>
    <n v="0"/>
    <m/>
    <n v="0"/>
    <m/>
    <m/>
    <m/>
    <x v="0"/>
    <x v="1"/>
    <d v="2019-09-30T00:00:00"/>
    <n v="11800.12"/>
  </r>
  <r>
    <s v="RAQUEL DE AZEVEDO"/>
    <s v="Universidade Federal de Uberlandia"/>
    <n v="3281913"/>
    <n v="5880126960"/>
    <s v="29/10/1986"/>
    <x v="0"/>
    <s v="HILTRUDES HABITZREUTER DE AZEVEDO"/>
    <x v="0"/>
    <s v="BRASILEIRO NATO"/>
    <m/>
    <s v="SC"/>
    <m/>
    <n v="344"/>
    <s v="INST DE ECONOMIA RELACOES INTERNACIONAIS"/>
    <s v="04-SANTA MONICA"/>
    <n v="344"/>
    <s v="INST DE ECONOMIA RELACOES INTERNACIONAIS"/>
    <s v="04-SANTA MONICA"/>
    <x v="0"/>
    <x v="1"/>
    <x v="2"/>
    <x v="0"/>
    <m/>
    <s v="0//0"/>
    <m/>
    <m/>
    <n v="0"/>
    <m/>
    <n v="0"/>
    <m/>
    <m/>
    <m/>
    <x v="0"/>
    <x v="1"/>
    <d v="2022-03-21T00:00:00"/>
    <n v="9616.18"/>
  </r>
  <r>
    <s v="RAQUEL DISCINI DE CAMPOS"/>
    <s v="Universidade Federal de Uberlandia"/>
    <n v="1658830"/>
    <n v="24859363825"/>
    <s v="05/02/1975"/>
    <x v="0"/>
    <s v="NORMA DISCINI DE CAMPOS"/>
    <x v="0"/>
    <s v="BRASILEIRO NATO"/>
    <m/>
    <s v="SP"/>
    <s v="BOTUCATU"/>
    <n v="363"/>
    <s v="FACULDADE DE EDUCACAO"/>
    <s v="04-SANTA MONICA"/>
    <n v="363"/>
    <s v="FACULDADE DE EDUCACAO"/>
    <s v="04-SANTA MONICA"/>
    <x v="0"/>
    <x v="1"/>
    <x v="1"/>
    <x v="0"/>
    <m/>
    <s v="0//0"/>
    <m/>
    <m/>
    <n v="0"/>
    <m/>
    <n v="0"/>
    <m/>
    <m/>
    <m/>
    <x v="0"/>
    <x v="1"/>
    <d v="2008-09-25T00:00:00"/>
    <n v="18663.64"/>
  </r>
  <r>
    <s v="RAQUEL MARIA FERREIRA DE SOUSA"/>
    <s v="Universidade Federal de Uberlandia"/>
    <n v="3728523"/>
    <n v="22580653805"/>
    <s v="07/02/1981"/>
    <x v="0"/>
    <s v="MARIA FERREIRA DE SOUSA"/>
    <x v="0"/>
    <s v="BRASILEIRO NATO"/>
    <m/>
    <s v="SP"/>
    <m/>
    <n v="356"/>
    <s v="INSTITUTO DE QUIMICA"/>
    <s v="04-SANTA MONICA"/>
    <n v="356"/>
    <s v="INSTITUTO DE QUIMICA"/>
    <s v="04-SANTA MONICA"/>
    <x v="0"/>
    <x v="1"/>
    <x v="0"/>
    <x v="0"/>
    <m/>
    <s v="0//0"/>
    <m/>
    <m/>
    <n v="0"/>
    <m/>
    <n v="0"/>
    <m/>
    <m/>
    <m/>
    <x v="0"/>
    <x v="1"/>
    <d v="2016-01-27T00:00:00"/>
    <n v="12272.12"/>
  </r>
  <r>
    <s v="RAQUEL MELLO SALIMENO DE SA"/>
    <s v="Universidade Federal de Uberlandia"/>
    <n v="3377865"/>
    <n v="26870649715"/>
    <s v="27/07/1953"/>
    <x v="0"/>
    <s v="MARIA CESAR MELLO SALIMENO"/>
    <x v="0"/>
    <s v="BRASILEIRO NATO"/>
    <m/>
    <s v="SP"/>
    <s v="GUARARAPES"/>
    <n v="808"/>
    <s v="INSTITUTO DE ARTES"/>
    <s v="04-SANTA MONICA"/>
    <n v="808"/>
    <s v="INSTITUTO DE ARTES"/>
    <s v="04-SANTA MONICA"/>
    <x v="0"/>
    <x v="1"/>
    <x v="9"/>
    <x v="0"/>
    <m/>
    <s v="0//0"/>
    <m/>
    <m/>
    <n v="0"/>
    <m/>
    <n v="0"/>
    <m/>
    <m/>
    <m/>
    <x v="0"/>
    <x v="1"/>
    <d v="2008-09-25T00:00:00"/>
    <n v="18887.560000000001"/>
  </r>
  <r>
    <s v="RAQUEL NAIARA FERNANDES SILVA"/>
    <s v="Universidade Federal de Uberlandia"/>
    <n v="1989080"/>
    <n v="7953257629"/>
    <s v="18/04/1986"/>
    <x v="0"/>
    <s v="ANGELA MARIA FERNANDES COSTA SILVA"/>
    <x v="0"/>
    <s v="BRASILEIRO NATO"/>
    <m/>
    <s v="MG"/>
    <m/>
    <n v="407"/>
    <s v="FACULDADE DE ENGENHARIA CIVIL"/>
    <s v="04-SANTA MONICA"/>
    <n v="407"/>
    <s v="FACULDADE DE ENGENHARIA CIVIL"/>
    <s v="04-SANTA MONICA"/>
    <x v="0"/>
    <x v="1"/>
    <x v="6"/>
    <x v="0"/>
    <m/>
    <s v="0//0"/>
    <m/>
    <m/>
    <n v="0"/>
    <m/>
    <n v="0"/>
    <m/>
    <m/>
    <m/>
    <x v="0"/>
    <x v="1"/>
    <d v="2013-01-14T00:00:00"/>
    <n v="12763.01"/>
  </r>
  <r>
    <s v="RAQUEL ROMES LINHARES"/>
    <s v="Universidade Federal de Uberlandia"/>
    <n v="1878715"/>
    <n v="5476655638"/>
    <s v="13/12/1982"/>
    <x v="0"/>
    <s v="APARECIDA MARCIA SILVA LINHARES"/>
    <x v="3"/>
    <s v="BRASILEIRO NATO"/>
    <m/>
    <s v="MG"/>
    <m/>
    <n v="391"/>
    <s v="FACULDADE DE MATEMATICA"/>
    <s v="04-SANTA MONICA"/>
    <n v="391"/>
    <s v="FACULDADE DE MATEMATICA"/>
    <s v="04-SANTA MONICA"/>
    <x v="0"/>
    <x v="1"/>
    <x v="8"/>
    <x v="0"/>
    <m/>
    <s v="0//0"/>
    <m/>
    <m/>
    <n v="0"/>
    <m/>
    <n v="0"/>
    <m/>
    <m/>
    <m/>
    <x v="0"/>
    <x v="1"/>
    <d v="2013-08-12T00:00:00"/>
    <n v="13273.52"/>
  </r>
  <r>
    <s v="RAUL DE FREITAS BALBINO"/>
    <s v="Universidade Federal de Uberlandia"/>
    <n v="1739875"/>
    <n v="36321974153"/>
    <s v="09/06/1966"/>
    <x v="1"/>
    <s v="ALBANY DE FREITAS BALBINO"/>
    <x v="0"/>
    <s v="BRASILEIRO NATO"/>
    <m/>
    <s v="GO"/>
    <m/>
    <n v="369"/>
    <s v="FACULDADE DE GESTAO E NEGOCIOS"/>
    <s v="04-SANTA MONICA"/>
    <n v="369"/>
    <s v="FACULDADE DE GESTAO E NEGOCIOS"/>
    <s v="04-SANTA MONICA"/>
    <x v="0"/>
    <x v="1"/>
    <x v="4"/>
    <x v="0"/>
    <m/>
    <s v="0//0"/>
    <m/>
    <m/>
    <n v="0"/>
    <m/>
    <n v="0"/>
    <m/>
    <m/>
    <m/>
    <x v="0"/>
    <x v="1"/>
    <d v="2009-11-24T00:00:00"/>
    <n v="11800.12"/>
  </r>
  <r>
    <s v="RAUL FERNANDO CUEVAS ROJAS"/>
    <s v="Universidade Federal de Uberlandia"/>
    <n v="1549295"/>
    <n v="16828333802"/>
    <s v="07/02/1958"/>
    <x v="1"/>
    <s v="MERCEDES ROJAS RIVAS"/>
    <x v="3"/>
    <s v="BRASILEIRO NATZ"/>
    <s v="PERU"/>
    <m/>
    <s v="LIMA"/>
    <n v="796"/>
    <s v="COORD CURSO DE FISICA DO PONTAL"/>
    <s v="09-CAMPUS PONTAL"/>
    <n v="1152"/>
    <s v="INSTITUTO CIENCIAS EXATA NATURAIS PONTAL"/>
    <s v="09-CAMPUS PONTAL"/>
    <x v="0"/>
    <x v="1"/>
    <x v="1"/>
    <x v="0"/>
    <m/>
    <s v="0//0"/>
    <m/>
    <m/>
    <n v="0"/>
    <m/>
    <n v="0"/>
    <m/>
    <m/>
    <m/>
    <x v="0"/>
    <x v="1"/>
    <d v="2006-09-04T00:00:00"/>
    <n v="18663.64"/>
  </r>
  <r>
    <s v="REGES EDUARDO FRANCO TEODORO"/>
    <s v="Universidade Federal de Uberlandia"/>
    <n v="413460"/>
    <n v="26150107604"/>
    <s v="28/12/1955"/>
    <x v="1"/>
    <s v="JERONIMA FRANCO TEODORO"/>
    <x v="0"/>
    <s v="BRASILEIRO NATO"/>
    <m/>
    <s v="MG"/>
    <s v="ITUIUTABA"/>
    <n v="301"/>
    <s v="INSTITUTO DE CIENCIAS AGRARIAS"/>
    <s v="12-CAMPUS GLORIA"/>
    <n v="301"/>
    <s v="INSTITUTO DE CIENCIAS AGRARIAS"/>
    <s v="12-CAMPUS GLORIA"/>
    <x v="0"/>
    <x v="1"/>
    <x v="3"/>
    <x v="0"/>
    <m/>
    <s v="0//0"/>
    <m/>
    <m/>
    <n v="0"/>
    <m/>
    <n v="0"/>
    <m/>
    <m/>
    <m/>
    <x v="0"/>
    <x v="1"/>
    <d v="1989-12-27T00:00:00"/>
    <n v="25847.18"/>
  </r>
  <r>
    <s v="REGINA ILKA VIEIRA VASCONCELOS"/>
    <s v="Universidade Federal de Uberlandia"/>
    <n v="1544889"/>
    <n v="28969740325"/>
    <s v="10/02/1968"/>
    <x v="0"/>
    <s v="MARIA TERESINHA VIEIRA"/>
    <x v="0"/>
    <s v="BRASILEIRO NATO"/>
    <m/>
    <s v="CE"/>
    <s v="FORTALEZA"/>
    <n v="335"/>
    <s v="INSTITUTO DE HISTORIA"/>
    <s v="04-SANTA MONICA"/>
    <n v="335"/>
    <s v="INSTITUTO DE HISTORIA"/>
    <s v="04-SANTA MONICA"/>
    <x v="0"/>
    <x v="1"/>
    <x v="1"/>
    <x v="0"/>
    <m/>
    <s v="0//0"/>
    <m/>
    <m/>
    <n v="0"/>
    <m/>
    <n v="0"/>
    <m/>
    <m/>
    <m/>
    <x v="0"/>
    <x v="1"/>
    <d v="2006-08-04T00:00:00"/>
    <n v="18663.64"/>
  </r>
  <r>
    <s v="REGINA MARIA GOMES"/>
    <s v="Universidade Federal de Uberlandia"/>
    <n v="2304022"/>
    <n v="7569206630"/>
    <s v="09/02/1986"/>
    <x v="0"/>
    <s v="DINAIR GOMES DA SILVA"/>
    <x v="1"/>
    <s v="BRASILEIRO NATO"/>
    <m/>
    <s v="MG"/>
    <m/>
    <n v="908"/>
    <s v="COOR CUR GRAD ENG FLORESTAL MTE CARMELO"/>
    <s v="10-CAMPUS MONTE CARMELO"/>
    <n v="301"/>
    <s v="INSTITUTO DE CIENCIAS AGRARIAS"/>
    <s v="12-CAMPUS GLORIA"/>
    <x v="0"/>
    <x v="1"/>
    <x v="2"/>
    <x v="0"/>
    <m/>
    <s v="0//0"/>
    <m/>
    <m/>
    <n v="0"/>
    <m/>
    <n v="0"/>
    <m/>
    <m/>
    <m/>
    <x v="0"/>
    <x v="1"/>
    <d v="2022-05-31T00:00:00"/>
    <n v="9616.18"/>
  </r>
  <r>
    <s v="REGINA MARIA TOLESANO LOUREIRO"/>
    <s v="Universidade Federal de Uberlandia"/>
    <n v="411822"/>
    <n v="12359556649"/>
    <s v="16/04/1951"/>
    <x v="0"/>
    <s v="MARIA DIRCE DE OLIVEIRA TOLESANO"/>
    <x v="0"/>
    <s v="BRASILEIRO NATO"/>
    <m/>
    <s v="SP"/>
    <s v="SAO PAULO"/>
    <n v="319"/>
    <s v="FACULDADE DE ODONTOLOGIA"/>
    <s v="07-AREA ACADEMICA-UMUARAMA"/>
    <n v="319"/>
    <s v="FACULDADE DE ODONTOLOGIA"/>
    <s v="07-AREA ACADEMICA-UMUARAMA"/>
    <x v="0"/>
    <x v="1"/>
    <x v="3"/>
    <x v="0"/>
    <m/>
    <s v="0//0"/>
    <m/>
    <m/>
    <n v="0"/>
    <m/>
    <n v="0"/>
    <m/>
    <m/>
    <m/>
    <x v="0"/>
    <x v="1"/>
    <d v="1976-01-01T00:00:00"/>
    <n v="27786.240000000002"/>
  </r>
  <r>
    <s v="REGINA MASSAKO TAKEUCHI"/>
    <s v="Universidade Federal de Uberlandia"/>
    <n v="1692513"/>
    <n v="20990483800"/>
    <s v="13/10/1974"/>
    <x v="0"/>
    <s v="TELUKO TAKEUCHI"/>
    <x v="0"/>
    <s v="BRASILEIRO NATO"/>
    <m/>
    <s v="SP"/>
    <s v="MOGI DAS CRUZES"/>
    <n v="802"/>
    <s v="COORD DO CURSO DE QUIMICA DO PONTAL"/>
    <s v="09-CAMPUS PONTAL"/>
    <n v="1152"/>
    <s v="INSTITUTO CIENCIAS EXATA NATURAIS PONTAL"/>
    <s v="09-CAMPUS PONTAL"/>
    <x v="0"/>
    <x v="1"/>
    <x v="5"/>
    <x v="0"/>
    <m/>
    <s v="0//0"/>
    <m/>
    <m/>
    <n v="0"/>
    <m/>
    <n v="0"/>
    <m/>
    <m/>
    <m/>
    <x v="0"/>
    <x v="1"/>
    <d v="2009-04-03T00:00:00"/>
    <n v="18780.490000000002"/>
  </r>
  <r>
    <s v="REGINA PAULA GARCIA MOURA"/>
    <s v="Universidade Federal de Uberlandia"/>
    <n v="1973405"/>
    <n v="3188498608"/>
    <s v="19/11/1977"/>
    <x v="0"/>
    <s v="MARIA EURIPEDES GARCIA SANTOS"/>
    <x v="1"/>
    <s v="BRASILEIRO NATO"/>
    <m/>
    <s v="MG"/>
    <m/>
    <n v="399"/>
    <s v="FACULDADE DE ENGENHARIA MECANICA"/>
    <s v="12-CAMPUS GLORIA"/>
    <n v="399"/>
    <s v="FACULDADE DE ENGENHARIA MECANICA"/>
    <s v="12-CAMPUS GLORIA"/>
    <x v="0"/>
    <x v="1"/>
    <x v="6"/>
    <x v="0"/>
    <m/>
    <s v="0//0"/>
    <m/>
    <m/>
    <n v="26235"/>
    <s v="UNIVERSIDADE FEDERAL DE GOIAS"/>
    <n v="0"/>
    <m/>
    <m/>
    <m/>
    <x v="0"/>
    <x v="1"/>
    <d v="2015-07-01T00:00:00"/>
    <n v="12763.01"/>
  </r>
  <r>
    <s v="REGINALDO DE CAMARGO"/>
    <s v="Universidade Federal de Uberlandia"/>
    <n v="1550968"/>
    <n v="11720135860"/>
    <s v="13/02/1972"/>
    <x v="1"/>
    <s v="ANA MARIA DE CAMARGO"/>
    <x v="0"/>
    <s v="BRASILEIRO NATO"/>
    <m/>
    <s v="PR"/>
    <s v="PRIMEIRO DE MAIO"/>
    <n v="301"/>
    <s v="INSTITUTO DE CIENCIAS AGRARIAS"/>
    <s v="12-CAMPUS GLORIA"/>
    <n v="301"/>
    <s v="INSTITUTO DE CIENCIAS AGRARIAS"/>
    <s v="12-CAMPUS GLORIA"/>
    <x v="0"/>
    <x v="1"/>
    <x v="1"/>
    <x v="0"/>
    <m/>
    <s v="0//0"/>
    <m/>
    <m/>
    <n v="0"/>
    <m/>
    <n v="0"/>
    <m/>
    <m/>
    <m/>
    <x v="0"/>
    <x v="1"/>
    <d v="2006-09-15T00:00:00"/>
    <n v="19531.71"/>
  </r>
  <r>
    <s v="REINER ALVES BOTINHA"/>
    <s v="Universidade Federal de Uberlandia"/>
    <n v="1280240"/>
    <n v="8084245643"/>
    <s v="20/06/1990"/>
    <x v="1"/>
    <s v="MARCIA HELENA ALVES BOTINHA"/>
    <x v="0"/>
    <s v="BRASILEIRO NATO"/>
    <m/>
    <s v="MG"/>
    <m/>
    <n v="360"/>
    <s v="FACULDADE DE CIENCIAS CONTABEIS"/>
    <s v="04-SANTA MONICA"/>
    <n v="360"/>
    <s v="FACULDADE DE CIENCIAS CONTABEIS"/>
    <s v="04-SANTA MONICA"/>
    <x v="0"/>
    <x v="1"/>
    <x v="4"/>
    <x v="0"/>
    <m/>
    <s v="0//0"/>
    <m/>
    <m/>
    <n v="0"/>
    <m/>
    <n v="0"/>
    <m/>
    <m/>
    <m/>
    <x v="0"/>
    <x v="1"/>
    <d v="2018-08-10T00:00:00"/>
    <n v="11800.12"/>
  </r>
  <r>
    <s v="REJANE ALEXANDRINA DOMINGUES PEREIRA DO PRADO"/>
    <s v="Universidade Federal de Uberlandia"/>
    <n v="1716176"/>
    <n v="3565903643"/>
    <s v="17/12/1979"/>
    <x v="0"/>
    <s v="ALICE SATURNINA PEREIRA"/>
    <x v="0"/>
    <s v="BRASILEIRO NATO"/>
    <m/>
    <s v="MG"/>
    <m/>
    <n v="794"/>
    <s v="COORD DO CURSO ADMINISTRACAO DO PONTAL"/>
    <s v="09-CAMPUS PONTAL"/>
    <n v="1158"/>
    <s v="FA ADM CIE CONT ENG PROD SERV SOCIAL"/>
    <s v="09-CAMPUS PONTAL"/>
    <x v="0"/>
    <x v="1"/>
    <x v="8"/>
    <x v="0"/>
    <m/>
    <s v="0//0"/>
    <m/>
    <m/>
    <n v="0"/>
    <m/>
    <n v="0"/>
    <m/>
    <m/>
    <m/>
    <x v="0"/>
    <x v="1"/>
    <d v="2009-07-31T00:00:00"/>
    <n v="13273.52"/>
  </r>
  <r>
    <s v="RENAN ALVES DOS SANTOS"/>
    <s v="Universidade Federal de Uberlandia"/>
    <n v="3111635"/>
    <n v="9923013600"/>
    <s v="03/12/1990"/>
    <x v="1"/>
    <s v="CELMA MARIA SIMOES DOS SANTOS"/>
    <x v="0"/>
    <s v="BRASILEIRO NATO"/>
    <m/>
    <s v="MG"/>
    <m/>
    <n v="791"/>
    <s v="COOR CURSO GRAD ENG ELET TELEC DE PATOS"/>
    <s v="11-CAMPUS PATOS DE MINAS"/>
    <n v="852"/>
    <s v="COOD C GRAD ENG ELETRON TELECOMUNICACOES"/>
    <s v="04-SANTA MONICA"/>
    <x v="0"/>
    <x v="1"/>
    <x v="4"/>
    <x v="0"/>
    <m/>
    <s v="0//0"/>
    <m/>
    <m/>
    <n v="0"/>
    <m/>
    <n v="0"/>
    <m/>
    <m/>
    <m/>
    <x v="0"/>
    <x v="1"/>
    <d v="2019-03-22T00:00:00"/>
    <n v="11800.12"/>
  </r>
  <r>
    <s v="RENAN BILLA"/>
    <s v="Universidade Federal de Uberlandia"/>
    <n v="411795"/>
    <n v="24362395091"/>
    <s v="24/03/1951"/>
    <x v="1"/>
    <s v="ANGELA LOPES BILLA"/>
    <x v="0"/>
    <s v="BRASILEIRO NATO"/>
    <m/>
    <s v="RS"/>
    <s v="SANTA MARIA"/>
    <n v="39"/>
    <s v="DIRETORIA PROVIMENTO ACOMP ADM CARREIRA"/>
    <s v="04-SANTA MONICA"/>
    <n v="399"/>
    <s v="FACULDADE DE ENGENHARIA MECANICA"/>
    <s v="12-CAMPUS GLORIA"/>
    <x v="0"/>
    <x v="1"/>
    <x v="3"/>
    <x v="0"/>
    <m/>
    <s v="0//0"/>
    <m/>
    <m/>
    <n v="0"/>
    <m/>
    <n v="0"/>
    <m/>
    <m/>
    <m/>
    <x v="0"/>
    <x v="1"/>
    <d v="1978-10-10T00:00:00"/>
    <n v="29553.08"/>
  </r>
  <r>
    <s v="RENAN GONCALVES CATTELAN"/>
    <s v="Universidade Federal de Uberlandia"/>
    <n v="1693278"/>
    <n v="28742585805"/>
    <s v="05/04/1980"/>
    <x v="1"/>
    <s v="GRACIA MARIA GONCALVES CATTELAN"/>
    <x v="3"/>
    <s v="BRASILEIRO NATO"/>
    <m/>
    <s v="SP"/>
    <s v="SAO JOSE DO RIO PRETO"/>
    <n v="414"/>
    <s v="FACULDADE DE CIENCIA DA COMPUTACAO"/>
    <s v="04-SANTA MONICA"/>
    <n v="414"/>
    <s v="FACULDADE DE CIENCIA DA COMPUTACAO"/>
    <s v="04-SANTA MONICA"/>
    <x v="0"/>
    <x v="1"/>
    <x v="5"/>
    <x v="0"/>
    <m/>
    <s v="0//0"/>
    <m/>
    <m/>
    <n v="0"/>
    <m/>
    <n v="0"/>
    <m/>
    <m/>
    <m/>
    <x v="0"/>
    <x v="1"/>
    <d v="2009-03-17T00:00:00"/>
    <n v="17945.810000000001"/>
  </r>
  <r>
    <s v="RENATA APARECIDA MENDES"/>
    <s v="Universidade Federal de Uberlandia"/>
    <n v="1866186"/>
    <n v="1374441686"/>
    <s v="12/10/1978"/>
    <x v="0"/>
    <s v="JULIA LISBOA MENDES"/>
    <x v="0"/>
    <s v="BRASILEIRO NATO"/>
    <m/>
    <s v="MG"/>
    <m/>
    <n v="305"/>
    <s v="FACULDADE DE MEDICINA"/>
    <s v="07-AREA ACADEMICA-UMUARAMA"/>
    <n v="305"/>
    <s v="FACULDADE DE MEDICINA"/>
    <s v="07-AREA ACADEMICA-UMUARAMA"/>
    <x v="0"/>
    <x v="1"/>
    <x v="9"/>
    <x v="0"/>
    <m/>
    <s v="0//0"/>
    <m/>
    <m/>
    <n v="0"/>
    <m/>
    <n v="0"/>
    <m/>
    <m/>
    <m/>
    <x v="0"/>
    <x v="1"/>
    <d v="2012-11-20T00:00:00"/>
    <n v="16591.91"/>
  </r>
  <r>
    <s v="RENATA BITTENCOURT MEIRA"/>
    <s v="Universidade Federal de Uberlandia"/>
    <n v="2315152"/>
    <n v="9117939844"/>
    <s v="25/09/1963"/>
    <x v="0"/>
    <s v="MARILIA GARCEZ TAQUES BITTENCOURT MEIRA"/>
    <x v="0"/>
    <s v="BRASILEIRO NATO"/>
    <m/>
    <s v="SP"/>
    <s v="SAO PAULO"/>
    <n v="808"/>
    <s v="INSTITUTO DE ARTES"/>
    <s v="04-SANTA MONICA"/>
    <n v="808"/>
    <s v="INSTITUTO DE ARTES"/>
    <s v="04-SANTA MONICA"/>
    <x v="0"/>
    <x v="1"/>
    <x v="1"/>
    <x v="0"/>
    <m/>
    <s v="0//0"/>
    <m/>
    <m/>
    <n v="0"/>
    <m/>
    <n v="0"/>
    <m/>
    <m/>
    <m/>
    <x v="0"/>
    <x v="1"/>
    <d v="2002-05-28T00:00:00"/>
    <n v="18663.64"/>
  </r>
  <r>
    <s v="RENATA CARMO DE OLIVEIRA"/>
    <s v="Universidade Federal de Uberlandia"/>
    <n v="4150622"/>
    <n v="59558369691"/>
    <s v="22/09/1965"/>
    <x v="0"/>
    <s v="DILMA APARECIDA CARMO DE OLIVEIRA"/>
    <x v="0"/>
    <s v="BRASILEIRO NATO"/>
    <m/>
    <s v="MG"/>
    <s v="ITUIUTABA"/>
    <n v="294"/>
    <s v="INSTITUTO DE BIOLOGIA"/>
    <s v="07-AREA ACADEMICA-UMUARAMA"/>
    <n v="294"/>
    <s v="INSTITUTO DE BIOLOGIA"/>
    <s v="07-AREA ACADEMICA-UMUARAMA"/>
    <x v="0"/>
    <x v="1"/>
    <x v="1"/>
    <x v="0"/>
    <m/>
    <s v="0//0"/>
    <m/>
    <m/>
    <n v="0"/>
    <m/>
    <n v="0"/>
    <m/>
    <m/>
    <m/>
    <x v="0"/>
    <x v="1"/>
    <d v="2003-02-10T00:00:00"/>
    <n v="19531.71"/>
  </r>
  <r>
    <s v="RENATA CASTOLDI"/>
    <s v="Universidade Federal de Uberlandia"/>
    <n v="2274954"/>
    <n v="30977987817"/>
    <s v="25/06/1982"/>
    <x v="0"/>
    <s v="SANDRA APARECIDA MENDES CASTOLDI"/>
    <x v="0"/>
    <s v="BRASILEIRO NATO"/>
    <m/>
    <s v="SP"/>
    <m/>
    <n v="787"/>
    <s v="COOD CURSO AGRONOMIA MONTE CARMELO"/>
    <s v="10-CAMPUS MONTE CARMELO"/>
    <n v="301"/>
    <s v="INSTITUTO DE CIENCIAS AGRARIAS"/>
    <s v="12-CAMPUS GLORIA"/>
    <x v="0"/>
    <x v="1"/>
    <x v="0"/>
    <x v="0"/>
    <m/>
    <s v="0//0"/>
    <m/>
    <m/>
    <n v="0"/>
    <m/>
    <n v="0"/>
    <m/>
    <m/>
    <m/>
    <x v="0"/>
    <x v="1"/>
    <d v="2016-01-26T00:00:00"/>
    <n v="12272.12"/>
  </r>
  <r>
    <s v="RENATA CRISTINA DE LIMA"/>
    <s v="Universidade Federal de Uberlandia"/>
    <n v="1664443"/>
    <n v="19509940828"/>
    <s v="04/02/1976"/>
    <x v="0"/>
    <s v="OLGA PEREIRA LIMA"/>
    <x v="2"/>
    <s v="BRASILEIRO NATO"/>
    <m/>
    <s v="SP"/>
    <s v="SAO CARLOS"/>
    <n v="356"/>
    <s v="INSTITUTO DE QUIMICA"/>
    <s v="04-SANTA MONICA"/>
    <n v="356"/>
    <s v="INSTITUTO DE QUIMICA"/>
    <s v="04-SANTA MONICA"/>
    <x v="0"/>
    <x v="1"/>
    <x v="1"/>
    <x v="0"/>
    <m/>
    <s v="0//0"/>
    <m/>
    <m/>
    <n v="0"/>
    <m/>
    <n v="0"/>
    <m/>
    <m/>
    <m/>
    <x v="0"/>
    <x v="1"/>
    <d v="2008-11-10T00:00:00"/>
    <n v="20949"/>
  </r>
  <r>
    <s v="RENATA FABIANA PEGORARO"/>
    <s v="Universidade Federal de Uberlandia"/>
    <n v="2083728"/>
    <n v="24810620867"/>
    <s v="23/05/1974"/>
    <x v="0"/>
    <s v="ANITA CARMEN DE OLIVEIRA PEGORARO"/>
    <x v="0"/>
    <s v="BRASILEIRO NATO"/>
    <m/>
    <s v="SP"/>
    <m/>
    <n v="326"/>
    <s v="INSTITUTO DE PSICOLOGIA"/>
    <s v="07-AREA ACADEMICA-UMUARAMA"/>
    <n v="326"/>
    <s v="INSTITUTO DE PSICOLOGIA"/>
    <s v="07-AREA ACADEMICA-UMUARAMA"/>
    <x v="0"/>
    <x v="1"/>
    <x v="6"/>
    <x v="0"/>
    <m/>
    <s v="0//0"/>
    <m/>
    <m/>
    <n v="0"/>
    <m/>
    <n v="0"/>
    <m/>
    <m/>
    <m/>
    <x v="0"/>
    <x v="1"/>
    <d v="2014-01-14T00:00:00"/>
    <n v="12763.01"/>
  </r>
  <r>
    <s v="RENATA FERRAREZ FERNANDES LOPES"/>
    <s v="Universidade Federal de Uberlandia"/>
    <n v="2307781"/>
    <n v="18322225865"/>
    <s v="20/06/1970"/>
    <x v="0"/>
    <s v="LUCILA DE LOURDES FERRAREZ FERNANDES"/>
    <x v="0"/>
    <s v="BRASILEIRO NATO"/>
    <m/>
    <s v="SP"/>
    <s v="RIBEIRAO PRETO"/>
    <n v="326"/>
    <s v="INSTITUTO DE PSICOLOGIA"/>
    <s v="07-AREA ACADEMICA-UMUARAMA"/>
    <n v="326"/>
    <s v="INSTITUTO DE PSICOLOGIA"/>
    <s v="07-AREA ACADEMICA-UMUARAMA"/>
    <x v="7"/>
    <x v="1"/>
    <x v="3"/>
    <x v="0"/>
    <m/>
    <s v="0//0"/>
    <m/>
    <m/>
    <n v="0"/>
    <m/>
    <n v="0"/>
    <m/>
    <m/>
    <m/>
    <x v="0"/>
    <x v="1"/>
    <d v="2002-05-10T00:00:00"/>
    <n v="20530.009999999998"/>
  </r>
  <r>
    <s v="RENATA FERREIRA KAMLA"/>
    <s v="Universidade Federal de Uberlandia"/>
    <n v="3296160"/>
    <n v="18116465813"/>
    <s v="11/04/1970"/>
    <x v="0"/>
    <s v="MARILDA FERREIRA KAMLA"/>
    <x v="0"/>
    <s v="BRASILEIRO NATO"/>
    <m/>
    <s v="SP"/>
    <m/>
    <n v="816"/>
    <s v="COORDENACAO DO CURSO DE TEATRO"/>
    <s v="04-SANTA MONICA"/>
    <n v="808"/>
    <s v="INSTITUTO DE ARTES"/>
    <s v="04-SANTA MONICA"/>
    <x v="0"/>
    <x v="1"/>
    <x v="2"/>
    <x v="0"/>
    <m/>
    <s v="0//0"/>
    <m/>
    <m/>
    <n v="0"/>
    <m/>
    <n v="0"/>
    <m/>
    <m/>
    <m/>
    <x v="0"/>
    <x v="1"/>
    <d v="2022-06-20T00:00:00"/>
    <n v="9616.18"/>
  </r>
  <r>
    <s v="RENATA GALVAO DE LIMA"/>
    <s v="Universidade Federal de Uberlandia"/>
    <n v="1674824"/>
    <n v="26106222878"/>
    <s v="21/11/1975"/>
    <x v="0"/>
    <s v="MARIA DE FATIMA GALVAO DE LIMA"/>
    <x v="0"/>
    <s v="BRASILEIRO NATO"/>
    <m/>
    <s v="SP"/>
    <m/>
    <n v="802"/>
    <s v="COORD DO CURSO DE QUIMICA DO PONTAL"/>
    <s v="09-CAMPUS PONTAL"/>
    <n v="1152"/>
    <s v="INSTITUTO CIENCIAS EXATA NATURAIS PONTAL"/>
    <s v="09-CAMPUS PONTAL"/>
    <x v="0"/>
    <x v="1"/>
    <x v="8"/>
    <x v="0"/>
    <m/>
    <s v="0//0"/>
    <m/>
    <m/>
    <n v="0"/>
    <m/>
    <n v="0"/>
    <m/>
    <m/>
    <m/>
    <x v="0"/>
    <x v="1"/>
    <d v="2013-08-19T00:00:00"/>
    <n v="13273.52"/>
  </r>
  <r>
    <s v="RENATA GRACIELE ZANON"/>
    <s v="Universidade Federal de Uberlandia"/>
    <n v="1767869"/>
    <n v="29545184809"/>
    <s v="24/06/1980"/>
    <x v="0"/>
    <s v="SANDRA LUCIA RIGO ZANON"/>
    <x v="0"/>
    <s v="BRASILEIRO NATO"/>
    <m/>
    <s v="SP"/>
    <m/>
    <n v="288"/>
    <s v="INSTITUTO DE CIENCIAS BIOMEDICAS"/>
    <s v="07-AREA ACADEMICA-UMUARAMA"/>
    <n v="288"/>
    <s v="INSTITUTO DE CIENCIAS BIOMEDICAS"/>
    <s v="07-AREA ACADEMICA-UMUARAMA"/>
    <x v="0"/>
    <x v="1"/>
    <x v="5"/>
    <x v="0"/>
    <m/>
    <s v="0//0"/>
    <m/>
    <m/>
    <n v="0"/>
    <m/>
    <n v="0"/>
    <m/>
    <m/>
    <m/>
    <x v="0"/>
    <x v="1"/>
    <d v="2010-03-05T00:00:00"/>
    <n v="18780.490000000002"/>
  </r>
  <r>
    <s v="RENATA LANCONI"/>
    <s v="Universidade Federal de Uberlandia"/>
    <n v="3204458"/>
    <n v="39509422894"/>
    <s v="01/12/1990"/>
    <x v="0"/>
    <s v="LAIDE SERTORIO LANCONI"/>
    <x v="0"/>
    <s v="BRASILEIRO NATO"/>
    <m/>
    <s v="SP"/>
    <m/>
    <n v="314"/>
    <s v="FACULDADE DE MEDICINA VETERINARIA"/>
    <s v="07-AREA ACADEMICA-UMUARAMA"/>
    <n v="314"/>
    <s v="FACULDADE DE MEDICINA VETERINARIA"/>
    <s v="07-AREA ACADEMICA-UMUARAMA"/>
    <x v="0"/>
    <x v="1"/>
    <x v="12"/>
    <x v="0"/>
    <m/>
    <s v="0//0"/>
    <m/>
    <m/>
    <n v="0"/>
    <m/>
    <n v="0"/>
    <m/>
    <m/>
    <m/>
    <x v="0"/>
    <x v="1"/>
    <d v="2020-09-08T00:00:00"/>
    <n v="10566.62"/>
  </r>
  <r>
    <s v="RENATA MENDES DE OLIVEIRA"/>
    <s v="Universidade Federal de Uberlandia"/>
    <n v="2775943"/>
    <n v="7924329676"/>
    <s v="30/08/1986"/>
    <x v="0"/>
    <s v="MARIA APARECIDA DE OLIVEIRA MENDES"/>
    <x v="3"/>
    <s v="BRASILEIRO NATO"/>
    <m/>
    <s v="MG"/>
    <m/>
    <n v="795"/>
    <s v="COORD CURSO CIENCIAS CONTABEIS DO PONTAL"/>
    <s v="09-CAMPUS PONTAL"/>
    <n v="1158"/>
    <s v="FA ADM CIE CONT ENG PROD SERV SOCIAL"/>
    <s v="09-CAMPUS PONTAL"/>
    <x v="0"/>
    <x v="1"/>
    <x v="4"/>
    <x v="0"/>
    <m/>
    <s v="0//0"/>
    <m/>
    <m/>
    <n v="0"/>
    <m/>
    <n v="0"/>
    <m/>
    <m/>
    <m/>
    <x v="0"/>
    <x v="1"/>
    <d v="2015-02-12T00:00:00"/>
    <n v="11800.12"/>
  </r>
  <r>
    <s v="RENATA PRATA CUNHA BERNARDES RODRIGUES"/>
    <s v="Universidade Federal de Uberlandia"/>
    <n v="1790625"/>
    <n v="1179208609"/>
    <s v="21/02/1978"/>
    <x v="0"/>
    <s v="REGINA HELENA PRATA CUNHA BERNARDES"/>
    <x v="0"/>
    <s v="BRASILEIRO NATO"/>
    <m/>
    <s v="DF"/>
    <m/>
    <n v="319"/>
    <s v="FACULDADE DE ODONTOLOGIA"/>
    <s v="07-AREA ACADEMICA-UMUARAMA"/>
    <n v="319"/>
    <s v="FACULDADE DE ODONTOLOGIA"/>
    <s v="07-AREA ACADEMICA-UMUARAMA"/>
    <x v="0"/>
    <x v="1"/>
    <x v="8"/>
    <x v="0"/>
    <m/>
    <s v="0//0"/>
    <m/>
    <m/>
    <n v="0"/>
    <m/>
    <n v="0"/>
    <m/>
    <m/>
    <m/>
    <x v="0"/>
    <x v="1"/>
    <d v="2010-06-10T00:00:00"/>
    <n v="13890.89"/>
  </r>
  <r>
    <s v="RENATA RODRIGUES CATANI"/>
    <s v="Universidade Federal de Uberlandia"/>
    <n v="2843127"/>
    <n v="6030559664"/>
    <s v="13/04/1985"/>
    <x v="0"/>
    <s v="ROSANGELA RODRIGUES CATANI"/>
    <x v="1"/>
    <s v="BRASILEIRO NATO"/>
    <m/>
    <s v="MG"/>
    <m/>
    <n v="305"/>
    <s v="FACULDADE DE MEDICINA"/>
    <s v="07-AREA ACADEMICA-UMUARAMA"/>
    <n v="305"/>
    <s v="FACULDADE DE MEDICINA"/>
    <s v="07-AREA ACADEMICA-UMUARAMA"/>
    <x v="0"/>
    <x v="1"/>
    <x v="4"/>
    <x v="0"/>
    <m/>
    <s v="0//0"/>
    <m/>
    <m/>
    <n v="0"/>
    <m/>
    <n v="0"/>
    <m/>
    <m/>
    <m/>
    <x v="0"/>
    <x v="0"/>
    <d v="2015-10-27T00:00:00"/>
    <n v="7155.54"/>
  </r>
  <r>
    <s v="RENATA RODRIGUES DAHER PAULO"/>
    <s v="Universidade Federal de Uberlandia"/>
    <n v="2466371"/>
    <n v="93190034672"/>
    <s v="24/06/1972"/>
    <x v="0"/>
    <s v="INES RODRIGUES CALIL DAHER"/>
    <x v="0"/>
    <s v="BRASILEIRO NATO"/>
    <m/>
    <s v="MG"/>
    <s v="UBERLANDIA"/>
    <n v="369"/>
    <s v="FACULDADE DE GESTAO E NEGOCIOS"/>
    <s v="04-SANTA MONICA"/>
    <n v="369"/>
    <s v="FACULDADE DE GESTAO E NEGOCIOS"/>
    <s v="04-SANTA MONICA"/>
    <x v="0"/>
    <x v="1"/>
    <x v="9"/>
    <x v="0"/>
    <m/>
    <s v="0//0"/>
    <m/>
    <m/>
    <n v="0"/>
    <m/>
    <n v="0"/>
    <m/>
    <m/>
    <m/>
    <x v="0"/>
    <x v="1"/>
    <d v="2006-07-28T00:00:00"/>
    <n v="16591.91"/>
  </r>
  <r>
    <s v="RENATA SANTOS RODRIGUES"/>
    <s v="Universidade Federal de Uberlandia"/>
    <n v="1948310"/>
    <n v="4086263645"/>
    <s v="23/02/1977"/>
    <x v="0"/>
    <s v="MARIA EMILIA SANTOS RODRIGUES"/>
    <x v="4"/>
    <s v="BRASILEIRO NATO"/>
    <m/>
    <s v="MG"/>
    <m/>
    <n v="298"/>
    <s v="INSTITUTO DE BIOTECNOLOGIA"/>
    <s v="07-AREA ACADEMICA-UMUARAMA"/>
    <n v="298"/>
    <s v="INSTITUTO DE BIOTECNOLOGIA"/>
    <s v="07-AREA ACADEMICA-UMUARAMA"/>
    <x v="0"/>
    <x v="1"/>
    <x v="7"/>
    <x v="0"/>
    <m/>
    <s v="0//0"/>
    <m/>
    <m/>
    <n v="0"/>
    <m/>
    <n v="0"/>
    <m/>
    <m/>
    <m/>
    <x v="0"/>
    <x v="1"/>
    <d v="2012-05-28T00:00:00"/>
    <n v="17255.59"/>
  </r>
  <r>
    <s v="RENATA SCARABUCCI JANONES"/>
    <s v="Universidade Federal de Uberlandia"/>
    <n v="2328230"/>
    <n v="4024983644"/>
    <s v="03/07/1976"/>
    <x v="0"/>
    <s v="ROMILDA MARIA S JANONES"/>
    <x v="0"/>
    <s v="BRASILEIRO NATO"/>
    <m/>
    <s v="MG"/>
    <m/>
    <n v="305"/>
    <s v="FACULDADE DE MEDICINA"/>
    <s v="07-AREA ACADEMICA-UMUARAMA"/>
    <n v="305"/>
    <s v="FACULDADE DE MEDICINA"/>
    <s v="07-AREA ACADEMICA-UMUARAMA"/>
    <x v="0"/>
    <x v="0"/>
    <x v="6"/>
    <x v="0"/>
    <m/>
    <s v="0//0"/>
    <m/>
    <m/>
    <n v="0"/>
    <m/>
    <n v="0"/>
    <m/>
    <m/>
    <m/>
    <x v="0"/>
    <x v="0"/>
    <d v="2011-10-17T00:00:00"/>
    <n v="11263.07"/>
  </r>
  <r>
    <s v="RENATO APARECIDO PIMENTEL DA SILVA"/>
    <s v="Universidade Federal de Uberlandia"/>
    <n v="2143773"/>
    <n v="30292887817"/>
    <s v="05/05/1982"/>
    <x v="1"/>
    <s v="SONIA TEREZINHA PIMENTEL DA SILVA"/>
    <x v="0"/>
    <s v="BRASILEIRO NATO"/>
    <m/>
    <s v="SP"/>
    <m/>
    <n v="414"/>
    <s v="FACULDADE DE CIENCIA DA COMPUTACAO"/>
    <s v="04-SANTA MONICA"/>
    <n v="414"/>
    <s v="FACULDADE DE CIENCIA DA COMPUTACAO"/>
    <s v="04-SANTA MONICA"/>
    <x v="0"/>
    <x v="1"/>
    <x v="6"/>
    <x v="0"/>
    <m/>
    <s v="0//0"/>
    <m/>
    <m/>
    <n v="0"/>
    <m/>
    <n v="0"/>
    <m/>
    <m/>
    <m/>
    <x v="0"/>
    <x v="1"/>
    <d v="2014-07-30T00:00:00"/>
    <n v="12763.01"/>
  </r>
  <r>
    <s v="RENATO COSTA DIAS"/>
    <s v="Universidade Federal de Uberlandia"/>
    <n v="412659"/>
    <n v="36993743604"/>
    <s v="31/01/1957"/>
    <x v="1"/>
    <s v="MARIA JOSE TEIXEIRA NEPOMUCENO COSTA"/>
    <x v="0"/>
    <s v="BRASILEIRO NATO"/>
    <m/>
    <s v="MG"/>
    <s v="BARCELONA"/>
    <n v="379"/>
    <s v="COORDENACAO CUR GRADUACAO EM DIREITO"/>
    <s v="04-SANTA MONICA"/>
    <n v="376"/>
    <s v="FACULDADE DE DIREITO"/>
    <s v="04-SANTA MONICA"/>
    <x v="0"/>
    <x v="3"/>
    <x v="8"/>
    <x v="0"/>
    <m/>
    <s v="0//0"/>
    <m/>
    <m/>
    <n v="0"/>
    <m/>
    <n v="0"/>
    <m/>
    <m/>
    <m/>
    <x v="0"/>
    <x v="0"/>
    <d v="1986-02-01T00:00:00"/>
    <n v="4883.41"/>
  </r>
  <r>
    <s v="RENATO DE AQUINO LOPES"/>
    <s v="Universidade Federal de Uberlandia"/>
    <n v="1647155"/>
    <n v="64414361168"/>
    <s v="09/07/1975"/>
    <x v="1"/>
    <s v="CERES APARECIDA DA SILVA LOPES"/>
    <x v="4"/>
    <s v="BRASILEIRO NATO"/>
    <m/>
    <s v="GO"/>
    <m/>
    <n v="783"/>
    <s v="COOR CURSO GRAD SIST INFOR MONTE CARMELO"/>
    <s v="10-CAMPUS MONTE CARMELO"/>
    <n v="414"/>
    <s v="FACULDADE DE CIENCIA DA COMPUTACAO"/>
    <s v="04-SANTA MONICA"/>
    <x v="0"/>
    <x v="1"/>
    <x v="9"/>
    <x v="0"/>
    <m/>
    <s v="0//0"/>
    <m/>
    <m/>
    <n v="0"/>
    <m/>
    <n v="0"/>
    <m/>
    <m/>
    <m/>
    <x v="0"/>
    <x v="1"/>
    <d v="2012-08-01T00:00:00"/>
    <n v="16591.91"/>
  </r>
  <r>
    <s v="RENATO FERREIRA FERNANDES JUNIOR"/>
    <s v="Universidade Federal de Uberlandia"/>
    <n v="2031975"/>
    <n v="14755154804"/>
    <s v="26/08/1971"/>
    <x v="1"/>
    <s v="IVANILDE DO PRADO FERNANDES"/>
    <x v="0"/>
    <s v="BRASILEIRO NATO"/>
    <m/>
    <s v="SP"/>
    <m/>
    <n v="403"/>
    <s v="FACULDADE DE ENGENHARIA ELETRICA"/>
    <s v="04-SANTA MONICA"/>
    <n v="403"/>
    <s v="FACULDADE DE ENGENHARIA ELETRICA"/>
    <s v="04-SANTA MONICA"/>
    <x v="0"/>
    <x v="1"/>
    <x v="6"/>
    <x v="0"/>
    <m/>
    <s v="0//0"/>
    <m/>
    <m/>
    <n v="0"/>
    <m/>
    <n v="0"/>
    <m/>
    <m/>
    <m/>
    <x v="0"/>
    <x v="1"/>
    <d v="2013-06-06T00:00:00"/>
    <n v="12763.01"/>
  </r>
  <r>
    <s v="RENATO PALUMBO DORIA"/>
    <s v="Universidade Federal de Uberlandia"/>
    <n v="1282379"/>
    <n v="99741199791"/>
    <s v="15/08/1967"/>
    <x v="1"/>
    <s v="ANNITA JANETTE PALUMBO DORIA"/>
    <x v="3"/>
    <s v="BRASILEIRO NATO"/>
    <m/>
    <s v="RJ"/>
    <s v="RIO DE JANEIRO"/>
    <n v="808"/>
    <s v="INSTITUTO DE ARTES"/>
    <s v="04-SANTA MONICA"/>
    <n v="808"/>
    <s v="INSTITUTO DE ARTES"/>
    <s v="04-SANTA MONICA"/>
    <x v="0"/>
    <x v="1"/>
    <x v="3"/>
    <x v="0"/>
    <m/>
    <s v="0//0"/>
    <m/>
    <m/>
    <n v="0"/>
    <m/>
    <n v="0"/>
    <m/>
    <m/>
    <m/>
    <x v="0"/>
    <x v="1"/>
    <d v="2006-08-18T00:00:00"/>
    <n v="20530.009999999998"/>
  </r>
  <r>
    <s v="RENATO SANTOS CARRIJO"/>
    <s v="Universidade Federal de Uberlandia"/>
    <n v="2032103"/>
    <n v="865179611"/>
    <s v="19/01/1976"/>
    <x v="1"/>
    <s v="MARIA LUCIA SANTOS CARRIJO"/>
    <x v="0"/>
    <s v="BRASILEIRO NATO"/>
    <m/>
    <s v="MG"/>
    <m/>
    <n v="403"/>
    <s v="FACULDADE DE ENGENHARIA ELETRICA"/>
    <s v="04-SANTA MONICA"/>
    <n v="403"/>
    <s v="FACULDADE DE ENGENHARIA ELETRICA"/>
    <s v="04-SANTA MONICA"/>
    <x v="0"/>
    <x v="1"/>
    <x v="0"/>
    <x v="0"/>
    <m/>
    <s v="0//0"/>
    <m/>
    <m/>
    <n v="0"/>
    <m/>
    <n v="0"/>
    <m/>
    <m/>
    <m/>
    <x v="0"/>
    <x v="1"/>
    <d v="2013-06-06T00:00:00"/>
    <n v="13255.3"/>
  </r>
  <r>
    <s v="RENATO SIMOES CORDEIRO"/>
    <s v="Universidade Federal de Uberlandia"/>
    <n v="1775416"/>
    <n v="25929928800"/>
    <s v="10/06/1977"/>
    <x v="1"/>
    <s v="ROSEMARY SIMOES CORDEIRO"/>
    <x v="0"/>
    <s v="BRASILEIRO NATO"/>
    <m/>
    <s v="SP"/>
    <m/>
    <n v="288"/>
    <s v="INSTITUTO DE CIENCIAS BIOMEDICAS"/>
    <s v="07-AREA ACADEMICA-UMUARAMA"/>
    <n v="288"/>
    <s v="INSTITUTO DE CIENCIAS BIOMEDICAS"/>
    <s v="07-AREA ACADEMICA-UMUARAMA"/>
    <x v="0"/>
    <x v="1"/>
    <x v="7"/>
    <x v="0"/>
    <m/>
    <s v="0//0"/>
    <m/>
    <m/>
    <n v="0"/>
    <m/>
    <n v="0"/>
    <m/>
    <m/>
    <m/>
    <x v="0"/>
    <x v="1"/>
    <d v="2010-03-26T00:00:00"/>
    <n v="17255.59"/>
  </r>
  <r>
    <s v="RICARDA MARIA DOS SANTOS"/>
    <s v="Universidade Federal de Uberlandia"/>
    <n v="2536376"/>
    <n v="14590814803"/>
    <s v="13/09/1972"/>
    <x v="0"/>
    <s v="MARIA FRANCISCA DOS SANTOS"/>
    <x v="0"/>
    <s v="BRASILEIRO NATO"/>
    <m/>
    <s v="SP"/>
    <s v="PIRAJU"/>
    <n v="1321"/>
    <s v="Coordenação do Programa de Pós-Graduação em Ciências Veterin"/>
    <s v="07-AREA ACADEMICA-UMUARAMA"/>
    <n v="314"/>
    <s v="FACULDADE DE MEDICINA VETERINARIA"/>
    <s v="07-AREA ACADEMICA-UMUARAMA"/>
    <x v="0"/>
    <x v="1"/>
    <x v="1"/>
    <x v="0"/>
    <m/>
    <s v="0//0"/>
    <m/>
    <m/>
    <n v="0"/>
    <m/>
    <n v="0"/>
    <m/>
    <m/>
    <m/>
    <x v="0"/>
    <x v="1"/>
    <d v="2008-07-31T00:00:00"/>
    <n v="22676.639999999999"/>
  </r>
  <r>
    <s v="RICARDO ALVARENGA RIBEIRO"/>
    <s v="Universidade Federal de Uberlandia"/>
    <n v="1247951"/>
    <n v="5294317699"/>
    <s v="28/06/1979"/>
    <x v="1"/>
    <s v="VERA LUCIA ALVARENGA RIBEIRO"/>
    <x v="1"/>
    <s v="BRASILEIRO NATO"/>
    <m/>
    <s v="MG"/>
    <m/>
    <n v="817"/>
    <s v="COORDENACAO DO CURSO DE DANCA"/>
    <s v="04-SANTA MONICA"/>
    <n v="808"/>
    <s v="INSTITUTO DE ARTES"/>
    <s v="04-SANTA MONICA"/>
    <x v="0"/>
    <x v="0"/>
    <x v="10"/>
    <x v="0"/>
    <m/>
    <s v="0//0"/>
    <m/>
    <m/>
    <n v="0"/>
    <m/>
    <n v="0"/>
    <m/>
    <m/>
    <m/>
    <x v="0"/>
    <x v="1"/>
    <d v="2017-03-28T00:00:00"/>
    <n v="7803.45"/>
  </r>
  <r>
    <s v="RICARDO AMANCIO MALAGONI"/>
    <s v="Universidade Federal de Uberlandia"/>
    <n v="1840404"/>
    <n v="1219929697"/>
    <s v="20/11/1980"/>
    <x v="1"/>
    <s v="HAYDEE APARECIDA AMANCIO MALAGONI"/>
    <x v="0"/>
    <s v="BRASILEIRO NATO"/>
    <m/>
    <s v="MG"/>
    <m/>
    <n v="410"/>
    <s v="FACULDADE DE ENGENHARIA QUIMICA"/>
    <s v="04-SANTA MONICA"/>
    <n v="410"/>
    <s v="FACULDADE DE ENGENHARIA QUIMICA"/>
    <s v="04-SANTA MONICA"/>
    <x v="0"/>
    <x v="1"/>
    <x v="7"/>
    <x v="0"/>
    <m/>
    <s v="0//0"/>
    <m/>
    <m/>
    <n v="0"/>
    <m/>
    <n v="0"/>
    <m/>
    <m/>
    <m/>
    <x v="0"/>
    <x v="1"/>
    <d v="2011-01-18T00:00:00"/>
    <n v="21108.35"/>
  </r>
  <r>
    <s v="RICARDO BATISTA PENTEADO"/>
    <s v="Universidade Federal de Uberlandia"/>
    <n v="2994727"/>
    <n v="30840092873"/>
    <s v="14/07/1982"/>
    <x v="1"/>
    <s v="ELENICE APARECIDA BATISTA PENTEADO"/>
    <x v="0"/>
    <s v="BRASILEIRO NATO"/>
    <m/>
    <s v="SP"/>
    <m/>
    <n v="577"/>
    <s v="COORD CURSO ENGENHARIA PRODUCAO PONTAL"/>
    <s v="09-CAMPUS PONTAL"/>
    <n v="1158"/>
    <s v="FA ADM CIE CONT ENG PROD SERV SOCIAL"/>
    <s v="09-CAMPUS PONTAL"/>
    <x v="0"/>
    <x v="1"/>
    <x v="0"/>
    <x v="0"/>
    <m/>
    <s v="0//0"/>
    <m/>
    <m/>
    <n v="0"/>
    <m/>
    <n v="0"/>
    <m/>
    <m/>
    <m/>
    <x v="0"/>
    <x v="1"/>
    <d v="2017-10-19T00:00:00"/>
    <n v="12272.12"/>
  </r>
  <r>
    <s v="RICARDO CORREA DE SANTANA"/>
    <s v="Universidade Federal de Uberlandia"/>
    <n v="1945432"/>
    <n v="5301522663"/>
    <s v="21/05/1981"/>
    <x v="1"/>
    <s v="SELMA SANTANA DOS REIS"/>
    <x v="0"/>
    <s v="BRASILEIRO NATO"/>
    <m/>
    <s v="MG"/>
    <m/>
    <n v="789"/>
    <s v="COOR CURSO GRAD ENG ALIMENTOS DE PATOS"/>
    <s v="11-CAMPUS PATOS DE MINAS"/>
    <n v="410"/>
    <s v="FACULDADE DE ENGENHARIA QUIMICA"/>
    <s v="04-SANTA MONICA"/>
    <x v="0"/>
    <x v="1"/>
    <x v="7"/>
    <x v="0"/>
    <m/>
    <s v="0//0"/>
    <m/>
    <m/>
    <n v="0"/>
    <m/>
    <n v="0"/>
    <m/>
    <m/>
    <m/>
    <x v="0"/>
    <x v="1"/>
    <d v="2012-05-21T00:00:00"/>
    <n v="17255.59"/>
  </r>
  <r>
    <s v="RICARDO DREWS"/>
    <s v="Universidade Federal de Uberlandia"/>
    <n v="3014655"/>
    <n v="1839617063"/>
    <s v="17/06/1988"/>
    <x v="1"/>
    <s v="MARLI DESBESSEL DREWS"/>
    <x v="0"/>
    <s v="BRASILEIRO NATO"/>
    <m/>
    <s v="RS"/>
    <m/>
    <n v="332"/>
    <s v="FACULDADE DE EDUCACAO FISICA"/>
    <s v="03-EDUCACAO FISICA"/>
    <n v="332"/>
    <s v="FACULDADE DE EDUCACAO FISICA"/>
    <s v="03-EDUCACAO FISICA"/>
    <x v="0"/>
    <x v="1"/>
    <x v="4"/>
    <x v="0"/>
    <m/>
    <s v="0//0"/>
    <m/>
    <m/>
    <n v="0"/>
    <m/>
    <n v="0"/>
    <m/>
    <m/>
    <m/>
    <x v="0"/>
    <x v="1"/>
    <d v="2018-02-27T00:00:00"/>
    <n v="11800.12"/>
  </r>
  <r>
    <s v="RICARDO FALQUETO JORGE"/>
    <s v="Universidade Federal de Uberlandia"/>
    <n v="1452764"/>
    <n v="7150090796"/>
    <s v="11/06/1976"/>
    <x v="1"/>
    <s v="MARIA LUIZA FALQUETO JORGE"/>
    <x v="4"/>
    <s v="BRASILEIRO NATO"/>
    <m/>
    <s v="ES"/>
    <m/>
    <n v="787"/>
    <s v="COOD CURSO AGRONOMIA MONTE CARMELO"/>
    <s v="10-CAMPUS MONTE CARMELO"/>
    <n v="301"/>
    <s v="INSTITUTO DE CIENCIAS AGRARIAS"/>
    <s v="12-CAMPUS GLORIA"/>
    <x v="0"/>
    <x v="1"/>
    <x v="9"/>
    <x v="0"/>
    <m/>
    <s v="0//0"/>
    <m/>
    <m/>
    <n v="0"/>
    <m/>
    <n v="0"/>
    <m/>
    <m/>
    <m/>
    <x v="0"/>
    <x v="1"/>
    <d v="2012-11-22T00:00:00"/>
    <n v="16591.91"/>
  </r>
  <r>
    <s v="RICARDO FRANCISCO BROCENSCHI"/>
    <s v="Universidade Federal de Uberlandia"/>
    <n v="1012883"/>
    <n v="30328414883"/>
    <s v="05/10/1982"/>
    <x v="1"/>
    <s v="LUISA MARIN BROCENSCHI"/>
    <x v="0"/>
    <s v="BRASILEIRO NATO"/>
    <m/>
    <s v="SP"/>
    <m/>
    <n v="356"/>
    <s v="INSTITUTO DE QUIMICA"/>
    <s v="04-SANTA MONICA"/>
    <n v="356"/>
    <s v="INSTITUTO DE QUIMICA"/>
    <s v="04-SANTA MONICA"/>
    <x v="0"/>
    <x v="1"/>
    <x v="4"/>
    <x v="0"/>
    <m/>
    <s v="0//0"/>
    <m/>
    <m/>
    <n v="26241"/>
    <s v="UNIVERSIDADE FEDERAL DO PARANA"/>
    <n v="0"/>
    <m/>
    <m/>
    <m/>
    <x v="0"/>
    <x v="1"/>
    <d v="2021-06-10T00:00:00"/>
    <n v="11800.12"/>
  </r>
  <r>
    <s v="RICARDO JOSE VICTAL DE CARVALHO"/>
    <s v="Universidade Federal de Uberlandia"/>
    <n v="3274268"/>
    <n v="75379619649"/>
    <s v="05/02/1969"/>
    <x v="1"/>
    <s v="ELCY TEREZINHA DE MELO VICTAL"/>
    <x v="0"/>
    <s v="BRASILEIRO NATO"/>
    <m/>
    <s v="MG"/>
    <m/>
    <n v="305"/>
    <s v="FACULDADE DE MEDICINA"/>
    <s v="07-AREA ACADEMICA-UMUARAMA"/>
    <n v="305"/>
    <s v="FACULDADE DE MEDICINA"/>
    <s v="07-AREA ACADEMICA-UMUARAMA"/>
    <x v="0"/>
    <x v="1"/>
    <x v="6"/>
    <x v="0"/>
    <m/>
    <s v="0//0"/>
    <m/>
    <m/>
    <n v="0"/>
    <m/>
    <n v="0"/>
    <m/>
    <m/>
    <m/>
    <x v="0"/>
    <x v="0"/>
    <d v="2010-07-19T00:00:00"/>
    <n v="7739.43"/>
  </r>
  <r>
    <s v="RICARDO KAGIMURA"/>
    <s v="Universidade Federal de Uberlandia"/>
    <n v="1676806"/>
    <n v="3038821667"/>
    <s v="19/06/1976"/>
    <x v="1"/>
    <s v="EMIKO OKAMURA KAGIMURA"/>
    <x v="3"/>
    <s v="BRASILEIRO NATO"/>
    <m/>
    <s v="MG"/>
    <s v="MONTE CARMELO"/>
    <n v="395"/>
    <s v="INSTITUTO DE FISICA"/>
    <s v="04-SANTA MONICA"/>
    <n v="395"/>
    <s v="INSTITUTO DE FISICA"/>
    <s v="04-SANTA MONICA"/>
    <x v="0"/>
    <x v="1"/>
    <x v="5"/>
    <x v="0"/>
    <m/>
    <s v="0//0"/>
    <m/>
    <m/>
    <n v="0"/>
    <m/>
    <n v="0"/>
    <m/>
    <m/>
    <m/>
    <x v="0"/>
    <x v="1"/>
    <d v="2009-01-22T00:00:00"/>
    <n v="17945.810000000001"/>
  </r>
  <r>
    <s v="RICARDO LUIS BARBOSA"/>
    <s v="Universidade Federal de Uberlandia"/>
    <n v="2214695"/>
    <n v="5885659893"/>
    <s v="13/06/1968"/>
    <x v="1"/>
    <s v="INEZ DOS SANTOS BARBOSA"/>
    <x v="0"/>
    <s v="BRASILEIRO NATO"/>
    <m/>
    <s v="SP"/>
    <m/>
    <n v="340"/>
    <s v="INSTITUTO DE GEOGRAFIA"/>
    <s v="04-SANTA MONICA"/>
    <n v="340"/>
    <s v="INSTITUTO DE GEOGRAFIA"/>
    <s v="04-SANTA MONICA"/>
    <x v="0"/>
    <x v="1"/>
    <x v="6"/>
    <x v="0"/>
    <m/>
    <s v="0//0"/>
    <m/>
    <m/>
    <n v="0"/>
    <m/>
    <n v="0"/>
    <m/>
    <m/>
    <m/>
    <x v="0"/>
    <x v="1"/>
    <d v="2015-03-24T00:00:00"/>
    <n v="12763.01"/>
  </r>
  <r>
    <s v="RICARDO PADOVINI PLETI FERREIRA"/>
    <s v="Universidade Federal de Uberlandia"/>
    <n v="2413473"/>
    <n v="3991760630"/>
    <s v="17/05/1980"/>
    <x v="1"/>
    <s v="MARIA CRISTINA PADOVANI PLETI"/>
    <x v="0"/>
    <s v="BRASILEIRO NATO"/>
    <m/>
    <s v="SP"/>
    <s v="BAURU"/>
    <n v="376"/>
    <s v="FACULDADE DE DIREITO"/>
    <s v="04-SANTA MONICA"/>
    <n v="376"/>
    <s v="FACULDADE DE DIREITO"/>
    <s v="04-SANTA MONICA"/>
    <x v="0"/>
    <x v="1"/>
    <x v="9"/>
    <x v="0"/>
    <m/>
    <s v="0//0"/>
    <m/>
    <m/>
    <n v="0"/>
    <m/>
    <n v="0"/>
    <m/>
    <m/>
    <m/>
    <x v="0"/>
    <x v="1"/>
    <d v="2009-06-05T00:00:00"/>
    <n v="16591.91"/>
  </r>
  <r>
    <s v="RICARDO REIS SOARES"/>
    <s v="Universidade Federal de Uberlandia"/>
    <n v="1212089"/>
    <n v="6042759"/>
    <s v="10/05/1965"/>
    <x v="1"/>
    <s v="GUIOMAR REIS SOARES"/>
    <x v="0"/>
    <s v="BRASILEIRO NATO"/>
    <m/>
    <s v="RJ"/>
    <s v="NITERÓI"/>
    <n v="410"/>
    <s v="FACULDADE DE ENGENHARIA QUIMICA"/>
    <s v="04-SANTA MONICA"/>
    <n v="410"/>
    <s v="FACULDADE DE ENGENHARIA QUIMICA"/>
    <s v="04-SANTA MONICA"/>
    <x v="0"/>
    <x v="1"/>
    <x v="3"/>
    <x v="0"/>
    <m/>
    <s v="0//0"/>
    <m/>
    <m/>
    <n v="0"/>
    <m/>
    <n v="0"/>
    <m/>
    <m/>
    <m/>
    <x v="0"/>
    <x v="1"/>
    <d v="1996-10-18T00:00:00"/>
    <n v="20720.98"/>
  </r>
  <r>
    <s v="RICARDO RIBEIRO DE AVILA"/>
    <s v="Universidade Federal de Uberlandia"/>
    <n v="1080105"/>
    <n v="6195137642"/>
    <s v="11/09/1984"/>
    <x v="1"/>
    <s v="CLOTILDE CAETANO RIBEIRO DE AVILA"/>
    <x v="3"/>
    <s v="BRASILEIRO NATO"/>
    <m/>
    <s v="MG"/>
    <m/>
    <n v="395"/>
    <s v="INSTITUTO DE FISICA"/>
    <s v="04-SANTA MONICA"/>
    <n v="395"/>
    <s v="INSTITUTO DE FISICA"/>
    <s v="04-SANTA MONICA"/>
    <x v="0"/>
    <x v="1"/>
    <x v="6"/>
    <x v="0"/>
    <m/>
    <s v="0//0"/>
    <m/>
    <m/>
    <n v="26255"/>
    <s v="UNI.FED.VALES DO JEQUITINHONHA E MUCURI"/>
    <n v="0"/>
    <m/>
    <m/>
    <m/>
    <x v="0"/>
    <x v="1"/>
    <d v="2015-06-12T00:00:00"/>
    <n v="12763.01"/>
  </r>
  <r>
    <s v="RICARDO ROCHA DE AZEVEDO"/>
    <s v="Universidade Federal de Uberlandia"/>
    <n v="2404647"/>
    <n v="25239820805"/>
    <s v="02/08/1975"/>
    <x v="1"/>
    <s v="FAVONIA ROCHA DE AZEVEDO"/>
    <x v="0"/>
    <s v="BRASILEIRO NATO"/>
    <m/>
    <s v="PR"/>
    <m/>
    <n v="360"/>
    <s v="FACULDADE DE CIENCIAS CONTABEIS"/>
    <s v="04-SANTA MONICA"/>
    <n v="360"/>
    <s v="FACULDADE DE CIENCIAS CONTABEIS"/>
    <s v="04-SANTA MONICA"/>
    <x v="0"/>
    <x v="1"/>
    <x v="0"/>
    <x v="0"/>
    <m/>
    <s v="0//0"/>
    <m/>
    <m/>
    <n v="0"/>
    <m/>
    <n v="0"/>
    <m/>
    <m/>
    <m/>
    <x v="0"/>
    <x v="1"/>
    <d v="2017-06-26T00:00:00"/>
    <n v="13255.3"/>
  </r>
  <r>
    <s v="RICARDO ROCHA VIOLA"/>
    <s v="Universidade Federal de Uberlandia"/>
    <n v="2475149"/>
    <n v="69121567620"/>
    <s v="23/03/1968"/>
    <x v="1"/>
    <s v="MARIA APARECIDA ROCHA VIOLA"/>
    <x v="1"/>
    <s v="BRASILEIRO NATO"/>
    <m/>
    <s v="RJ"/>
    <s v="RIO DE JANEIRO"/>
    <n v="376"/>
    <s v="FACULDADE DE DIREITO"/>
    <s v="04-SANTA MONICA"/>
    <n v="376"/>
    <s v="FACULDADE DE DIREITO"/>
    <s v="04-SANTA MONICA"/>
    <x v="0"/>
    <x v="0"/>
    <x v="11"/>
    <x v="0"/>
    <m/>
    <s v="0//0"/>
    <m/>
    <m/>
    <n v="0"/>
    <m/>
    <n v="0"/>
    <m/>
    <m/>
    <m/>
    <x v="0"/>
    <x v="2"/>
    <d v="2014-06-03T00:00:00"/>
    <n v="3096.61"/>
  </r>
  <r>
    <s v="RICARDO WAGNER MACHADO DA SILVEIRA"/>
    <s v="Universidade Federal de Uberlandia"/>
    <n v="2229269"/>
    <n v="48496499634"/>
    <s v="21/02/1966"/>
    <x v="1"/>
    <s v="LENIR JUNQUEIRA BERNARDI"/>
    <x v="0"/>
    <s v="BRASILEIRO NATO"/>
    <m/>
    <s v="MG"/>
    <s v="UBERLANDIA"/>
    <n v="326"/>
    <s v="INSTITUTO DE PSICOLOGIA"/>
    <s v="07-AREA ACADEMICA-UMUARAMA"/>
    <n v="326"/>
    <s v="INSTITUTO DE PSICOLOGIA"/>
    <s v="07-AREA ACADEMICA-UMUARAMA"/>
    <x v="0"/>
    <x v="1"/>
    <x v="1"/>
    <x v="0"/>
    <m/>
    <s v="0//0"/>
    <m/>
    <m/>
    <n v="0"/>
    <m/>
    <n v="0"/>
    <m/>
    <m/>
    <m/>
    <x v="0"/>
    <x v="1"/>
    <d v="2009-03-27T00:00:00"/>
    <n v="18663.64"/>
  </r>
  <r>
    <s v="RILDO APARECIDO COSTA"/>
    <s v="Universidade Federal de Uberlandia"/>
    <n v="2568537"/>
    <n v="63544288672"/>
    <s v="11/02/1971"/>
    <x v="1"/>
    <s v="ANTONIA ROSA COSTA"/>
    <x v="0"/>
    <s v="BRASILEIRO NATO"/>
    <m/>
    <s v="MG"/>
    <s v="UBERLANDIA"/>
    <n v="800"/>
    <s v="COORD DO CURSO DE GEOGRAFIA DO PONTAL"/>
    <s v="09-CAMPUS PONTAL"/>
    <n v="1155"/>
    <s v="INSTITUTO DE CIENCIAS HUMANAS DO PONTAL"/>
    <s v="09-CAMPUS PONTAL"/>
    <x v="0"/>
    <x v="1"/>
    <x v="5"/>
    <x v="0"/>
    <m/>
    <s v="0//0"/>
    <m/>
    <m/>
    <n v="0"/>
    <m/>
    <n v="0"/>
    <m/>
    <m/>
    <m/>
    <x v="0"/>
    <x v="1"/>
    <d v="2009-03-04T00:00:00"/>
    <n v="17945.810000000001"/>
  </r>
  <r>
    <s v="RITA DE CASSIA FERNANDES MIRANDA"/>
    <s v="Universidade Federal de Uberlandia"/>
    <n v="1054002"/>
    <n v="25782288841"/>
    <s v="12/08/1976"/>
    <x v="0"/>
    <s v="CLEIDE ZORZIN FERNANDES"/>
    <x v="0"/>
    <s v="BRASILEIRO NATO"/>
    <m/>
    <s v="SP"/>
    <m/>
    <n v="332"/>
    <s v="FACULDADE DE EDUCACAO FISICA"/>
    <s v="03-EDUCACAO FISICA"/>
    <n v="332"/>
    <s v="FACULDADE DE EDUCACAO FISICA"/>
    <s v="03-EDUCACAO FISICA"/>
    <x v="0"/>
    <x v="1"/>
    <x v="0"/>
    <x v="0"/>
    <m/>
    <s v="0//0"/>
    <m/>
    <m/>
    <n v="0"/>
    <m/>
    <n v="0"/>
    <m/>
    <m/>
    <m/>
    <x v="0"/>
    <x v="1"/>
    <d v="2017-03-15T00:00:00"/>
    <n v="12272.12"/>
  </r>
  <r>
    <s v="RITA DE CASSIA MARTINS DE SOUZA"/>
    <s v="Universidade Federal de Uberlandia"/>
    <n v="1555125"/>
    <n v="6731067806"/>
    <s v="16/04/1964"/>
    <x v="0"/>
    <s v="DIRCE MARIANO MARTINS"/>
    <x v="0"/>
    <s v="BRASILEIRO NATO"/>
    <m/>
    <s v="SP"/>
    <s v="CONCHAS"/>
    <n v="340"/>
    <s v="INSTITUTO DE GEOGRAFIA"/>
    <s v="04-SANTA MONICA"/>
    <n v="340"/>
    <s v="INSTITUTO DE GEOGRAFIA"/>
    <s v="04-SANTA MONICA"/>
    <x v="0"/>
    <x v="1"/>
    <x v="1"/>
    <x v="0"/>
    <m/>
    <s v="0//0"/>
    <m/>
    <m/>
    <n v="0"/>
    <m/>
    <n v="0"/>
    <m/>
    <m/>
    <m/>
    <x v="0"/>
    <x v="1"/>
    <d v="2006-11-01T00:00:00"/>
    <n v="18663.64"/>
  </r>
  <r>
    <s v="RITA DE CASSIA PEREIRA SARAMAGO"/>
    <s v="Universidade Federal de Uberlandia"/>
    <n v="1844044"/>
    <n v="7328631635"/>
    <s v="02/04/1985"/>
    <x v="0"/>
    <s v="SEZIMARIA DE FATIMA PEREIRA SARAMAGO"/>
    <x v="1"/>
    <s v="BRASILEIRO NATO"/>
    <m/>
    <s v="GO"/>
    <m/>
    <n v="372"/>
    <s v="FACULDADE ARQUITETURA URBANISMO E DESIGN"/>
    <s v="04-SANTA MONICA"/>
    <n v="372"/>
    <s v="FACULDADE ARQUITETURA URBANISMO E DESIGN"/>
    <s v="04-SANTA MONICA"/>
    <x v="0"/>
    <x v="1"/>
    <x v="6"/>
    <x v="0"/>
    <m/>
    <s v="0//0"/>
    <m/>
    <m/>
    <n v="0"/>
    <m/>
    <n v="0"/>
    <m/>
    <m/>
    <m/>
    <x v="0"/>
    <x v="1"/>
    <d v="2011-02-08T00:00:00"/>
    <n v="12763.01"/>
  </r>
  <r>
    <s v="RITA MARIA DA SILVA JULIA"/>
    <s v="Universidade Federal de Uberlandia"/>
    <n v="413270"/>
    <n v="49952951604"/>
    <s v="23/05/1960"/>
    <x v="0"/>
    <s v="RITA GARCIA SILVA"/>
    <x v="3"/>
    <s v="BRASILEIRO NATO"/>
    <m/>
    <s v="GO"/>
    <s v="ANAPOLIS"/>
    <n v="414"/>
    <s v="FACULDADE DE CIENCIA DA COMPUTACAO"/>
    <s v="04-SANTA MONICA"/>
    <n v="414"/>
    <s v="FACULDADE DE CIENCIA DA COMPUTACAO"/>
    <s v="04-SANTA MONICA"/>
    <x v="0"/>
    <x v="1"/>
    <x v="3"/>
    <x v="0"/>
    <m/>
    <s v="0//0"/>
    <m/>
    <m/>
    <n v="0"/>
    <m/>
    <n v="0"/>
    <m/>
    <m/>
    <m/>
    <x v="0"/>
    <x v="1"/>
    <d v="1988-09-29T00:00:00"/>
    <n v="24587.88"/>
  </r>
  <r>
    <s v="RIVALDO MAURO DE FARIA"/>
    <s v="Universidade Federal de Uberlandia"/>
    <n v="1054944"/>
    <n v="2752389620"/>
    <s v="01/05/1975"/>
    <x v="1"/>
    <s v="MARIA BENEDITA DE FARIA"/>
    <x v="0"/>
    <s v="BRASILEIRO NATO"/>
    <m/>
    <s v="MG"/>
    <m/>
    <n v="340"/>
    <s v="INSTITUTO DE GEOGRAFIA"/>
    <s v="04-SANTA MONICA"/>
    <n v="340"/>
    <s v="INSTITUTO DE GEOGRAFIA"/>
    <s v="04-SANTA MONICA"/>
    <x v="0"/>
    <x v="1"/>
    <x v="6"/>
    <x v="0"/>
    <m/>
    <s v="0//0"/>
    <m/>
    <m/>
    <n v="26247"/>
    <s v="UNIVERSIDADE FEDERAL DE SANTA MARIA"/>
    <n v="0"/>
    <m/>
    <m/>
    <m/>
    <x v="0"/>
    <x v="1"/>
    <d v="2021-01-11T00:00:00"/>
    <n v="12763.01"/>
  </r>
  <r>
    <s v="RIVALINO MATIAS JUNIOR"/>
    <s v="Universidade Federal de Uberlandia"/>
    <n v="1685883"/>
    <n v="86142518668"/>
    <s v="30/12/1971"/>
    <x v="1"/>
    <s v="GENY DIAS MARCAL MATIAS"/>
    <x v="0"/>
    <s v="BRASILEIRO NATO"/>
    <m/>
    <s v="MG"/>
    <s v="ITUIUTABA"/>
    <n v="414"/>
    <s v="FACULDADE DE CIENCIA DA COMPUTACAO"/>
    <s v="04-SANTA MONICA"/>
    <n v="414"/>
    <s v="FACULDADE DE CIENCIA DA COMPUTACAO"/>
    <s v="04-SANTA MONICA"/>
    <x v="0"/>
    <x v="1"/>
    <x v="9"/>
    <x v="0"/>
    <m/>
    <s v="0//0"/>
    <m/>
    <m/>
    <n v="0"/>
    <m/>
    <n v="0"/>
    <m/>
    <m/>
    <m/>
    <x v="0"/>
    <x v="1"/>
    <d v="2009-03-05T00:00:00"/>
    <n v="16591.91"/>
  </r>
  <r>
    <s v="ROBERTA MAIRA DE MELO"/>
    <s v="Universidade Federal de Uberlandia"/>
    <n v="2179835"/>
    <n v="88882322653"/>
    <s v="09/04/1971"/>
    <x v="0"/>
    <s v="CLAIR MARIA DE MELO"/>
    <x v="0"/>
    <s v="BRASILEIRO NATO"/>
    <m/>
    <s v="MG"/>
    <s v="ARAXá"/>
    <n v="808"/>
    <s v="INSTITUTO DE ARTES"/>
    <s v="04-SANTA MONICA"/>
    <n v="808"/>
    <s v="INSTITUTO DE ARTES"/>
    <s v="04-SANTA MONICA"/>
    <x v="0"/>
    <x v="1"/>
    <x v="7"/>
    <x v="0"/>
    <m/>
    <s v="0//0"/>
    <m/>
    <m/>
    <n v="0"/>
    <m/>
    <n v="0"/>
    <m/>
    <m/>
    <m/>
    <x v="0"/>
    <x v="1"/>
    <d v="1998-07-01T00:00:00"/>
    <n v="17255.59"/>
  </r>
  <r>
    <s v="ROBERTA TORRES DE MELO"/>
    <s v="Universidade Federal de Uberlandia"/>
    <n v="3092325"/>
    <n v="8781926626"/>
    <s v="17/12/1987"/>
    <x v="0"/>
    <s v="VERA MARCIA TORRES DE MELO"/>
    <x v="0"/>
    <s v="BRASILEIRO NATO"/>
    <m/>
    <s v="MG"/>
    <m/>
    <n v="314"/>
    <s v="FACULDADE DE MEDICINA VETERINARIA"/>
    <s v="07-AREA ACADEMICA-UMUARAMA"/>
    <n v="314"/>
    <s v="FACULDADE DE MEDICINA VETERINARIA"/>
    <s v="07-AREA ACADEMICA-UMUARAMA"/>
    <x v="0"/>
    <x v="1"/>
    <x v="4"/>
    <x v="0"/>
    <m/>
    <s v="0//0"/>
    <m/>
    <m/>
    <n v="0"/>
    <m/>
    <n v="0"/>
    <m/>
    <m/>
    <m/>
    <x v="0"/>
    <x v="1"/>
    <d v="2019-02-26T00:00:00"/>
    <n v="12348.96"/>
  </r>
  <r>
    <s v="ROBERTO BERNARDINO JUNIOR"/>
    <s v="Universidade Federal de Uberlandia"/>
    <n v="2190832"/>
    <n v="93182481649"/>
    <s v="02/02/1971"/>
    <x v="1"/>
    <s v="MARIA APARECIDA DOS ANJOS BERNARDINO"/>
    <x v="0"/>
    <s v="BRASILEIRO NATO"/>
    <m/>
    <s v="MG"/>
    <s v="UBERLANDIA"/>
    <n v="288"/>
    <s v="INSTITUTO DE CIENCIAS BIOMEDICAS"/>
    <s v="07-AREA ACADEMICA-UMUARAMA"/>
    <n v="288"/>
    <s v="INSTITUTO DE CIENCIAS BIOMEDICAS"/>
    <s v="07-AREA ACADEMICA-UMUARAMA"/>
    <x v="0"/>
    <x v="1"/>
    <x v="5"/>
    <x v="0"/>
    <m/>
    <s v="0//0"/>
    <m/>
    <m/>
    <n v="0"/>
    <m/>
    <n v="0"/>
    <m/>
    <m/>
    <m/>
    <x v="0"/>
    <x v="1"/>
    <d v="1998-06-10T00:00:00"/>
    <n v="17945.810000000001"/>
  </r>
  <r>
    <s v="ROBERTO BUENO PINTO"/>
    <s v="Universidade Federal de Uberlandia"/>
    <n v="1625053"/>
    <n v="48409260000"/>
    <s v="25/09/1966"/>
    <x v="1"/>
    <s v="LAIZ MESCK BUENO"/>
    <x v="0"/>
    <s v="BRASILEIRO NATO"/>
    <m/>
    <s v="RS"/>
    <s v="PELOTAS"/>
    <n v="376"/>
    <s v="FACULDADE DE DIREITO"/>
    <s v="04-SANTA MONICA"/>
    <n v="376"/>
    <s v="FACULDADE DE DIREITO"/>
    <s v="04-SANTA MONICA"/>
    <x v="0"/>
    <x v="1"/>
    <x v="7"/>
    <x v="0"/>
    <m/>
    <s v="0//0"/>
    <m/>
    <s v="Afas. Part.Pro.Pos.Grad. Stricto Sensu no País C/Ônus - EST"/>
    <n v="0"/>
    <m/>
    <n v="0"/>
    <m/>
    <s v="4/04/2022"/>
    <s v="4/03/2023"/>
    <x v="0"/>
    <x v="1"/>
    <d v="2008-04-11T00:00:00"/>
    <n v="17255.59"/>
  </r>
  <r>
    <s v="ROBERTO CHANG"/>
    <s v="Universidade Federal de Uberlandia"/>
    <n v="3377631"/>
    <n v="46112375672"/>
    <s v="10/11/1962"/>
    <x v="1"/>
    <s v="CHEUNG CHUNG ICE KOW"/>
    <x v="2"/>
    <s v="BRASILEIRO NATO"/>
    <m/>
    <s v="SP"/>
    <s v="SOROCABA"/>
    <n v="356"/>
    <s v="INSTITUTO DE QUIMICA"/>
    <s v="04-SANTA MONICA"/>
    <n v="356"/>
    <s v="INSTITUTO DE QUIMICA"/>
    <s v="04-SANTA MONICA"/>
    <x v="0"/>
    <x v="1"/>
    <x v="1"/>
    <x v="0"/>
    <m/>
    <s v="0//0"/>
    <m/>
    <m/>
    <n v="0"/>
    <m/>
    <n v="0"/>
    <m/>
    <m/>
    <m/>
    <x v="0"/>
    <x v="1"/>
    <d v="2008-06-19T00:00:00"/>
    <n v="20399.79"/>
  </r>
  <r>
    <s v="ROBERTO DE PAULA MACHADO"/>
    <s v="Universidade Federal de Uberlandia"/>
    <n v="1006545"/>
    <n v="6298252622"/>
    <s v="26/02/1984"/>
    <x v="1"/>
    <s v="ROSIRENE APARECIDA RODRIGUES"/>
    <x v="0"/>
    <s v="BRASILEIRO NATO"/>
    <m/>
    <s v="SP"/>
    <m/>
    <n v="344"/>
    <s v="INST DE ECONOMIA RELACOES INTERNACIONAIS"/>
    <s v="04-SANTA MONICA"/>
    <n v="344"/>
    <s v="INST DE ECONOMIA RELACOES INTERNACIONAIS"/>
    <s v="04-SANTA MONICA"/>
    <x v="0"/>
    <x v="0"/>
    <x v="2"/>
    <x v="1"/>
    <m/>
    <s v="0//0"/>
    <m/>
    <m/>
    <n v="0"/>
    <m/>
    <n v="0"/>
    <m/>
    <m/>
    <m/>
    <x v="1"/>
    <x v="0"/>
    <d v="2021-03-01T00:00:00"/>
    <n v="3866.06"/>
  </r>
  <r>
    <s v="ROBERTO DE SOUZA MARTINS"/>
    <s v="Universidade Federal de Uberlandia"/>
    <n v="3338988"/>
    <n v="6740108846"/>
    <s v="14/12/1970"/>
    <x v="1"/>
    <s v="LAVINIA DE SOUZA MARTINS"/>
    <x v="0"/>
    <s v="BRASILEIRO NATO"/>
    <m/>
    <s v="SP"/>
    <s v="PRESIDENTE PRUDENTE"/>
    <n v="399"/>
    <s v="FACULDADE DE ENGENHARIA MECANICA"/>
    <s v="12-CAMPUS GLORIA"/>
    <n v="399"/>
    <s v="FACULDADE DE ENGENHARIA MECANICA"/>
    <s v="12-CAMPUS GLORIA"/>
    <x v="0"/>
    <x v="1"/>
    <x v="5"/>
    <x v="0"/>
    <m/>
    <s v="0//0"/>
    <m/>
    <m/>
    <n v="0"/>
    <m/>
    <n v="0"/>
    <m/>
    <m/>
    <m/>
    <x v="0"/>
    <x v="1"/>
    <d v="2009-08-07T00:00:00"/>
    <n v="17945.810000000001"/>
  </r>
  <r>
    <s v="ROBERTO ELIAS CAMPOS"/>
    <s v="Universidade Federal de Uberlandia"/>
    <n v="1035020"/>
    <n v="45759723634"/>
    <s v="15/06/1965"/>
    <x v="1"/>
    <s v="LAZARA DE SãO JOSé CAMPOS"/>
    <x v="0"/>
    <s v="BRASILEIRO NATO"/>
    <m/>
    <s v="MG"/>
    <s v="ARAXA"/>
    <n v="319"/>
    <s v="FACULDADE DE ODONTOLOGIA"/>
    <s v="07-AREA ACADEMICA-UMUARAMA"/>
    <n v="319"/>
    <s v="FACULDADE DE ODONTOLOGIA"/>
    <s v="07-AREA ACADEMICA-UMUARAMA"/>
    <x v="0"/>
    <x v="1"/>
    <x v="3"/>
    <x v="0"/>
    <m/>
    <s v="0//0"/>
    <m/>
    <m/>
    <n v="0"/>
    <m/>
    <n v="0"/>
    <m/>
    <m/>
    <m/>
    <x v="0"/>
    <x v="1"/>
    <d v="1992-04-03T00:00:00"/>
    <n v="22954.82"/>
  </r>
  <r>
    <s v="ROBERTO HIROKI MIWA"/>
    <s v="Universidade Federal de Uberlandia"/>
    <n v="1173643"/>
    <n v="5747844890"/>
    <s v="23/04/1964"/>
    <x v="1"/>
    <s v="TOKIE MIWA"/>
    <x v="3"/>
    <s v="BRASILEIRO NATO"/>
    <m/>
    <s v="RS"/>
    <s v="PORTO ALEGRE"/>
    <n v="395"/>
    <s v="INSTITUTO DE FISICA"/>
    <s v="04-SANTA MONICA"/>
    <n v="395"/>
    <s v="INSTITUTO DE FISICA"/>
    <s v="04-SANTA MONICA"/>
    <x v="0"/>
    <x v="1"/>
    <x v="3"/>
    <x v="0"/>
    <m/>
    <s v="0//0"/>
    <m/>
    <m/>
    <n v="0"/>
    <m/>
    <n v="0"/>
    <m/>
    <m/>
    <m/>
    <x v="0"/>
    <x v="1"/>
    <d v="1995-08-11T00:00:00"/>
    <n v="20816.47"/>
  </r>
  <r>
    <s v="ROBERTO MENDES FINZI NETO"/>
    <s v="Universidade Federal de Uberlandia"/>
    <n v="1355206"/>
    <n v="79923364100"/>
    <s v="31/01/1974"/>
    <x v="1"/>
    <s v="MARIA DE FATIMA FINZI"/>
    <x v="0"/>
    <s v="BRASILEIRO NATO"/>
    <m/>
    <s v="GO"/>
    <m/>
    <n v="399"/>
    <s v="FACULDADE DE ENGENHARIA MECANICA"/>
    <s v="12-CAMPUS GLORIA"/>
    <n v="399"/>
    <s v="FACULDADE DE ENGENHARIA MECANICA"/>
    <s v="12-CAMPUS GLORIA"/>
    <x v="0"/>
    <x v="1"/>
    <x v="3"/>
    <x v="0"/>
    <m/>
    <s v="0//0"/>
    <m/>
    <m/>
    <n v="0"/>
    <m/>
    <n v="0"/>
    <m/>
    <m/>
    <m/>
    <x v="0"/>
    <x v="1"/>
    <d v="2011-12-02T00:00:00"/>
    <n v="20530.009999999998"/>
  </r>
  <r>
    <s v="ROBERTO TERUMI ATARASSI"/>
    <s v="Universidade Federal de Uberlandia"/>
    <n v="1809644"/>
    <n v="19040329826"/>
    <s v="26/11/1973"/>
    <x v="1"/>
    <s v="EMIKO ATARASSI"/>
    <x v="3"/>
    <s v="BRASILEIRO NATO"/>
    <m/>
    <s v="SP"/>
    <m/>
    <n v="1339"/>
    <s v="Coordenação do Curso de Graduação em Engenharia Ambiental e"/>
    <s v="12-CAMPUS GLORIA"/>
    <n v="301"/>
    <s v="INSTITUTO DE CIENCIAS AGRARIAS"/>
    <s v="12-CAMPUS GLORIA"/>
    <x v="0"/>
    <x v="1"/>
    <x v="7"/>
    <x v="0"/>
    <m/>
    <s v="0//0"/>
    <m/>
    <m/>
    <n v="0"/>
    <m/>
    <n v="0"/>
    <m/>
    <m/>
    <m/>
    <x v="0"/>
    <x v="1"/>
    <d v="2010-08-10T00:00:00"/>
    <n v="18238.77"/>
  </r>
  <r>
    <s v="ROBERTO VALDES PUENTES"/>
    <s v="Universidade Federal de Uberlandia"/>
    <n v="1658851"/>
    <n v="22152485807"/>
    <s v="18/05/1968"/>
    <x v="1"/>
    <s v="IDIA PUENTES LAZO"/>
    <x v="0"/>
    <s v="EQUIPARADO"/>
    <s v="CUBA"/>
    <m/>
    <s v="YAGUAJAY"/>
    <n v="363"/>
    <s v="FACULDADE DE EDUCACAO"/>
    <s v="04-SANTA MONICA"/>
    <n v="363"/>
    <s v="FACULDADE DE EDUCACAO"/>
    <s v="04-SANTA MONICA"/>
    <x v="0"/>
    <x v="1"/>
    <x v="1"/>
    <x v="0"/>
    <m/>
    <s v="0//0"/>
    <m/>
    <m/>
    <n v="0"/>
    <m/>
    <n v="0"/>
    <m/>
    <m/>
    <m/>
    <x v="0"/>
    <x v="1"/>
    <d v="2008-09-25T00:00:00"/>
    <n v="18663.64"/>
  </r>
  <r>
    <s v="ROBINSON SABINO DA SILVA"/>
    <s v="Universidade Federal de Uberlandia"/>
    <n v="1846461"/>
    <n v="97056456049"/>
    <s v="25/03/1981"/>
    <x v="1"/>
    <s v="MELANIA ANTONIA LERNER SABINO DA SILVA"/>
    <x v="0"/>
    <s v="BRASILEIRO NATO"/>
    <m/>
    <s v="SC"/>
    <m/>
    <n v="288"/>
    <s v="INSTITUTO DE CIENCIAS BIOMEDICAS"/>
    <s v="07-AREA ACADEMICA-UMUARAMA"/>
    <n v="288"/>
    <s v="INSTITUTO DE CIENCIAS BIOMEDICAS"/>
    <s v="07-AREA ACADEMICA-UMUARAMA"/>
    <x v="0"/>
    <x v="1"/>
    <x v="6"/>
    <x v="0"/>
    <m/>
    <s v="0//0"/>
    <m/>
    <m/>
    <n v="0"/>
    <m/>
    <n v="0"/>
    <m/>
    <m/>
    <m/>
    <x v="0"/>
    <x v="1"/>
    <d v="2013-10-29T00:00:00"/>
    <n v="12763.01"/>
  </r>
  <r>
    <s v="ROBSON CARLOS ANTUNES"/>
    <s v="Universidade Federal de Uberlandia"/>
    <n v="2497224"/>
    <n v="12588562809"/>
    <s v="26/12/1968"/>
    <x v="1"/>
    <s v="EDITH BARCA ANTUNES"/>
    <x v="0"/>
    <s v="BRASILEIRO NATO"/>
    <m/>
    <s v="SP"/>
    <s v="MONTE APRAZIVEL"/>
    <n v="314"/>
    <s v="FACULDADE DE MEDICINA VETERINARIA"/>
    <s v="07-AREA ACADEMICA-UMUARAMA"/>
    <n v="314"/>
    <s v="FACULDADE DE MEDICINA VETERINARIA"/>
    <s v="07-AREA ACADEMICA-UMUARAMA"/>
    <x v="0"/>
    <x v="1"/>
    <x v="3"/>
    <x v="0"/>
    <m/>
    <s v="0//0"/>
    <m/>
    <m/>
    <n v="0"/>
    <m/>
    <n v="0"/>
    <m/>
    <m/>
    <m/>
    <x v="0"/>
    <x v="1"/>
    <d v="2006-07-28T00:00:00"/>
    <n v="20530.009999999998"/>
  </r>
  <r>
    <s v="ROBSON JOSE DE OLIVEIRA JUNIOR"/>
    <s v="Universidade Federal de Uberlandia"/>
    <n v="3900048"/>
    <n v="6852697606"/>
    <s v="29/05/1984"/>
    <x v="1"/>
    <s v="ROSEMERE MENDES DE OLIVEIRA"/>
    <x v="0"/>
    <s v="BRASILEIRO NATO"/>
    <m/>
    <s v="MG"/>
    <m/>
    <n v="298"/>
    <s v="INSTITUTO DE BIOTECNOLOGIA"/>
    <s v="07-AREA ACADEMICA-UMUARAMA"/>
    <n v="298"/>
    <s v="INSTITUTO DE BIOTECNOLOGIA"/>
    <s v="07-AREA ACADEMICA-UMUARAMA"/>
    <x v="0"/>
    <x v="1"/>
    <x v="8"/>
    <x v="0"/>
    <m/>
    <s v="0//0"/>
    <m/>
    <m/>
    <n v="0"/>
    <m/>
    <n v="0"/>
    <m/>
    <m/>
    <m/>
    <x v="0"/>
    <x v="1"/>
    <d v="2013-08-05T00:00:00"/>
    <n v="13273.52"/>
  </r>
  <r>
    <s v="ROBSON LUIZ DE FRANCA"/>
    <s v="Universidade Federal de Uberlandia"/>
    <n v="1214482"/>
    <n v="54789974634"/>
    <s v="22/09/1967"/>
    <x v="1"/>
    <s v="EDWIRGENS DE SOUZA FRANCA"/>
    <x v="0"/>
    <s v="BRASILEIRO NATO"/>
    <m/>
    <s v="GO"/>
    <s v="GOIANIA"/>
    <n v="363"/>
    <s v="FACULDADE DE EDUCACAO"/>
    <s v="04-SANTA MONICA"/>
    <n v="363"/>
    <s v="FACULDADE DE EDUCACAO"/>
    <s v="04-SANTA MONICA"/>
    <x v="0"/>
    <x v="1"/>
    <x v="3"/>
    <x v="0"/>
    <m/>
    <s v="0//0"/>
    <m/>
    <m/>
    <n v="0"/>
    <m/>
    <n v="0"/>
    <m/>
    <m/>
    <m/>
    <x v="0"/>
    <x v="1"/>
    <d v="1996-12-04T00:00:00"/>
    <n v="20720.98"/>
  </r>
  <r>
    <s v="RODOLFO COLLEGARI"/>
    <s v="Universidade Federal de Uberlandia"/>
    <n v="2378432"/>
    <n v="36142854803"/>
    <s v="20/04/1987"/>
    <x v="1"/>
    <s v="SONIA REGINA RODRIGUES CARVALHO COLLEGARI"/>
    <x v="0"/>
    <s v="BRASILEIRO NATO"/>
    <m/>
    <s v="SP"/>
    <m/>
    <n v="391"/>
    <s v="FACULDADE DE MATEMATICA"/>
    <s v="04-SANTA MONICA"/>
    <n v="391"/>
    <s v="FACULDADE DE MATEMATICA"/>
    <s v="04-SANTA MONICA"/>
    <x v="0"/>
    <x v="1"/>
    <x v="0"/>
    <x v="0"/>
    <m/>
    <s v="0//0"/>
    <m/>
    <m/>
    <n v="0"/>
    <m/>
    <n v="0"/>
    <m/>
    <m/>
    <m/>
    <x v="0"/>
    <x v="1"/>
    <d v="2017-03-14T00:00:00"/>
    <n v="12272.12"/>
  </r>
  <r>
    <s v="RODRIGO ALEJANDRO ABARZA MUNOZ"/>
    <s v="Universidade Federal de Uberlandia"/>
    <n v="1658858"/>
    <n v="29832777801"/>
    <s v="01/11/1980"/>
    <x v="1"/>
    <s v="MARIA ELENA ABARZA MUNOZ"/>
    <x v="1"/>
    <s v="BRASILEIRO NATO"/>
    <m/>
    <s v="SP"/>
    <s v="SAO PAULO"/>
    <n v="356"/>
    <s v="INSTITUTO DE QUIMICA"/>
    <s v="04-SANTA MONICA"/>
    <n v="356"/>
    <s v="INSTITUTO DE QUIMICA"/>
    <s v="04-SANTA MONICA"/>
    <x v="0"/>
    <x v="1"/>
    <x v="1"/>
    <x v="0"/>
    <m/>
    <s v="0//0"/>
    <m/>
    <m/>
    <n v="0"/>
    <m/>
    <n v="0"/>
    <m/>
    <m/>
    <m/>
    <x v="0"/>
    <x v="1"/>
    <d v="2008-09-25T00:00:00"/>
    <n v="18663.64"/>
  </r>
  <r>
    <s v="RODRIGO AMORIM BEZERRA DA SILVA"/>
    <s v="Universidade Federal de Uberlandia"/>
    <n v="2692859"/>
    <n v="6311852675"/>
    <s v="19/09/1983"/>
    <x v="1"/>
    <s v="EFIGENIA AMORIM BEZERRA DA SILVA"/>
    <x v="0"/>
    <s v="BRASILEIRO NATO"/>
    <m/>
    <s v="MG"/>
    <s v="UBERLANDIA"/>
    <n v="356"/>
    <s v="INSTITUTO DE QUIMICA"/>
    <s v="04-SANTA MONICA"/>
    <n v="356"/>
    <s v="INSTITUTO DE QUIMICA"/>
    <s v="04-SANTA MONICA"/>
    <x v="0"/>
    <x v="1"/>
    <x v="9"/>
    <x v="0"/>
    <m/>
    <s v="0//0"/>
    <m/>
    <m/>
    <n v="26350"/>
    <s v="FUND. UNIV FEDERAL DA GRANDE DOURADOS"/>
    <n v="0"/>
    <m/>
    <m/>
    <m/>
    <x v="0"/>
    <x v="1"/>
    <d v="2015-07-01T00:00:00"/>
    <n v="16591.91"/>
  </r>
  <r>
    <s v="RODRIGO APARECIDO MORAES DE SOUZA"/>
    <s v="Universidade Federal de Uberlandia"/>
    <n v="1943595"/>
    <n v="17066270843"/>
    <s v="29/06/1973"/>
    <x v="1"/>
    <s v="MARIA HELENA MORAES DE SOUZA"/>
    <x v="0"/>
    <s v="BRASILEIRO NATO"/>
    <m/>
    <s v="SP"/>
    <m/>
    <n v="789"/>
    <s v="COOR CURSO GRAD ENG ALIMENTOS DE PATOS"/>
    <s v="11-CAMPUS PATOS DE MINAS"/>
    <n v="410"/>
    <s v="FACULDADE DE ENGENHARIA QUIMICA"/>
    <s v="04-SANTA MONICA"/>
    <x v="0"/>
    <x v="1"/>
    <x v="6"/>
    <x v="0"/>
    <m/>
    <s v="0//0"/>
    <m/>
    <m/>
    <n v="0"/>
    <m/>
    <n v="0"/>
    <m/>
    <m/>
    <m/>
    <x v="0"/>
    <x v="1"/>
    <d v="2014-04-02T00:00:00"/>
    <n v="12763.01"/>
  </r>
  <r>
    <s v="RODRIGO ARGENTON FREIRE"/>
    <s v="Universidade Federal de Uberlandia"/>
    <n v="1207610"/>
    <n v="36584663833"/>
    <s v="06/02/1987"/>
    <x v="1"/>
    <s v="NELI APARECIDA ARGENTON FREIRE"/>
    <x v="0"/>
    <s v="BRASILEIRO NATO"/>
    <m/>
    <s v="SP"/>
    <m/>
    <n v="372"/>
    <s v="FACULDADE ARQUITETURA URBANISMO E DESIGN"/>
    <s v="04-SANTA MONICA"/>
    <n v="372"/>
    <s v="FACULDADE ARQUITETURA URBANISMO E DESIGN"/>
    <s v="04-SANTA MONICA"/>
    <x v="0"/>
    <x v="1"/>
    <x v="2"/>
    <x v="0"/>
    <m/>
    <s v="0//0"/>
    <m/>
    <m/>
    <n v="0"/>
    <m/>
    <n v="0"/>
    <m/>
    <m/>
    <m/>
    <x v="0"/>
    <x v="1"/>
    <d v="2022-06-20T00:00:00"/>
    <n v="9616.18"/>
  </r>
  <r>
    <s v="RODRIGO BARROSO PANATIERI"/>
    <s v="Universidade Federal de Uberlandia"/>
    <n v="1556424"/>
    <n v="64779840082"/>
    <s v="19/11/1973"/>
    <x v="1"/>
    <s v="TEREZINHA CARLINDA BARROSO PANATIERI"/>
    <x v="1"/>
    <s v="BRASILEIRO NATO"/>
    <m/>
    <s v="RS"/>
    <s v="PIRATINI"/>
    <n v="802"/>
    <s v="COORD DO CURSO DE QUIMICA DO PONTAL"/>
    <s v="09-CAMPUS PONTAL"/>
    <n v="1152"/>
    <s v="INSTITUTO CIENCIAS EXATA NATURAIS PONTAL"/>
    <s v="09-CAMPUS PONTAL"/>
    <x v="0"/>
    <x v="1"/>
    <x v="7"/>
    <x v="0"/>
    <m/>
    <s v="0//0"/>
    <m/>
    <m/>
    <n v="0"/>
    <m/>
    <n v="0"/>
    <m/>
    <m/>
    <m/>
    <x v="0"/>
    <x v="1"/>
    <d v="2009-03-04T00:00:00"/>
    <n v="18058.169999999998"/>
  </r>
  <r>
    <s v="RODRIGO BEZERRA DE ARAUJO GALLIS"/>
    <s v="Universidade Federal de Uberlandia"/>
    <n v="1934888"/>
    <n v="25040559860"/>
    <s v="12/03/1977"/>
    <x v="1"/>
    <s v="FATIMA BEZERRA DE ARAUJO GALLIS"/>
    <x v="0"/>
    <s v="BRASILEIRO NATO"/>
    <m/>
    <s v="SP"/>
    <m/>
    <n v="340"/>
    <s v="INSTITUTO DE GEOGRAFIA"/>
    <s v="04-SANTA MONICA"/>
    <n v="340"/>
    <s v="INSTITUTO DE GEOGRAFIA"/>
    <s v="04-SANTA MONICA"/>
    <x v="0"/>
    <x v="1"/>
    <x v="7"/>
    <x v="0"/>
    <m/>
    <s v="0//0"/>
    <m/>
    <m/>
    <n v="0"/>
    <m/>
    <n v="0"/>
    <m/>
    <m/>
    <m/>
    <x v="0"/>
    <x v="1"/>
    <d v="2012-04-11T00:00:00"/>
    <n v="17255.59"/>
  </r>
  <r>
    <s v="RODRIGO FERNANDES MALAQUIAS"/>
    <s v="Universidade Federal de Uberlandia"/>
    <n v="1676844"/>
    <n v="1472243650"/>
    <s v="19/01/1983"/>
    <x v="1"/>
    <s v="MARIA MADALENA FERNANDES MALAQUIAS"/>
    <x v="0"/>
    <s v="BRASILEIRO NATO"/>
    <m/>
    <s v="MG"/>
    <s v="UBERABA"/>
    <n v="369"/>
    <s v="FACULDADE DE GESTAO E NEGOCIOS"/>
    <s v="04-SANTA MONICA"/>
    <n v="369"/>
    <s v="FACULDADE DE GESTAO E NEGOCIOS"/>
    <s v="04-SANTA MONICA"/>
    <x v="0"/>
    <x v="1"/>
    <x v="7"/>
    <x v="0"/>
    <m/>
    <s v="0//0"/>
    <m/>
    <m/>
    <n v="0"/>
    <m/>
    <n v="0"/>
    <m/>
    <m/>
    <m/>
    <x v="0"/>
    <x v="1"/>
    <d v="2009-01-22T00:00:00"/>
    <n v="17255.59"/>
  </r>
  <r>
    <s v="RODRIGO FREITAS RODRIGUES"/>
    <s v="Universidade Federal de Uberlandia"/>
    <n v="2309180"/>
    <n v="30586923829"/>
    <s v="02/02/1983"/>
    <x v="1"/>
    <s v="MARIA RITA FREITAS RODRIGUES DA COSTA"/>
    <x v="0"/>
    <s v="BRASILEIRO NATO"/>
    <m/>
    <s v="SP"/>
    <m/>
    <n v="1243"/>
    <s v="MUSEU UNIVERSITARIO DE ARTE"/>
    <s v="04-SANTA MONICA"/>
    <n v="808"/>
    <s v="INSTITUTO DE ARTES"/>
    <s v="04-SANTA MONICA"/>
    <x v="0"/>
    <x v="1"/>
    <x v="0"/>
    <x v="0"/>
    <m/>
    <s v="0//0"/>
    <m/>
    <m/>
    <n v="0"/>
    <m/>
    <n v="0"/>
    <m/>
    <m/>
    <m/>
    <x v="0"/>
    <x v="1"/>
    <d v="2016-05-03T00:00:00"/>
    <n v="13247.63"/>
  </r>
  <r>
    <s v="RODRIGO GUSTAVO DELALIBERA"/>
    <s v="Universidade Federal de Uberlandia"/>
    <n v="1674447"/>
    <n v="24784775803"/>
    <s v="23/01/1976"/>
    <x v="1"/>
    <s v="MARIA CRISTINA DEL GESSO DELALIBERA"/>
    <x v="0"/>
    <s v="BRASILEIRO NATO"/>
    <m/>
    <s v="SP"/>
    <m/>
    <n v="407"/>
    <s v="FACULDADE DE ENGENHARIA CIVIL"/>
    <s v="04-SANTA MONICA"/>
    <n v="407"/>
    <s v="FACULDADE DE ENGENHARIA CIVIL"/>
    <s v="04-SANTA MONICA"/>
    <x v="0"/>
    <x v="1"/>
    <x v="5"/>
    <x v="0"/>
    <m/>
    <s v="0//0"/>
    <m/>
    <m/>
    <n v="26235"/>
    <s v="UNIVERSIDADE FEDERAL DE GOIAS"/>
    <n v="0"/>
    <m/>
    <m/>
    <m/>
    <x v="0"/>
    <x v="1"/>
    <d v="2015-12-02T00:00:00"/>
    <n v="17945.810000000001"/>
  </r>
  <r>
    <s v="RODRIGO LAMBERT"/>
    <s v="Universidade Federal de Uberlandia"/>
    <n v="2031997"/>
    <n v="1173970169"/>
    <s v="25/01/1985"/>
    <x v="1"/>
    <s v="THELMA SANTOS DE MELO LAMBERT"/>
    <x v="0"/>
    <s v="EQUIPARADO"/>
    <s v="BELGICA"/>
    <m/>
    <m/>
    <n v="391"/>
    <s v="FACULDADE DE MATEMATICA"/>
    <s v="04-SANTA MONICA"/>
    <n v="391"/>
    <s v="FACULDADE DE MATEMATICA"/>
    <s v="04-SANTA MONICA"/>
    <x v="0"/>
    <x v="1"/>
    <x v="8"/>
    <x v="0"/>
    <m/>
    <s v="0//0"/>
    <m/>
    <m/>
    <n v="0"/>
    <m/>
    <n v="0"/>
    <m/>
    <m/>
    <m/>
    <x v="0"/>
    <x v="1"/>
    <d v="2013-06-05T00:00:00"/>
    <n v="13273.52"/>
  </r>
  <r>
    <s v="RODRIGO MIRANDA"/>
    <s v="Universidade Federal de Uberlandia"/>
    <n v="3355470"/>
    <n v="4415936660"/>
    <s v="14/10/1978"/>
    <x v="1"/>
    <s v="ELIZABETH DIVINA MIRANDA"/>
    <x v="0"/>
    <s v="BRASILEIRO NATO"/>
    <m/>
    <s v="MG"/>
    <s v="UBERLANDIA"/>
    <n v="369"/>
    <s v="FACULDADE DE GESTAO E NEGOCIOS"/>
    <s v="04-SANTA MONICA"/>
    <n v="369"/>
    <s v="FACULDADE DE GESTAO E NEGOCIOS"/>
    <s v="04-SANTA MONICA"/>
    <x v="0"/>
    <x v="1"/>
    <x v="9"/>
    <x v="0"/>
    <m/>
    <s v="0//0"/>
    <m/>
    <m/>
    <n v="0"/>
    <m/>
    <n v="0"/>
    <m/>
    <m/>
    <m/>
    <x v="0"/>
    <x v="1"/>
    <d v="2009-07-24T00:00:00"/>
    <n v="16591.91"/>
  </r>
  <r>
    <s v="RODRIGO MOLINI LEAO"/>
    <s v="Universidade Federal de Uberlandia"/>
    <n v="1267989"/>
    <n v="29545855878"/>
    <s v="04/03/1982"/>
    <x v="1"/>
    <s v="ANA MARIA MOLINI LEAO"/>
    <x v="0"/>
    <s v="BRASILEIRO NATO"/>
    <m/>
    <s v="SP"/>
    <m/>
    <n v="1167"/>
    <s v="DEPARTAMENTO DE FARMACOLOGIA"/>
    <s v="07-AREA ACADEMICA-UMUARAMA"/>
    <n v="288"/>
    <s v="INSTITUTO DE CIENCIAS BIOMEDICAS"/>
    <s v="07-AREA ACADEMICA-UMUARAMA"/>
    <x v="0"/>
    <x v="1"/>
    <x v="0"/>
    <x v="0"/>
    <m/>
    <s v="0//0"/>
    <m/>
    <m/>
    <n v="26232"/>
    <s v="UNIVERSIDADE FEDERAL DA BAHIA"/>
    <n v="0"/>
    <m/>
    <m/>
    <m/>
    <x v="0"/>
    <x v="1"/>
    <d v="2019-07-05T00:00:00"/>
    <n v="12272.12"/>
  </r>
  <r>
    <s v="RODRIGO OTAVIO VEIGA DE MIRANDA"/>
    <s v="Universidade Federal de Uberlandia"/>
    <n v="1035820"/>
    <n v="5655655675"/>
    <s v="02/07/1981"/>
    <x v="1"/>
    <s v="ALVA DO NASCIMENTO VEIGA DE MIRANDA"/>
    <x v="0"/>
    <s v="BRASILEIRO NATO"/>
    <m/>
    <s v="MG"/>
    <m/>
    <n v="908"/>
    <s v="COOR CUR GRAD ENG FLORESTAL MTE CARMELO"/>
    <s v="10-CAMPUS MONTE CARMELO"/>
    <n v="301"/>
    <s v="INSTITUTO DE CIENCIAS AGRARIAS"/>
    <s v="12-CAMPUS GLORIA"/>
    <x v="0"/>
    <x v="1"/>
    <x v="4"/>
    <x v="0"/>
    <m/>
    <s v="0//0"/>
    <m/>
    <m/>
    <n v="0"/>
    <m/>
    <n v="0"/>
    <m/>
    <m/>
    <m/>
    <x v="0"/>
    <x v="1"/>
    <d v="2018-09-04T00:00:00"/>
    <n v="11800.12"/>
  </r>
  <r>
    <s v="RODRIGO PEREIRA DE QUEIROZ"/>
    <s v="Universidade Federal de Uberlandia"/>
    <n v="2203829"/>
    <n v="78606080659"/>
    <s v="06/08/1970"/>
    <x v="1"/>
    <s v="SEMIRAMIS GEMA PEREIRA DE QUEIROZ"/>
    <x v="0"/>
    <s v="BRASILEIRO NATO"/>
    <m/>
    <s v="MG"/>
    <s v="UBERLANDIA"/>
    <n v="314"/>
    <s v="FACULDADE DE MEDICINA VETERINARIA"/>
    <s v="07-AREA ACADEMICA-UMUARAMA"/>
    <n v="314"/>
    <s v="FACULDADE DE MEDICINA VETERINARIA"/>
    <s v="07-AREA ACADEMICA-UMUARAMA"/>
    <x v="0"/>
    <x v="1"/>
    <x v="1"/>
    <x v="0"/>
    <m/>
    <s v="0//0"/>
    <m/>
    <m/>
    <n v="0"/>
    <m/>
    <n v="0"/>
    <m/>
    <m/>
    <m/>
    <x v="0"/>
    <x v="1"/>
    <d v="1998-06-24T00:00:00"/>
    <n v="19531.71"/>
  </r>
  <r>
    <s v="RODRIGO PIRES LEANDRO"/>
    <s v="Universidade Federal de Uberlandia"/>
    <n v="1489718"/>
    <n v="1638182906"/>
    <s v="18/01/1978"/>
    <x v="1"/>
    <s v="MARLENE PIRES LEANDRO"/>
    <x v="0"/>
    <s v="BRASILEIRO NATO"/>
    <m/>
    <s v="SC"/>
    <m/>
    <n v="407"/>
    <s v="FACULDADE DE ENGENHARIA CIVIL"/>
    <s v="04-SANTA MONICA"/>
    <n v="407"/>
    <s v="FACULDADE DE ENGENHARIA CIVIL"/>
    <s v="04-SANTA MONICA"/>
    <x v="0"/>
    <x v="1"/>
    <x v="8"/>
    <x v="0"/>
    <m/>
    <s v="0//0"/>
    <m/>
    <m/>
    <n v="0"/>
    <m/>
    <n v="0"/>
    <m/>
    <m/>
    <m/>
    <x v="0"/>
    <x v="1"/>
    <d v="2009-04-09T00:00:00"/>
    <n v="13273.52"/>
  </r>
  <r>
    <s v="RODRIGO RODRIGUES CAMBRAIA DE MIRANDA"/>
    <s v="Universidade Federal de Uberlandia"/>
    <n v="3251362"/>
    <n v="3493778635"/>
    <s v="02/10/1977"/>
    <x v="1"/>
    <s v="DENISE RODRIGUES CAMBRAIA"/>
    <x v="0"/>
    <s v="BRASILEIRO NATO"/>
    <m/>
    <s v="SP"/>
    <m/>
    <n v="288"/>
    <s v="INSTITUTO DE CIENCIAS BIOMEDICAS"/>
    <s v="07-AREA ACADEMICA-UMUARAMA"/>
    <n v="288"/>
    <s v="INSTITUTO DE CIENCIAS BIOMEDICAS"/>
    <s v="07-AREA ACADEMICA-UMUARAMA"/>
    <x v="0"/>
    <x v="1"/>
    <x v="2"/>
    <x v="0"/>
    <m/>
    <s v="0//0"/>
    <m/>
    <m/>
    <n v="0"/>
    <m/>
    <n v="0"/>
    <m/>
    <m/>
    <m/>
    <x v="0"/>
    <x v="1"/>
    <d v="2021-09-01T00:00:00"/>
    <n v="9616.18"/>
  </r>
  <r>
    <s v="RODRIGO SANCHES MIANI"/>
    <s v="Universidade Federal de Uberlandia"/>
    <n v="2077505"/>
    <n v="32683045832"/>
    <s v="30/10/1983"/>
    <x v="1"/>
    <s v="ROSA MARIA SANCHES MIANI"/>
    <x v="0"/>
    <s v="BRASILEIRO NATO"/>
    <m/>
    <s v="SP"/>
    <m/>
    <n v="414"/>
    <s v="FACULDADE DE CIENCIA DA COMPUTACAO"/>
    <s v="04-SANTA MONICA"/>
    <n v="414"/>
    <s v="FACULDADE DE CIENCIA DA COMPUTACAO"/>
    <s v="04-SANTA MONICA"/>
    <x v="0"/>
    <x v="1"/>
    <x v="6"/>
    <x v="0"/>
    <m/>
    <s v="0//0"/>
    <m/>
    <m/>
    <n v="0"/>
    <m/>
    <n v="0"/>
    <m/>
    <m/>
    <m/>
    <x v="0"/>
    <x v="1"/>
    <d v="2013-12-03T00:00:00"/>
    <n v="12763.01"/>
  </r>
  <r>
    <s v="RODRIGO SANCHES PERES"/>
    <s v="Universidade Federal de Uberlandia"/>
    <n v="1507084"/>
    <n v="29034919846"/>
    <s v="12/03/1979"/>
    <x v="1"/>
    <s v="MARGARIDA MARIA SANCHES PERES"/>
    <x v="0"/>
    <s v="BRASILEIRO NATO"/>
    <m/>
    <s v="SP"/>
    <s v="SAO CARLOS"/>
    <n v="326"/>
    <s v="INSTITUTO DE PSICOLOGIA"/>
    <s v="07-AREA ACADEMICA-UMUARAMA"/>
    <n v="326"/>
    <s v="INSTITUTO DE PSICOLOGIA"/>
    <s v="07-AREA ACADEMICA-UMUARAMA"/>
    <x v="0"/>
    <x v="1"/>
    <x v="1"/>
    <x v="0"/>
    <m/>
    <s v="0//0"/>
    <m/>
    <m/>
    <n v="0"/>
    <m/>
    <n v="0"/>
    <m/>
    <m/>
    <m/>
    <x v="0"/>
    <x v="1"/>
    <d v="2008-09-25T00:00:00"/>
    <n v="18663.64"/>
  </r>
  <r>
    <s v="RODRIGO VALVERDE DENUBILA"/>
    <s v="Universidade Federal de Uberlandia"/>
    <n v="1061937"/>
    <n v="30835088839"/>
    <s v="05/04/1983"/>
    <x v="1"/>
    <s v="VALERIA CRISTINA VALVERDE DENUBILA"/>
    <x v="0"/>
    <s v="BRASILEIRO NATO"/>
    <m/>
    <s v="SP"/>
    <m/>
    <n v="349"/>
    <s v="INSTITUTO DE LETRAS E LINGUISTICA"/>
    <s v="04-SANTA MONICA"/>
    <n v="349"/>
    <s v="INSTITUTO DE LETRAS E LINGUISTICA"/>
    <s v="04-SANTA MONICA"/>
    <x v="0"/>
    <x v="1"/>
    <x v="12"/>
    <x v="0"/>
    <m/>
    <s v="0//0"/>
    <m/>
    <m/>
    <n v="0"/>
    <m/>
    <n v="0"/>
    <m/>
    <m/>
    <m/>
    <x v="0"/>
    <x v="1"/>
    <d v="2020-09-01T00:00:00"/>
    <n v="10097"/>
  </r>
  <r>
    <s v="RODRIGO VASCONCELOS MACHADO"/>
    <s v="Universidade Federal de Uberlandia"/>
    <n v="1212382"/>
    <n v="75039893604"/>
    <s v="18/04/1971"/>
    <x v="1"/>
    <s v="MARGARIDA DO CARMO MACHADO"/>
    <x v="0"/>
    <s v="BRASILEIRO NATO"/>
    <m/>
    <s v="MG"/>
    <m/>
    <n v="349"/>
    <s v="INSTITUTO DE LETRAS E LINGUISTICA"/>
    <s v="04-SANTA MONICA"/>
    <n v="349"/>
    <s v="INSTITUTO DE LETRAS E LINGUISTICA"/>
    <s v="04-SANTA MONICA"/>
    <x v="0"/>
    <x v="1"/>
    <x v="1"/>
    <x v="0"/>
    <m/>
    <s v="0//0"/>
    <m/>
    <m/>
    <n v="26241"/>
    <s v="UNIVERSIDADE FEDERAL DO PARANA"/>
    <n v="0"/>
    <m/>
    <m/>
    <m/>
    <x v="0"/>
    <x v="1"/>
    <d v="2021-05-06T00:00:00"/>
    <n v="18663.64"/>
  </r>
  <r>
    <s v="RODRIGO VITORINO SOUZA ALVES"/>
    <s v="Universidade Federal de Uberlandia"/>
    <n v="1890830"/>
    <n v="7746491600"/>
    <s v="29/05/1985"/>
    <x v="1"/>
    <s v="RAQUEL DE SOUZA ALVES SILVA"/>
    <x v="0"/>
    <s v="BRASILEIRO NATO"/>
    <m/>
    <s v="MG"/>
    <m/>
    <n v="376"/>
    <s v="FACULDADE DE DIREITO"/>
    <s v="04-SANTA MONICA"/>
    <n v="376"/>
    <s v="FACULDADE DE DIREITO"/>
    <s v="04-SANTA MONICA"/>
    <x v="0"/>
    <x v="1"/>
    <x v="8"/>
    <x v="0"/>
    <m/>
    <s v="0//0"/>
    <m/>
    <m/>
    <n v="0"/>
    <m/>
    <n v="0"/>
    <m/>
    <m/>
    <m/>
    <x v="0"/>
    <x v="1"/>
    <d v="2011-09-15T00:00:00"/>
    <n v="13273.52"/>
  </r>
  <r>
    <s v="ROGERIO AGENOR DE ARAUJO"/>
    <s v="Universidade Federal de Uberlandia"/>
    <n v="6412773"/>
    <n v="41484401620"/>
    <s v="10/09/1958"/>
    <x v="1"/>
    <s v="LOURDES FERREIRA ARAUJO"/>
    <x v="0"/>
    <s v="BRASILEIRO NATO"/>
    <m/>
    <s v="MG"/>
    <s v="POCO FUNDO"/>
    <n v="305"/>
    <s v="FACULDADE DE MEDICINA"/>
    <s v="07-AREA ACADEMICA-UMUARAMA"/>
    <n v="305"/>
    <s v="FACULDADE DE MEDICINA"/>
    <s v="07-AREA ACADEMICA-UMUARAMA"/>
    <x v="0"/>
    <x v="0"/>
    <x v="10"/>
    <x v="0"/>
    <m/>
    <s v="0//0"/>
    <m/>
    <m/>
    <n v="0"/>
    <m/>
    <n v="0"/>
    <m/>
    <m/>
    <m/>
    <x v="0"/>
    <x v="0"/>
    <d v="2016-10-11T00:00:00"/>
    <n v="5007.21"/>
  </r>
  <r>
    <s v="ROGERIO DE MELO COSTA PINTO"/>
    <s v="Universidade Federal de Uberlandia"/>
    <n v="1349935"/>
    <n v="59639261653"/>
    <s v="03/05/1969"/>
    <x v="1"/>
    <s v="NILZA DE MELO COSTA PINTO"/>
    <x v="0"/>
    <s v="BRASILEIRO NATO"/>
    <m/>
    <s v="MG"/>
    <s v="LAVRAS"/>
    <n v="391"/>
    <s v="FACULDADE DE MATEMATICA"/>
    <s v="04-SANTA MONICA"/>
    <n v="391"/>
    <s v="FACULDADE DE MATEMATICA"/>
    <s v="04-SANTA MONICA"/>
    <x v="0"/>
    <x v="1"/>
    <x v="3"/>
    <x v="0"/>
    <m/>
    <s v="0//0"/>
    <m/>
    <m/>
    <n v="0"/>
    <m/>
    <n v="0"/>
    <m/>
    <m/>
    <m/>
    <x v="0"/>
    <x v="1"/>
    <d v="2002-05-10T00:00:00"/>
    <n v="20530.009999999998"/>
  </r>
  <r>
    <s v="ROGERIO FERNANDO PIRES"/>
    <s v="Universidade Federal de Uberlandia"/>
    <n v="1888634"/>
    <n v="29436855850"/>
    <s v="22/12/1979"/>
    <x v="1"/>
    <s v="BENEDITA DE FATIMA GOMES PIRES"/>
    <x v="0"/>
    <s v="BRASILEIRO NATO"/>
    <m/>
    <s v="SP"/>
    <m/>
    <n v="801"/>
    <s v="COORD CURSO DE MATEMATICA DO PONTAL"/>
    <s v="09-CAMPUS PONTAL"/>
    <n v="1152"/>
    <s v="INSTITUTO CIENCIAS EXATA NATURAIS PONTAL"/>
    <s v="09-CAMPUS PONTAL"/>
    <x v="0"/>
    <x v="1"/>
    <x v="0"/>
    <x v="0"/>
    <m/>
    <s v="0//0"/>
    <m/>
    <m/>
    <n v="0"/>
    <m/>
    <n v="0"/>
    <m/>
    <m/>
    <m/>
    <x v="0"/>
    <x v="1"/>
    <d v="2016-11-29T00:00:00"/>
    <n v="12272.12"/>
  </r>
  <r>
    <s v="ROGERIO LEMOS RIBEIRO"/>
    <s v="Universidade Federal de Uberlandia"/>
    <n v="1964479"/>
    <n v="27705848805"/>
    <s v="30/12/1978"/>
    <x v="1"/>
    <s v="ELZA FERRANTE RIBEIRO"/>
    <x v="0"/>
    <s v="BRASILEIRO NATO"/>
    <m/>
    <s v="SP"/>
    <m/>
    <n v="407"/>
    <s v="FACULDADE DE ENGENHARIA CIVIL"/>
    <s v="04-SANTA MONICA"/>
    <n v="407"/>
    <s v="FACULDADE DE ENGENHARIA CIVIL"/>
    <s v="04-SANTA MONICA"/>
    <x v="0"/>
    <x v="1"/>
    <x v="8"/>
    <x v="0"/>
    <m/>
    <s v="0//0"/>
    <m/>
    <m/>
    <n v="0"/>
    <m/>
    <n v="0"/>
    <m/>
    <m/>
    <m/>
    <x v="0"/>
    <x v="1"/>
    <d v="2012-08-28T00:00:00"/>
    <n v="13273.52"/>
  </r>
  <r>
    <s v="ROGERIO MENDONCA DE CARVALHO"/>
    <s v="Universidade Federal de Uberlandia"/>
    <n v="2079384"/>
    <n v="11741605865"/>
    <s v="15/09/1977"/>
    <x v="1"/>
    <s v="DEISE MAROUELLI MENDONCA CARVALHO"/>
    <x v="0"/>
    <s v="BRASILEIRO NATO"/>
    <m/>
    <s v="SP"/>
    <m/>
    <n v="332"/>
    <s v="FACULDADE DE EDUCACAO FISICA"/>
    <s v="03-EDUCACAO FISICA"/>
    <n v="332"/>
    <s v="FACULDADE DE EDUCACAO FISICA"/>
    <s v="03-EDUCACAO FISICA"/>
    <x v="0"/>
    <x v="1"/>
    <x v="0"/>
    <x v="0"/>
    <m/>
    <s v="0//0"/>
    <m/>
    <m/>
    <n v="0"/>
    <m/>
    <n v="0"/>
    <m/>
    <m/>
    <m/>
    <x v="0"/>
    <x v="1"/>
    <d v="2013-12-23T00:00:00"/>
    <n v="12842.91"/>
  </r>
  <r>
    <s v="ROGERIO SALES GONCALVES"/>
    <s v="Universidade Federal de Uberlandia"/>
    <n v="2568403"/>
    <n v="22173670808"/>
    <s v="11/05/1981"/>
    <x v="1"/>
    <s v="ALAIR SALES GONCALVES"/>
    <x v="0"/>
    <s v="BRASILEIRO NATO"/>
    <m/>
    <s v="SP"/>
    <s v="BARRETOS"/>
    <n v="399"/>
    <s v="FACULDADE DE ENGENHARIA MECANICA"/>
    <s v="12-CAMPUS GLORIA"/>
    <n v="399"/>
    <s v="FACULDADE DE ENGENHARIA MECANICA"/>
    <s v="12-CAMPUS GLORIA"/>
    <x v="0"/>
    <x v="1"/>
    <x v="5"/>
    <x v="0"/>
    <m/>
    <s v="0//0"/>
    <m/>
    <m/>
    <n v="0"/>
    <m/>
    <n v="0"/>
    <m/>
    <m/>
    <m/>
    <x v="0"/>
    <x v="1"/>
    <d v="2008-11-10T00:00:00"/>
    <n v="17945.810000000001"/>
  </r>
  <r>
    <s v="ROMANA ISABEL BRAZIO VALENTE PINHO"/>
    <s v="Universidade Federal de Uberlandia"/>
    <n v="1067124"/>
    <n v="23174699851"/>
    <s v="16/03/1976"/>
    <x v="0"/>
    <s v="LUZIA CANCIO BRAZIO VALENTE"/>
    <x v="0"/>
    <s v="ESTRANGEIRO"/>
    <s v="PORTUGAL"/>
    <m/>
    <m/>
    <n v="363"/>
    <s v="FACULDADE DE EDUCACAO"/>
    <s v="04-SANTA MONICA"/>
    <n v="363"/>
    <s v="FACULDADE DE EDUCACAO"/>
    <s v="04-SANTA MONICA"/>
    <x v="0"/>
    <x v="1"/>
    <x v="6"/>
    <x v="0"/>
    <m/>
    <s v="0//0"/>
    <m/>
    <m/>
    <n v="0"/>
    <m/>
    <n v="0"/>
    <m/>
    <m/>
    <m/>
    <x v="0"/>
    <x v="1"/>
    <d v="2014-02-04T00:00:00"/>
    <n v="12763.01"/>
  </r>
  <r>
    <s v="RONALDO CASTRO DE OLIVEIRA"/>
    <s v="Universidade Federal de Uberlandia"/>
    <n v="3191429"/>
    <n v="77092597668"/>
    <s v="03/09/1968"/>
    <x v="1"/>
    <s v="ESTER CASTRO DE OLIVEIRA"/>
    <x v="0"/>
    <s v="BRASILEIRO NATO"/>
    <m/>
    <s v="MG"/>
    <s v="RESPLENDOR"/>
    <n v="414"/>
    <s v="FACULDADE DE CIENCIA DA COMPUTACAO"/>
    <s v="04-SANTA MONICA"/>
    <n v="414"/>
    <s v="FACULDADE DE CIENCIA DA COMPUTACAO"/>
    <s v="04-SANTA MONICA"/>
    <x v="0"/>
    <x v="0"/>
    <x v="8"/>
    <x v="0"/>
    <m/>
    <s v="0//0"/>
    <m/>
    <m/>
    <n v="0"/>
    <m/>
    <n v="0"/>
    <m/>
    <m/>
    <m/>
    <x v="0"/>
    <x v="1"/>
    <d v="2008-09-25T00:00:00"/>
    <n v="9260.6"/>
  </r>
  <r>
    <s v="RONALDO MACEDO BRANDAO"/>
    <s v="Universidade Federal de Uberlandia"/>
    <n v="2380879"/>
    <n v="52032280604"/>
    <s v="03/07/1964"/>
    <x v="1"/>
    <s v="MARIA DE LOURDES MACEDO BRANDAO"/>
    <x v="0"/>
    <s v="BRASILEIRO NATO"/>
    <m/>
    <s v="MG"/>
    <m/>
    <n v="808"/>
    <s v="INSTITUTO DE ARTES"/>
    <s v="04-SANTA MONICA"/>
    <n v="808"/>
    <s v="INSTITUTO DE ARTES"/>
    <s v="04-SANTA MONICA"/>
    <x v="0"/>
    <x v="1"/>
    <x v="0"/>
    <x v="0"/>
    <m/>
    <s v="0//0"/>
    <m/>
    <m/>
    <n v="0"/>
    <m/>
    <n v="0"/>
    <m/>
    <m/>
    <m/>
    <x v="0"/>
    <x v="1"/>
    <d v="2017-03-27T00:00:00"/>
    <n v="13255.3"/>
  </r>
  <r>
    <s v="RONAN MACHADO DE ALCANTARA"/>
    <s v="Universidade Federal de Uberlandia"/>
    <n v="3418160"/>
    <n v="71167994604"/>
    <s v="06/10/1963"/>
    <x v="1"/>
    <s v="MARIA MAGALHAES MACHADO ALCANTARA"/>
    <x v="0"/>
    <s v="BRASILEIRO NATO"/>
    <m/>
    <s v="MG"/>
    <s v="MEDEIROS"/>
    <n v="430"/>
    <s v="AREA DE ODONTOLOGIA PEDIATRICA FOUFU"/>
    <s v="07-AREA ACADEMICA-UMUARAMA"/>
    <n v="319"/>
    <s v="FACULDADE DE ODONTOLOGIA"/>
    <s v="07-AREA ACADEMICA-UMUARAMA"/>
    <x v="0"/>
    <x v="0"/>
    <x v="8"/>
    <x v="0"/>
    <m/>
    <s v="0//0"/>
    <m/>
    <s v="Lic. Tratar de Interesses Particulares - EST"/>
    <n v="0"/>
    <m/>
    <n v="0"/>
    <m/>
    <s v="20/10/2021"/>
    <s v="19/10/2024"/>
    <x v="0"/>
    <x v="0"/>
    <d v="2008-09-25T00:00:00"/>
    <n v="0"/>
  </r>
  <r>
    <s v="RONE CARDOSO"/>
    <s v="Universidade Federal de Uberlandia"/>
    <n v="2581343"/>
    <n v="98707744668"/>
    <s v="17/07/1974"/>
    <x v="1"/>
    <s v="SIRLEI DA SILVA CARDOSO"/>
    <x v="0"/>
    <s v="BRASILEIRO NATO"/>
    <m/>
    <s v="MG"/>
    <s v="UBERLANDIA"/>
    <n v="298"/>
    <s v="INSTITUTO DE BIOTECNOLOGIA"/>
    <s v="07-AREA ACADEMICA-UMUARAMA"/>
    <n v="298"/>
    <s v="INSTITUTO DE BIOTECNOLOGIA"/>
    <s v="07-AREA ACADEMICA-UMUARAMA"/>
    <x v="0"/>
    <x v="1"/>
    <x v="7"/>
    <x v="0"/>
    <m/>
    <s v="0//0"/>
    <m/>
    <m/>
    <n v="0"/>
    <m/>
    <n v="0"/>
    <m/>
    <m/>
    <m/>
    <x v="0"/>
    <x v="1"/>
    <d v="2011-02-08T00:00:00"/>
    <n v="18058.169999999998"/>
  </r>
  <r>
    <s v="ROSA MARIA ZAIA BORGES"/>
    <s v="Universidade Federal de Uberlandia"/>
    <n v="1339022"/>
    <n v="861651600"/>
    <s v="26/10/1974"/>
    <x v="0"/>
    <s v="IGNEZ ROSA ZAIA BORGES"/>
    <x v="0"/>
    <s v="BRASILEIRO NATO"/>
    <m/>
    <s v="MG"/>
    <m/>
    <n v="376"/>
    <s v="FACULDADE DE DIREITO"/>
    <s v="04-SANTA MONICA"/>
    <n v="376"/>
    <s v="FACULDADE DE DIREITO"/>
    <s v="04-SANTA MONICA"/>
    <x v="0"/>
    <x v="1"/>
    <x v="0"/>
    <x v="0"/>
    <m/>
    <s v="0//0"/>
    <m/>
    <m/>
    <n v="26266"/>
    <s v="FUNDACAO UNIVERSIDADE FEDERAL DO PAMPA"/>
    <n v="0"/>
    <m/>
    <m/>
    <m/>
    <x v="0"/>
    <x v="1"/>
    <d v="2018-02-20T00:00:00"/>
    <n v="13255.3"/>
  </r>
  <r>
    <s v="ROSANA APARECIDA RIBEIRO"/>
    <s v="Universidade Federal de Uberlandia"/>
    <n v="1163337"/>
    <n v="75648830653"/>
    <s v="29/10/1965"/>
    <x v="0"/>
    <s v="MARIA SELMA RIBEIRO"/>
    <x v="0"/>
    <s v="BRASILEIRO NATO"/>
    <m/>
    <s v="MG"/>
    <s v="DORES DO INDAIA"/>
    <n v="344"/>
    <s v="INST DE ECONOMIA RELACOES INTERNACIONAIS"/>
    <s v="04-SANTA MONICA"/>
    <n v="344"/>
    <s v="INST DE ECONOMIA RELACOES INTERNACIONAIS"/>
    <s v="04-SANTA MONICA"/>
    <x v="0"/>
    <x v="1"/>
    <x v="3"/>
    <x v="0"/>
    <m/>
    <s v="0//0"/>
    <m/>
    <m/>
    <n v="0"/>
    <m/>
    <n v="0"/>
    <m/>
    <m/>
    <m/>
    <x v="0"/>
    <x v="1"/>
    <d v="1994-04-04T00:00:00"/>
    <n v="23920.42"/>
  </r>
  <r>
    <s v="ROSANA MARIA NASCIMENTO DE ASSUNCAO"/>
    <s v="Universidade Federal de Uberlandia"/>
    <n v="4299174"/>
    <n v="76636739649"/>
    <s v="19/04/1968"/>
    <x v="0"/>
    <s v="DALVA FRANCISCA NASCIMENTO DE ASSUNCAO"/>
    <x v="3"/>
    <s v="BRASILEIRO NATO"/>
    <m/>
    <s v="SP"/>
    <s v="SAO PAULO"/>
    <n v="1152"/>
    <s v="INSTITUTO CIENCIAS EXATA NATURAIS PONTAL"/>
    <s v="09-CAMPUS PONTAL"/>
    <n v="1152"/>
    <s v="INSTITUTO CIENCIAS EXATA NATURAIS PONTAL"/>
    <s v="09-CAMPUS PONTAL"/>
    <x v="0"/>
    <x v="1"/>
    <x v="7"/>
    <x v="0"/>
    <m/>
    <s v="0//0"/>
    <m/>
    <m/>
    <n v="0"/>
    <m/>
    <n v="0"/>
    <m/>
    <m/>
    <m/>
    <x v="0"/>
    <x v="1"/>
    <d v="2009-01-22T00:00:00"/>
    <n v="21910.93"/>
  </r>
  <r>
    <s v="ROSANA ROMERO"/>
    <s v="Universidade Federal de Uberlandia"/>
    <n v="1461883"/>
    <n v="6537523850"/>
    <s v="21/12/1964"/>
    <x v="0"/>
    <s v="ISOLA BIANCHI ROMERO"/>
    <x v="0"/>
    <s v="BRASILEIRO NATO"/>
    <m/>
    <s v="SP"/>
    <s v="LIMEIRA"/>
    <n v="294"/>
    <s v="INSTITUTO DE BIOLOGIA"/>
    <s v="07-AREA ACADEMICA-UMUARAMA"/>
    <n v="294"/>
    <s v="INSTITUTO DE BIOLOGIA"/>
    <s v="07-AREA ACADEMICA-UMUARAMA"/>
    <x v="0"/>
    <x v="1"/>
    <x v="3"/>
    <x v="0"/>
    <m/>
    <s v="0//0"/>
    <m/>
    <m/>
    <n v="0"/>
    <m/>
    <n v="0"/>
    <m/>
    <m/>
    <m/>
    <x v="0"/>
    <x v="1"/>
    <d v="2004-08-06T00:00:00"/>
    <n v="20530.009999999998"/>
  </r>
  <r>
    <s v="ROSANA SUELI DA MOTTA JAFELICE"/>
    <s v="Universidade Federal de Uberlandia"/>
    <n v="413477"/>
    <n v="6237192824"/>
    <s v="30/08/1964"/>
    <x v="0"/>
    <s v="GENILDE VITORETI MOTTA"/>
    <x v="0"/>
    <s v="BRASILEIRO NATO"/>
    <m/>
    <s v="SP"/>
    <s v="SAO JOSE DO RIO PRETO"/>
    <n v="391"/>
    <s v="FACULDADE DE MATEMATICA"/>
    <s v="04-SANTA MONICA"/>
    <n v="391"/>
    <s v="FACULDADE DE MATEMATICA"/>
    <s v="04-SANTA MONICA"/>
    <x v="0"/>
    <x v="1"/>
    <x v="3"/>
    <x v="0"/>
    <m/>
    <s v="0//0"/>
    <m/>
    <m/>
    <n v="0"/>
    <m/>
    <n v="0"/>
    <m/>
    <m/>
    <m/>
    <x v="0"/>
    <x v="1"/>
    <d v="1990-09-10T00:00:00"/>
    <n v="24365.39"/>
  </r>
  <r>
    <s v="ROSANGELA MARTINS DE ARAUJO"/>
    <s v="Universidade Federal de Uberlandia"/>
    <n v="1163336"/>
    <n v="66638003615"/>
    <s v="17/02/1965"/>
    <x v="0"/>
    <s v="VALDIR MARINHO ARAUJO"/>
    <x v="0"/>
    <s v="BRASILEIRO NATO"/>
    <m/>
    <s v="MG"/>
    <s v="ARAGUARI"/>
    <n v="305"/>
    <s v="FACULDADE DE MEDICINA"/>
    <s v="07-AREA ACADEMICA-UMUARAMA"/>
    <n v="305"/>
    <s v="FACULDADE DE MEDICINA"/>
    <s v="07-AREA ACADEMICA-UMUARAMA"/>
    <x v="0"/>
    <x v="1"/>
    <x v="4"/>
    <x v="0"/>
    <m/>
    <s v="0//0"/>
    <m/>
    <m/>
    <n v="0"/>
    <m/>
    <n v="0"/>
    <m/>
    <m/>
    <m/>
    <x v="0"/>
    <x v="1"/>
    <d v="1994-03-28T00:00:00"/>
    <n v="12019.65"/>
  </r>
  <r>
    <s v="ROSEANE GROSSI SILVA"/>
    <s v="Universidade Federal de Uberlandia"/>
    <n v="2889228"/>
    <n v="3666574610"/>
    <s v="16/11/1979"/>
    <x v="0"/>
    <s v="MARIA IVONE GROSSI SILVA"/>
    <x v="0"/>
    <s v="BRASILEIRO NATO"/>
    <m/>
    <s v="MG"/>
    <m/>
    <n v="369"/>
    <s v="FACULDADE DE GESTAO E NEGOCIOS"/>
    <s v="04-SANTA MONICA"/>
    <n v="369"/>
    <s v="FACULDADE DE GESTAO E NEGOCIOS"/>
    <s v="04-SANTA MONICA"/>
    <x v="0"/>
    <x v="1"/>
    <x v="2"/>
    <x v="1"/>
    <m/>
    <s v="0//0"/>
    <m/>
    <m/>
    <n v="0"/>
    <m/>
    <n v="0"/>
    <m/>
    <m/>
    <m/>
    <x v="1"/>
    <x v="0"/>
    <d v="2022-06-21T00:00:00"/>
    <n v="3259.43"/>
  </r>
  <r>
    <s v="ROSELI MENDONCA DIAS"/>
    <s v="Universidade Federal de Uberlandia"/>
    <n v="1253517"/>
    <n v="8700021636"/>
    <s v="12/08/1986"/>
    <x v="0"/>
    <s v="RAQUEL MENDONCA DO NASCIMENTO DIAS"/>
    <x v="0"/>
    <s v="BRASILEIRO NATO"/>
    <m/>
    <s v="MG"/>
    <m/>
    <n v="960"/>
    <s v="FECIV - CAMPOS MONTE CARMELO"/>
    <s v="10-CAMPUS MONTE CARMELO"/>
    <n v="407"/>
    <s v="FACULDADE DE ENGENHARIA CIVIL"/>
    <s v="04-SANTA MONICA"/>
    <x v="0"/>
    <x v="1"/>
    <x v="4"/>
    <x v="0"/>
    <m/>
    <s v="0//0"/>
    <m/>
    <m/>
    <n v="0"/>
    <m/>
    <n v="0"/>
    <m/>
    <m/>
    <m/>
    <x v="0"/>
    <x v="1"/>
    <d v="2019-04-01T00:00:00"/>
    <n v="11800.12"/>
  </r>
  <r>
    <s v="ROSEMAR BATISTA DA SILVA"/>
    <s v="Universidade Federal de Uberlandia"/>
    <n v="2581568"/>
    <n v="74416731604"/>
    <s v="25/03/1974"/>
    <x v="1"/>
    <s v="ROSALINA BATISTA DA SILVA"/>
    <x v="1"/>
    <s v="BRASILEIRO NATO"/>
    <m/>
    <s v="MG"/>
    <s v="JOAO PINHEIRO"/>
    <n v="399"/>
    <s v="FACULDADE DE ENGENHARIA MECANICA"/>
    <s v="12-CAMPUS GLORIA"/>
    <n v="399"/>
    <s v="FACULDADE DE ENGENHARIA MECANICA"/>
    <s v="12-CAMPUS GLORIA"/>
    <x v="0"/>
    <x v="1"/>
    <x v="5"/>
    <x v="0"/>
    <m/>
    <s v="0//0"/>
    <m/>
    <m/>
    <n v="0"/>
    <m/>
    <n v="0"/>
    <m/>
    <m/>
    <m/>
    <x v="0"/>
    <x v="1"/>
    <d v="2008-09-25T00:00:00"/>
    <n v="17945.810000000001"/>
  </r>
  <r>
    <s v="ROSEMEIRE SALATA"/>
    <s v="Universidade Federal de Uberlandia"/>
    <n v="1042464"/>
    <n v="32675969800"/>
    <s v="03/09/1985"/>
    <x v="0"/>
    <s v="ELZA GALBIATTI SALATA"/>
    <x v="0"/>
    <s v="BRASILEIRO NATO"/>
    <m/>
    <s v="SP"/>
    <m/>
    <n v="806"/>
    <s v="INSTITUTO DE CIENCIAS SOCIAIS"/>
    <s v="04-SANTA MONICA"/>
    <n v="806"/>
    <s v="INSTITUTO DE CIENCIAS SOCIAIS"/>
    <s v="04-SANTA MONICA"/>
    <x v="0"/>
    <x v="1"/>
    <x v="4"/>
    <x v="0"/>
    <m/>
    <s v="0//0"/>
    <m/>
    <m/>
    <n v="26285"/>
    <s v="FUND. UNIVERSIDADE DE SAO JOAO DEL REI"/>
    <n v="0"/>
    <m/>
    <m/>
    <m/>
    <x v="0"/>
    <x v="1"/>
    <d v="2022-01-11T00:00:00"/>
    <n v="11800.12"/>
  </r>
  <r>
    <s v="ROSEMIRA MENDES DE SOUSA"/>
    <s v="Universidade Federal de Uberlandia"/>
    <n v="2579078"/>
    <n v="2726259650"/>
    <s v="15/12/1976"/>
    <x v="0"/>
    <s v="MARIA DE FATIMA MENDES DE SOUSA"/>
    <x v="0"/>
    <s v="BRASILEIRO NATO"/>
    <m/>
    <s v="MG"/>
    <m/>
    <n v="349"/>
    <s v="INSTITUTO DE LETRAS E LINGUISTICA"/>
    <s v="04-SANTA MONICA"/>
    <n v="349"/>
    <s v="INSTITUTO DE LETRAS E LINGUISTICA"/>
    <s v="04-SANTA MONICA"/>
    <x v="0"/>
    <x v="0"/>
    <x v="8"/>
    <x v="0"/>
    <m/>
    <s v="0//0"/>
    <m/>
    <s v="Afast. no País (Com Ônus) Est/Dout/Mestrado - EST"/>
    <n v="26268"/>
    <s v="FUND. UNIVERSIDADE FEDERAL DE RONDONIA"/>
    <n v="0"/>
    <m/>
    <s v="1/04/2022"/>
    <s v="31/03/2023"/>
    <x v="0"/>
    <x v="1"/>
    <d v="2013-04-01T00:00:00"/>
    <n v="9260.6"/>
  </r>
  <r>
    <s v="ROSENDA VALDES ARENCIBIA"/>
    <s v="Universidade Federal de Uberlandia"/>
    <n v="1644469"/>
    <n v="21460806808"/>
    <s v="01/03/1969"/>
    <x v="0"/>
    <s v="NILDA ARENCIBIA CAMACHO"/>
    <x v="0"/>
    <s v="ESTRANGEIRO"/>
    <s v="CUBA"/>
    <m/>
    <s v="PINAR DEL RIO - CUBA"/>
    <n v="399"/>
    <s v="FACULDADE DE ENGENHARIA MECANICA"/>
    <s v="12-CAMPUS GLORIA"/>
    <n v="399"/>
    <s v="FACULDADE DE ENGENHARIA MECANICA"/>
    <s v="12-CAMPUS GLORIA"/>
    <x v="0"/>
    <x v="1"/>
    <x v="1"/>
    <x v="0"/>
    <m/>
    <s v="0//0"/>
    <m/>
    <m/>
    <n v="0"/>
    <m/>
    <n v="0"/>
    <m/>
    <m/>
    <m/>
    <x v="0"/>
    <x v="1"/>
    <d v="2008-07-31T00:00:00"/>
    <n v="18663.64"/>
  </r>
  <r>
    <s v="ROSIANE LEMOS VIANNA"/>
    <s v="Universidade Federal de Uberlandia"/>
    <n v="1693216"/>
    <n v="74588176668"/>
    <s v="13/06/1966"/>
    <x v="0"/>
    <s v="LUCI DA MOTA LEMOS"/>
    <x v="0"/>
    <s v="BRASILEIRO NATO"/>
    <m/>
    <s v="MG"/>
    <s v="BELO HORIZONTE"/>
    <n v="808"/>
    <s v="INSTITUTO DE ARTES"/>
    <s v="04-SANTA MONICA"/>
    <n v="808"/>
    <s v="INSTITUTO DE ARTES"/>
    <s v="04-SANTA MONICA"/>
    <x v="0"/>
    <x v="1"/>
    <x v="8"/>
    <x v="0"/>
    <m/>
    <s v="0//0"/>
    <m/>
    <m/>
    <n v="0"/>
    <m/>
    <n v="0"/>
    <m/>
    <m/>
    <m/>
    <x v="0"/>
    <x v="1"/>
    <d v="2009-04-03T00:00:00"/>
    <n v="13273.52"/>
  </r>
  <r>
    <s v="ROSIMEIRE GONCALVES DOS SANTOS"/>
    <s v="Universidade Federal de Uberlandia"/>
    <n v="1173640"/>
    <n v="36961906168"/>
    <s v="06/04/1966"/>
    <x v="0"/>
    <s v="MARISA CLAUDIO DOS SANTOS"/>
    <x v="0"/>
    <s v="BRASILEIRO NATO"/>
    <m/>
    <s v="GO"/>
    <s v="CERES"/>
    <n v="808"/>
    <s v="INSTITUTO DE ARTES"/>
    <s v="04-SANTA MONICA"/>
    <n v="808"/>
    <s v="INSTITUTO DE ARTES"/>
    <s v="04-SANTA MONICA"/>
    <x v="0"/>
    <x v="0"/>
    <x v="11"/>
    <x v="0"/>
    <m/>
    <s v="0//0"/>
    <m/>
    <m/>
    <n v="0"/>
    <m/>
    <n v="0"/>
    <m/>
    <m/>
    <m/>
    <x v="0"/>
    <x v="1"/>
    <d v="2008-11-10T00:00:00"/>
    <n v="8415.0400000000009"/>
  </r>
  <r>
    <s v="ROSINEIDE MARQUES RIBAS"/>
    <s v="Universidade Federal de Uberlandia"/>
    <n v="3315477"/>
    <n v="95172890653"/>
    <s v="08/06/1974"/>
    <x v="0"/>
    <s v="MARIA MARQUES RIBAS"/>
    <x v="0"/>
    <s v="BRASILEIRO NATO"/>
    <m/>
    <s v="GO"/>
    <s v="PIRES DO RIO"/>
    <n v="1365"/>
    <s v="Coordenação do Programa de Pós-Graduação em Imunologia e Par"/>
    <s v="07-AREA ACADEMICA-UMUARAMA"/>
    <n v="288"/>
    <s v="INSTITUTO DE CIENCIAS BIOMEDICAS"/>
    <s v="07-AREA ACADEMICA-UMUARAMA"/>
    <x v="0"/>
    <x v="1"/>
    <x v="3"/>
    <x v="0"/>
    <m/>
    <s v="0//0"/>
    <m/>
    <m/>
    <n v="0"/>
    <m/>
    <n v="0"/>
    <m/>
    <m/>
    <m/>
    <x v="0"/>
    <x v="1"/>
    <d v="2005-08-05T00:00:00"/>
    <n v="21513.19"/>
  </r>
  <r>
    <s v="ROSSELVELT JOSE SANTOS"/>
    <s v="Universidade Federal de Uberlandia"/>
    <n v="413891"/>
    <n v="41674634072"/>
    <s v="06/10/1963"/>
    <x v="1"/>
    <s v="MARIA IZABEL SANTOS"/>
    <x v="0"/>
    <s v="BRASILEIRO NATO"/>
    <m/>
    <s v="RS"/>
    <s v="JOIA"/>
    <n v="340"/>
    <s v="INSTITUTO DE GEOGRAFIA"/>
    <s v="04-SANTA MONICA"/>
    <n v="340"/>
    <s v="INSTITUTO DE GEOGRAFIA"/>
    <s v="04-SANTA MONICA"/>
    <x v="0"/>
    <x v="1"/>
    <x v="3"/>
    <x v="0"/>
    <m/>
    <s v="0//0"/>
    <m/>
    <m/>
    <n v="0"/>
    <m/>
    <n v="0"/>
    <m/>
    <m/>
    <m/>
    <x v="0"/>
    <x v="1"/>
    <d v="1992-01-13T00:00:00"/>
    <n v="21198.42"/>
  </r>
  <r>
    <s v="RUBEN DE OLIVEIRA NASCIMENTO"/>
    <s v="Universidade Federal de Uberlandia"/>
    <n v="1554689"/>
    <n v="49403796634"/>
    <s v="17/03/1963"/>
    <x v="1"/>
    <s v="JOSELINA DE OLIVEIRA NASCIMENTO"/>
    <x v="0"/>
    <s v="BRASILEIRO NATO"/>
    <m/>
    <s v="MG"/>
    <s v="BELO HORIZONTE"/>
    <n v="326"/>
    <s v="INSTITUTO DE PSICOLOGIA"/>
    <s v="07-AREA ACADEMICA-UMUARAMA"/>
    <n v="326"/>
    <s v="INSTITUTO DE PSICOLOGIA"/>
    <s v="07-AREA ACADEMICA-UMUARAMA"/>
    <x v="0"/>
    <x v="1"/>
    <x v="9"/>
    <x v="0"/>
    <m/>
    <s v="0//0"/>
    <m/>
    <m/>
    <n v="0"/>
    <m/>
    <n v="0"/>
    <m/>
    <m/>
    <m/>
    <x v="0"/>
    <x v="1"/>
    <d v="2006-10-19T00:00:00"/>
    <n v="17919.25"/>
  </r>
  <r>
    <s v="RUBENS GARCIA NUNES SOBRINHO"/>
    <s v="Universidade Federal de Uberlandia"/>
    <n v="2449012"/>
    <n v="39419703649"/>
    <s v="06/08/1961"/>
    <x v="1"/>
    <s v="DULCE MARQUEZ SA NUNES"/>
    <x v="3"/>
    <s v="BRASILEIRO NATO"/>
    <m/>
    <s v="MG"/>
    <s v="UBERLANDIA"/>
    <n v="807"/>
    <s v="INSTITUTO DE FILOSOFIA"/>
    <s v="04-SANTA MONICA"/>
    <n v="807"/>
    <s v="INSTITUTO DE FILOSOFIA"/>
    <s v="04-SANTA MONICA"/>
    <x v="0"/>
    <x v="1"/>
    <x v="9"/>
    <x v="0"/>
    <m/>
    <s v="0//0"/>
    <m/>
    <m/>
    <n v="0"/>
    <m/>
    <n v="0"/>
    <m/>
    <m/>
    <m/>
    <x v="0"/>
    <x v="1"/>
    <d v="2008-10-15T00:00:00"/>
    <n v="17575.09"/>
  </r>
  <r>
    <s v="RUBENS GEDRAITE"/>
    <s v="Universidade Federal de Uberlandia"/>
    <n v="1850261"/>
    <n v="1061609820"/>
    <s v="03/03/1958"/>
    <x v="1"/>
    <s v="CATHARINA THAEODOROV GEDRAITE"/>
    <x v="0"/>
    <s v="BRASILEIRO NATO"/>
    <m/>
    <s v="SP"/>
    <m/>
    <n v="410"/>
    <s v="FACULDADE DE ENGENHARIA QUIMICA"/>
    <s v="04-SANTA MONICA"/>
    <n v="410"/>
    <s v="FACULDADE DE ENGENHARIA QUIMICA"/>
    <s v="04-SANTA MONICA"/>
    <x v="0"/>
    <x v="1"/>
    <x v="7"/>
    <x v="0"/>
    <m/>
    <s v="0//0"/>
    <m/>
    <m/>
    <n v="0"/>
    <m/>
    <n v="0"/>
    <m/>
    <m/>
    <m/>
    <x v="0"/>
    <x v="1"/>
    <d v="2011-02-02T00:00:00"/>
    <n v="19660.75"/>
  </r>
  <r>
    <s v="RUHAM PABLO REIS"/>
    <s v="Universidade Federal de Uberlandia"/>
    <n v="1736355"/>
    <n v="2951562608"/>
    <s v="02/05/1979"/>
    <x v="1"/>
    <s v="DIVA MARIA DE OLIVEIRA REIS"/>
    <x v="0"/>
    <s v="BRASILEIRO NATO"/>
    <m/>
    <s v="MG"/>
    <m/>
    <n v="399"/>
    <s v="FACULDADE DE ENGENHARIA MECANICA"/>
    <s v="12-CAMPUS GLORIA"/>
    <n v="399"/>
    <s v="FACULDADE DE ENGENHARIA MECANICA"/>
    <s v="12-CAMPUS GLORIA"/>
    <x v="0"/>
    <x v="1"/>
    <x v="7"/>
    <x v="0"/>
    <m/>
    <s v="0//0"/>
    <m/>
    <m/>
    <n v="0"/>
    <m/>
    <n v="0"/>
    <m/>
    <m/>
    <m/>
    <x v="0"/>
    <x v="1"/>
    <d v="2011-10-25T00:00:00"/>
    <n v="17255.59"/>
  </r>
  <r>
    <s v="RUTE MAGALHAES BRITO"/>
    <s v="Universidade Federal de Uberlandia"/>
    <n v="1770132"/>
    <n v="96444630649"/>
    <s v="19/10/1973"/>
    <x v="0"/>
    <s v="MARIA INEZ MAGALHAES BRITO"/>
    <x v="3"/>
    <s v="BRASILEIRO NATO"/>
    <m/>
    <s v="DF"/>
    <m/>
    <n v="298"/>
    <s v="INSTITUTO DE BIOTECNOLOGIA"/>
    <s v="07-AREA ACADEMICA-UMUARAMA"/>
    <n v="298"/>
    <s v="INSTITUTO DE BIOTECNOLOGIA"/>
    <s v="07-AREA ACADEMICA-UMUARAMA"/>
    <x v="0"/>
    <x v="1"/>
    <x v="7"/>
    <x v="0"/>
    <m/>
    <s v="0//0"/>
    <m/>
    <m/>
    <n v="0"/>
    <m/>
    <n v="0"/>
    <m/>
    <m/>
    <m/>
    <x v="0"/>
    <x v="1"/>
    <d v="2010-03-12T00:00:00"/>
    <n v="17255.59"/>
  </r>
  <r>
    <s v="SAADALLAH AZOR FAKHOURI FILHO"/>
    <s v="Universidade Federal de Uberlandia"/>
    <n v="2445350"/>
    <n v="4075009602"/>
    <s v="06/04/1979"/>
    <x v="1"/>
    <s v="RAWAK KAWAAN FAKHOURI"/>
    <x v="0"/>
    <s v="BRASILEIRO NATO"/>
    <m/>
    <s v="MG"/>
    <m/>
    <n v="305"/>
    <s v="FACULDADE DE MEDICINA"/>
    <s v="07-AREA ACADEMICA-UMUARAMA"/>
    <n v="305"/>
    <s v="FACULDADE DE MEDICINA"/>
    <s v="07-AREA ACADEMICA-UMUARAMA"/>
    <x v="0"/>
    <x v="1"/>
    <x v="0"/>
    <x v="0"/>
    <m/>
    <s v="0//0"/>
    <m/>
    <m/>
    <n v="0"/>
    <m/>
    <n v="0"/>
    <m/>
    <m/>
    <m/>
    <x v="0"/>
    <x v="0"/>
    <d v="2011-10-03T00:00:00"/>
    <n v="12991.16"/>
  </r>
  <r>
    <s v="SABRINA COELHO RODRIGUES"/>
    <s v="Universidade Federal de Uberlandia"/>
    <n v="1686684"/>
    <n v="27822743848"/>
    <s v="22/11/1978"/>
    <x v="0"/>
    <s v="MARISE MACHADO COELHO RODRIGUES"/>
    <x v="0"/>
    <s v="BRASILEIRO NATO"/>
    <m/>
    <s v="SP"/>
    <s v="ITAPEVA"/>
    <n v="1152"/>
    <s v="INSTITUTO CIENCIAS EXATA NATURAIS PONTAL"/>
    <s v="09-CAMPUS PONTAL"/>
    <n v="1152"/>
    <s v="INSTITUTO CIENCIAS EXATA NATURAIS PONTAL"/>
    <s v="09-CAMPUS PONTAL"/>
    <x v="0"/>
    <x v="1"/>
    <x v="5"/>
    <x v="0"/>
    <m/>
    <s v="0//0"/>
    <m/>
    <m/>
    <n v="0"/>
    <m/>
    <n v="0"/>
    <m/>
    <m/>
    <m/>
    <x v="0"/>
    <x v="1"/>
    <d v="2009-03-04T00:00:00"/>
    <n v="18928.990000000002"/>
  </r>
  <r>
    <s v="SABRINA FARIA DE QUEIROZ"/>
    <s v="Universidade Federal de Uberlandia"/>
    <n v="2909110"/>
    <n v="6112211602"/>
    <s v="06/03/1983"/>
    <x v="0"/>
    <s v="VANDA FARIA DE QUEIROZ"/>
    <x v="0"/>
    <s v="BRASILEIRO NATO"/>
    <m/>
    <s v="MG"/>
    <m/>
    <n v="344"/>
    <s v="INST DE ECONOMIA RELACOES INTERNACIONAIS"/>
    <s v="04-SANTA MONICA"/>
    <n v="344"/>
    <s v="INST DE ECONOMIA RELACOES INTERNACIONAIS"/>
    <s v="04-SANTA MONICA"/>
    <x v="0"/>
    <x v="1"/>
    <x v="8"/>
    <x v="0"/>
    <m/>
    <s v="0//0"/>
    <m/>
    <s v="Lic. Gestante Prorrogação - EST"/>
    <n v="26235"/>
    <s v="UNIVERSIDADE FEDERAL DE GOIAS"/>
    <n v="0"/>
    <m/>
    <s v="29/11/2022"/>
    <s v="27/01/2023"/>
    <x v="0"/>
    <x v="1"/>
    <d v="2019-01-30T00:00:00"/>
    <n v="13273.52"/>
  </r>
  <r>
    <s v="SABRINA MAIA LEMOS"/>
    <s v="Universidade Federal de Uberlandia"/>
    <n v="1772727"/>
    <n v="5676234679"/>
    <s v="28/07/1979"/>
    <x v="0"/>
    <s v="IONE SOARES MAIA LEMOS"/>
    <x v="0"/>
    <s v="BRASILEIRO NATO"/>
    <m/>
    <s v="MG"/>
    <m/>
    <n v="372"/>
    <s v="FACULDADE ARQUITETURA URBANISMO E DESIGN"/>
    <s v="04-SANTA MONICA"/>
    <n v="372"/>
    <s v="FACULDADE ARQUITETURA URBANISMO E DESIGN"/>
    <s v="04-SANTA MONICA"/>
    <x v="0"/>
    <x v="1"/>
    <x v="6"/>
    <x v="0"/>
    <m/>
    <s v="0//0"/>
    <m/>
    <m/>
    <n v="0"/>
    <m/>
    <n v="0"/>
    <m/>
    <m/>
    <m/>
    <x v="0"/>
    <x v="1"/>
    <d v="2010-03-12T00:00:00"/>
    <n v="12763.01"/>
  </r>
  <r>
    <s v="SABRINA NUNES VIEIRA"/>
    <s v="Universidade Federal de Uberlandia"/>
    <n v="1761243"/>
    <n v="5495867688"/>
    <s v="21/02/1982"/>
    <x v="0"/>
    <s v="JALCIRA DA CONCEICAO NUNES VIEIRA"/>
    <x v="0"/>
    <s v="BRASILEIRO NATO"/>
    <m/>
    <s v="MG"/>
    <m/>
    <n v="356"/>
    <s v="INSTITUTO DE QUIMICA"/>
    <s v="04-SANTA MONICA"/>
    <n v="356"/>
    <s v="INSTITUTO DE QUIMICA"/>
    <s v="04-SANTA MONICA"/>
    <x v="0"/>
    <x v="1"/>
    <x v="7"/>
    <x v="0"/>
    <m/>
    <s v="0//0"/>
    <m/>
    <m/>
    <n v="0"/>
    <m/>
    <n v="0"/>
    <m/>
    <m/>
    <m/>
    <x v="0"/>
    <x v="1"/>
    <d v="2011-09-09T00:00:00"/>
    <n v="17255.59"/>
  </r>
  <r>
    <s v="SABRINA ROYER"/>
    <s v="Universidade Federal de Uberlandia"/>
    <n v="3048492"/>
    <n v="5336494631"/>
    <s v="06/08/1981"/>
    <x v="0"/>
    <s v="IVETE MARIA ROYER"/>
    <x v="0"/>
    <s v="BRASILEIRO NATO"/>
    <m/>
    <s v="RS"/>
    <m/>
    <n v="288"/>
    <s v="INSTITUTO DE CIENCIAS BIOMEDICAS"/>
    <s v="07-AREA ACADEMICA-UMUARAMA"/>
    <n v="288"/>
    <s v="INSTITUTO DE CIENCIAS BIOMEDICAS"/>
    <s v="07-AREA ACADEMICA-UMUARAMA"/>
    <x v="0"/>
    <x v="1"/>
    <x v="4"/>
    <x v="0"/>
    <m/>
    <s v="0//0"/>
    <m/>
    <m/>
    <n v="0"/>
    <m/>
    <n v="0"/>
    <m/>
    <m/>
    <m/>
    <x v="0"/>
    <x v="1"/>
    <d v="2018-06-04T00:00:00"/>
    <n v="12348.96"/>
  </r>
  <r>
    <s v="SAMARA CARBONE"/>
    <s v="Universidade Federal de Uberlandia"/>
    <n v="2322448"/>
    <n v="82028923091"/>
    <s v="17/03/1982"/>
    <x v="0"/>
    <s v="TALMA LUCIA CARBONE"/>
    <x v="0"/>
    <s v="BRASILEIRO NATO"/>
    <m/>
    <s v="MG"/>
    <m/>
    <n v="301"/>
    <s v="INSTITUTO DE CIENCIAS AGRARIAS"/>
    <s v="12-CAMPUS GLORIA"/>
    <n v="301"/>
    <s v="INSTITUTO DE CIENCIAS AGRARIAS"/>
    <s v="12-CAMPUS GLORIA"/>
    <x v="0"/>
    <x v="1"/>
    <x v="0"/>
    <x v="0"/>
    <m/>
    <s v="0//0"/>
    <m/>
    <m/>
    <n v="0"/>
    <m/>
    <n v="0"/>
    <m/>
    <m/>
    <m/>
    <x v="0"/>
    <x v="1"/>
    <d v="2016-06-01T00:00:00"/>
    <n v="12272.12"/>
  </r>
  <r>
    <s v="SANDRA ALVES FIUZA"/>
    <s v="Universidade Federal de Uberlandia"/>
    <n v="3035199"/>
    <n v="52104761115"/>
    <s v="06/04/1971"/>
    <x v="0"/>
    <s v="MARIA INES CERQU FIUZA"/>
    <x v="0"/>
    <s v="BRASILEIRO NATO"/>
    <m/>
    <s v="GO"/>
    <s v="ITUMBIARA"/>
    <n v="797"/>
    <s v="COORD DO CURSO DE HISTORIA DO PONTAL"/>
    <s v="09-CAMPUS PONTAL"/>
    <n v="1155"/>
    <s v="INSTITUTO DE CIENCIAS HUMANAS DO PONTAL"/>
    <s v="09-CAMPUS PONTAL"/>
    <x v="8"/>
    <x v="1"/>
    <x v="4"/>
    <x v="0"/>
    <m/>
    <s v="0//0"/>
    <m/>
    <m/>
    <n v="0"/>
    <m/>
    <n v="0"/>
    <m/>
    <m/>
    <m/>
    <x v="0"/>
    <x v="1"/>
    <d v="2010-03-26T00:00:00"/>
    <n v="12074.54"/>
  </r>
  <r>
    <s v="SANDRA APARECIDA CARDOZO"/>
    <s v="Universidade Federal de Uberlandia"/>
    <n v="1754916"/>
    <n v="15583852828"/>
    <s v="11/08/1972"/>
    <x v="0"/>
    <s v="ARACI GOBO CARDOZO"/>
    <x v="0"/>
    <s v="BRASILEIRO NATO"/>
    <m/>
    <s v="SP"/>
    <m/>
    <n v="344"/>
    <s v="INST DE ECONOMIA RELACOES INTERNACIONAIS"/>
    <s v="04-SANTA MONICA"/>
    <n v="344"/>
    <s v="INST DE ECONOMIA RELACOES INTERNACIONAIS"/>
    <s v="04-SANTA MONICA"/>
    <x v="0"/>
    <x v="1"/>
    <x v="7"/>
    <x v="0"/>
    <m/>
    <s v="0//0"/>
    <m/>
    <m/>
    <n v="0"/>
    <m/>
    <n v="0"/>
    <m/>
    <m/>
    <m/>
    <x v="0"/>
    <x v="1"/>
    <d v="2010-01-25T00:00:00"/>
    <n v="17255.59"/>
  </r>
  <r>
    <s v="SANDRA HELENA MOREIRA SANTIAGO"/>
    <s v="Universidade Federal de Uberlandia"/>
    <n v="3297647"/>
    <n v="61286214734"/>
    <s v="14/11/1960"/>
    <x v="0"/>
    <s v="SYLVIA MOREIRA SANTIAGO"/>
    <x v="0"/>
    <s v="BRASILEIRO NATO"/>
    <m/>
    <s v="RJ"/>
    <s v="RIO DE JANEIRO"/>
    <n v="363"/>
    <s v="FACULDADE DE EDUCACAO"/>
    <s v="04-SANTA MONICA"/>
    <n v="363"/>
    <s v="FACULDADE DE EDUCACAO"/>
    <s v="04-SANTA MONICA"/>
    <x v="9"/>
    <x v="1"/>
    <x v="8"/>
    <x v="0"/>
    <m/>
    <s v="0//0"/>
    <m/>
    <m/>
    <n v="0"/>
    <m/>
    <n v="0"/>
    <m/>
    <m/>
    <m/>
    <x v="0"/>
    <x v="1"/>
    <d v="2008-11-10T00:00:00"/>
    <n v="15021.64"/>
  </r>
  <r>
    <s v="SANDRA MARA ALFONSO"/>
    <s v="Universidade Federal de Uberlandia"/>
    <n v="412692"/>
    <n v="49156225687"/>
    <s v="29/08/1962"/>
    <x v="0"/>
    <s v="ONEIDA MARLY ALFONSO"/>
    <x v="0"/>
    <s v="BRASILEIRO NATO"/>
    <m/>
    <s v="MG"/>
    <s v="UBERABA"/>
    <n v="808"/>
    <s v="INSTITUTO DE ARTES"/>
    <s v="04-SANTA MONICA"/>
    <n v="808"/>
    <s v="INSTITUTO DE ARTES"/>
    <s v="04-SANTA MONICA"/>
    <x v="0"/>
    <x v="1"/>
    <x v="5"/>
    <x v="0"/>
    <m/>
    <s v="0//0"/>
    <m/>
    <m/>
    <n v="0"/>
    <m/>
    <n v="0"/>
    <m/>
    <m/>
    <m/>
    <x v="0"/>
    <x v="1"/>
    <d v="1986-08-01T00:00:00"/>
    <n v="21631.74"/>
  </r>
  <r>
    <s v="SANDRO MANUEL CARMELINO HURTADO"/>
    <s v="Universidade Federal de Uberlandia"/>
    <n v="2347028"/>
    <n v="1571563628"/>
    <s v="11/01/1976"/>
    <x v="1"/>
    <s v="GLORIA ANGELICA HURTADO ZAPATA DE CARMELINO"/>
    <x v="1"/>
    <s v="ESTRANGEIRO"/>
    <s v="PERU"/>
    <m/>
    <m/>
    <n v="301"/>
    <s v="INSTITUTO DE CIENCIAS AGRARIAS"/>
    <s v="12-CAMPUS GLORIA"/>
    <n v="301"/>
    <s v="INSTITUTO DE CIENCIAS AGRARIAS"/>
    <s v="12-CAMPUS GLORIA"/>
    <x v="0"/>
    <x v="1"/>
    <x v="0"/>
    <x v="0"/>
    <m/>
    <s v="0//0"/>
    <m/>
    <m/>
    <n v="0"/>
    <m/>
    <n v="0"/>
    <m/>
    <m/>
    <m/>
    <x v="0"/>
    <x v="1"/>
    <d v="2016-11-30T00:00:00"/>
    <n v="12272.12"/>
  </r>
  <r>
    <s v="SANDRO PRADO SANTOS"/>
    <s v="Universidade Federal de Uberlandia"/>
    <n v="2685505"/>
    <n v="7208436690"/>
    <s v="29/07/1982"/>
    <x v="1"/>
    <s v="LEIDA MARIA DO PRADO SANTOS"/>
    <x v="0"/>
    <s v="BRASILEIRO NATO"/>
    <m/>
    <s v="MG"/>
    <s v="ITUIUTABA"/>
    <n v="294"/>
    <s v="INSTITUTO DE BIOLOGIA"/>
    <s v="07-AREA ACADEMICA-UMUARAMA"/>
    <n v="294"/>
    <s v="INSTITUTO DE BIOLOGIA"/>
    <s v="07-AREA ACADEMICA-UMUARAMA"/>
    <x v="0"/>
    <x v="1"/>
    <x v="8"/>
    <x v="0"/>
    <m/>
    <s v="0//0"/>
    <m/>
    <m/>
    <n v="0"/>
    <m/>
    <n v="0"/>
    <m/>
    <m/>
    <m/>
    <x v="0"/>
    <x v="1"/>
    <d v="2010-03-05T00:00:00"/>
    <n v="13273.52"/>
  </r>
  <r>
    <s v="SANDRO ROGERIO VARGAS USTRA"/>
    <s v="Universidade Federal de Uberlandia"/>
    <n v="1224993"/>
    <n v="67779999068"/>
    <s v="17/08/1969"/>
    <x v="1"/>
    <s v="DEJANIR OLIVEIRA VARGAS"/>
    <x v="0"/>
    <s v="BRASILEIRO NATO"/>
    <m/>
    <s v="RS"/>
    <m/>
    <n v="796"/>
    <s v="COORD CURSO DE FISICA DO PONTAL"/>
    <s v="09-CAMPUS PONTAL"/>
    <n v="1152"/>
    <s v="INSTITUTO CIENCIAS EXATA NATURAIS PONTAL"/>
    <s v="09-CAMPUS PONTAL"/>
    <x v="0"/>
    <x v="1"/>
    <x v="7"/>
    <x v="0"/>
    <m/>
    <s v="0//0"/>
    <m/>
    <m/>
    <n v="0"/>
    <m/>
    <n v="0"/>
    <m/>
    <m/>
    <m/>
    <x v="0"/>
    <x v="1"/>
    <d v="2011-02-04T00:00:00"/>
    <n v="17255.59"/>
  </r>
  <r>
    <s v="SANTOS ALBERTO ENRIQUEZ REMIGIO"/>
    <s v="Universidade Federal de Uberlandia"/>
    <n v="1702929"/>
    <n v="21509345825"/>
    <s v="08/04/1972"/>
    <x v="1"/>
    <s v="VICTORIA REMIGIO YACOLCA"/>
    <x v="1"/>
    <s v="ESTRANGEIRO"/>
    <s v="PERU"/>
    <m/>
    <m/>
    <n v="391"/>
    <s v="FACULDADE DE MATEMATICA"/>
    <s v="04-SANTA MONICA"/>
    <n v="391"/>
    <s v="FACULDADE DE MATEMATICA"/>
    <s v="04-SANTA MONICA"/>
    <x v="0"/>
    <x v="1"/>
    <x v="9"/>
    <x v="0"/>
    <m/>
    <s v="0//0"/>
    <m/>
    <m/>
    <n v="0"/>
    <m/>
    <n v="0"/>
    <m/>
    <m/>
    <m/>
    <x v="0"/>
    <x v="1"/>
    <d v="2009-06-01T00:00:00"/>
    <n v="16591.91"/>
  </r>
  <r>
    <s v="SANY KARLA MACHADO"/>
    <s v="Universidade Federal de Uberlandia"/>
    <n v="3190845"/>
    <n v="55529755615"/>
    <s v="12/12/1968"/>
    <x v="0"/>
    <s v="MARIA BATISTA DE FARIA"/>
    <x v="0"/>
    <s v="BRASILEIRO NATO"/>
    <m/>
    <s v="MG"/>
    <s v="PIUMHI"/>
    <n v="369"/>
    <s v="FACULDADE DE GESTAO E NEGOCIOS"/>
    <s v="04-SANTA MONICA"/>
    <n v="369"/>
    <s v="FACULDADE DE GESTAO E NEGOCIOS"/>
    <s v="04-SANTA MONICA"/>
    <x v="0"/>
    <x v="1"/>
    <x v="9"/>
    <x v="0"/>
    <m/>
    <s v="0//0"/>
    <m/>
    <m/>
    <n v="0"/>
    <m/>
    <n v="0"/>
    <m/>
    <m/>
    <m/>
    <x v="0"/>
    <x v="1"/>
    <d v="2010-07-06T00:00:00"/>
    <n v="16591.91"/>
  </r>
  <r>
    <s v="SARAH ARVELOS ALTINO"/>
    <s v="Universidade Federal de Uberlandia"/>
    <n v="3146586"/>
    <n v="8671701662"/>
    <s v="16/06/1986"/>
    <x v="0"/>
    <s v="DEBORAH GERTRUDES"/>
    <x v="1"/>
    <s v="BRASILEIRO NATO"/>
    <m/>
    <s v="MG"/>
    <m/>
    <n v="410"/>
    <s v="FACULDADE DE ENGENHARIA QUIMICA"/>
    <s v="04-SANTA MONICA"/>
    <n v="410"/>
    <s v="FACULDADE DE ENGENHARIA QUIMICA"/>
    <s v="04-SANTA MONICA"/>
    <x v="0"/>
    <x v="1"/>
    <x v="4"/>
    <x v="0"/>
    <m/>
    <s v="0//0"/>
    <m/>
    <s v="Lic. Gestante (Concedida SIASS) - EST"/>
    <n v="0"/>
    <m/>
    <n v="0"/>
    <m/>
    <s v="3/10/2022"/>
    <s v="30/01/2023"/>
    <x v="0"/>
    <x v="1"/>
    <d v="2019-09-06T00:00:00"/>
    <n v="11800.12"/>
  </r>
  <r>
    <s v="SARAH FARIA MONTEIRO MAZZINI COSTA"/>
    <s v="Universidade Federal de Uberlandia"/>
    <n v="1161074"/>
    <n v="9116701658"/>
    <s v="22/01/1993"/>
    <x v="0"/>
    <s v="SUELY APARECIDA FARIA MAZZINI"/>
    <x v="0"/>
    <s v="BRASILEIRO NATO"/>
    <m/>
    <s v="MG"/>
    <m/>
    <n v="391"/>
    <s v="FACULDADE DE MATEMATICA"/>
    <s v="04-SANTA MONICA"/>
    <n v="391"/>
    <s v="FACULDADE DE MATEMATICA"/>
    <s v="04-SANTA MONICA"/>
    <x v="0"/>
    <x v="1"/>
    <x v="2"/>
    <x v="0"/>
    <m/>
    <s v="0//0"/>
    <m/>
    <m/>
    <n v="0"/>
    <m/>
    <n v="0"/>
    <m/>
    <m/>
    <m/>
    <x v="0"/>
    <x v="1"/>
    <d v="2022-05-31T00:00:00"/>
    <n v="9616.18"/>
  </r>
  <r>
    <s v="SAUL MOREIRA SILVA"/>
    <s v="Universidade Federal de Uberlandia"/>
    <n v="1582206"/>
    <n v="89247108691"/>
    <s v="09/02/1973"/>
    <x v="1"/>
    <s v="LIGIA DE SOUZA MOREIRA"/>
    <x v="1"/>
    <s v="BRASILEIRO NATO"/>
    <m/>
    <s v="MG"/>
    <m/>
    <n v="800"/>
    <s v="COORD DO CURSO DE GEOGRAFIA DO PONTAL"/>
    <s v="09-CAMPUS PONTAL"/>
    <n v="1155"/>
    <s v="INSTITUTO DE CIENCIAS HUMANAS DO PONTAL"/>
    <s v="09-CAMPUS PONTAL"/>
    <x v="0"/>
    <x v="0"/>
    <x v="8"/>
    <x v="0"/>
    <m/>
    <s v="0//0"/>
    <m/>
    <m/>
    <n v="0"/>
    <m/>
    <n v="0"/>
    <m/>
    <m/>
    <m/>
    <x v="0"/>
    <x v="1"/>
    <d v="2010-01-13T00:00:00"/>
    <n v="9260.6"/>
  </r>
  <r>
    <s v="SAULOEBER TARSIO DE SOUZA"/>
    <s v="Universidade Federal de Uberlandia"/>
    <n v="1433798"/>
    <n v="12245673824"/>
    <s v="24/12/1970"/>
    <x v="1"/>
    <s v="MARIA ALVES DE SOUZA"/>
    <x v="0"/>
    <s v="BRASILEIRO NATO"/>
    <m/>
    <s v="SP"/>
    <s v="FRANCA"/>
    <n v="949"/>
    <s v="DIV PROMO IGUALDADES APOIO EDUCACIONAL"/>
    <s v="04-SANTA MONICA"/>
    <n v="335"/>
    <s v="INSTITUTO DE HISTORIA"/>
    <s v="04-SANTA MONICA"/>
    <x v="0"/>
    <x v="1"/>
    <x v="3"/>
    <x v="0"/>
    <m/>
    <s v="0//0"/>
    <m/>
    <m/>
    <n v="26251"/>
    <s v="FUNDACAO UNIVERSIDADE FED. DO TOCANTINS"/>
    <n v="0"/>
    <m/>
    <m/>
    <m/>
    <x v="0"/>
    <x v="1"/>
    <d v="2007-01-31T00:00:00"/>
    <n v="21505.52"/>
  </r>
  <r>
    <s v="SEBASTIAN RUDAS NEYRA"/>
    <s v="Universidade Federal de Uberlandia"/>
    <n v="3262164"/>
    <n v="23856123806"/>
    <s v="14/10/1985"/>
    <x v="1"/>
    <s v="MARIA DEL PILAR NEYRA VELARDE"/>
    <x v="0"/>
    <s v="ESTRANGEIRO"/>
    <s v="COLOMBIA"/>
    <m/>
    <m/>
    <n v="807"/>
    <s v="INSTITUTO DE FILOSOFIA"/>
    <s v="04-SANTA MONICA"/>
    <n v="807"/>
    <s v="INSTITUTO DE FILOSOFIA"/>
    <s v="04-SANTA MONICA"/>
    <x v="0"/>
    <x v="1"/>
    <x v="2"/>
    <x v="1"/>
    <m/>
    <s v="0//0"/>
    <m/>
    <m/>
    <n v="0"/>
    <m/>
    <n v="0"/>
    <m/>
    <m/>
    <m/>
    <x v="1"/>
    <x v="0"/>
    <d v="2021-12-06T00:00:00"/>
    <n v="3866.06"/>
  </r>
  <r>
    <s v="SEBASTIAO ANTONIO BORBA"/>
    <s v="Universidade Federal de Uberlandia"/>
    <n v="411518"/>
    <n v="13865153615"/>
    <s v="14/07/1951"/>
    <x v="1"/>
    <s v="OLIVIA UMBELINA"/>
    <x v="0"/>
    <s v="BRASILEIRO NATO"/>
    <m/>
    <s v="MG"/>
    <s v="ESTRELA DO SUL"/>
    <n v="308"/>
    <s v="DEPARTAMENTO DE CIRURGIA"/>
    <s v="07-AREA ACADEMICA-UMUARAMA"/>
    <n v="305"/>
    <s v="FACULDADE DE MEDICINA"/>
    <s v="07-AREA ACADEMICA-UMUARAMA"/>
    <x v="0"/>
    <x v="0"/>
    <x v="8"/>
    <x v="0"/>
    <m/>
    <s v="0//0"/>
    <m/>
    <m/>
    <n v="0"/>
    <m/>
    <n v="0"/>
    <m/>
    <m/>
    <m/>
    <x v="0"/>
    <x v="0"/>
    <d v="1979-01-04T00:00:00"/>
    <n v="16779.169999999998"/>
  </r>
  <r>
    <s v="SELMA TEREZINHA MILAGRE"/>
    <s v="Universidade Federal de Uberlandia"/>
    <n v="1543734"/>
    <n v="75389827600"/>
    <s v="12/08/1962"/>
    <x v="0"/>
    <s v="MARIA TRISTAO MILAGRE"/>
    <x v="0"/>
    <s v="BRASILEIRO NATO"/>
    <m/>
    <s v="MG"/>
    <m/>
    <n v="403"/>
    <s v="FACULDADE DE ENGENHARIA ELETRICA"/>
    <s v="04-SANTA MONICA"/>
    <n v="403"/>
    <s v="FACULDADE DE ENGENHARIA ELETRICA"/>
    <s v="04-SANTA MONICA"/>
    <x v="0"/>
    <x v="1"/>
    <x v="1"/>
    <x v="0"/>
    <m/>
    <s v="0//0"/>
    <m/>
    <m/>
    <n v="0"/>
    <m/>
    <n v="0"/>
    <m/>
    <m/>
    <m/>
    <x v="0"/>
    <x v="1"/>
    <d v="2010-02-26T00:00:00"/>
    <n v="21301.13"/>
  </r>
  <r>
    <s v="SELMO HAROLDO DE RESENDE"/>
    <s v="Universidade Federal de Uberlandia"/>
    <n v="1035251"/>
    <n v="41224078187"/>
    <s v="31/05/1967"/>
    <x v="1"/>
    <s v="NICOLINA COSTA FAGUNDES"/>
    <x v="0"/>
    <s v="BRASILEIRO NATO"/>
    <m/>
    <s v="GO"/>
    <s v="JOVIANIA"/>
    <n v="363"/>
    <s v="FACULDADE DE EDUCACAO"/>
    <s v="04-SANTA MONICA"/>
    <n v="363"/>
    <s v="FACULDADE DE EDUCACAO"/>
    <s v="04-SANTA MONICA"/>
    <x v="0"/>
    <x v="1"/>
    <x v="3"/>
    <x v="0"/>
    <m/>
    <s v="0//0"/>
    <m/>
    <m/>
    <n v="0"/>
    <m/>
    <n v="0"/>
    <m/>
    <m/>
    <m/>
    <x v="0"/>
    <x v="1"/>
    <d v="1993-08-26T00:00:00"/>
    <n v="21007.45"/>
  </r>
  <r>
    <s v="SERGIO ANTONIO LEMOS DE MORAIS"/>
    <s v="Universidade Federal de Uberlandia"/>
    <n v="413473"/>
    <n v="44114630678"/>
    <s v="16/06/1961"/>
    <x v="1"/>
    <s v="BENVINDA CASTRO MORAIS"/>
    <x v="0"/>
    <s v="BRASILEIRO NATO"/>
    <m/>
    <s v="MG"/>
    <s v="ARAGUARI"/>
    <n v="356"/>
    <s v="INSTITUTO DE QUIMICA"/>
    <s v="04-SANTA MONICA"/>
    <n v="356"/>
    <s v="INSTITUTO DE QUIMICA"/>
    <s v="04-SANTA MONICA"/>
    <x v="0"/>
    <x v="1"/>
    <x v="3"/>
    <x v="0"/>
    <m/>
    <s v="0//0"/>
    <m/>
    <m/>
    <n v="0"/>
    <m/>
    <n v="0"/>
    <m/>
    <m/>
    <m/>
    <x v="0"/>
    <x v="1"/>
    <d v="1990-03-05T00:00:00"/>
    <n v="23406.33"/>
  </r>
  <r>
    <s v="SERGIO FERREIRA DE PAULA SILVA"/>
    <s v="Universidade Federal de Uberlandia"/>
    <n v="2478550"/>
    <n v="78357683649"/>
    <s v="05/04/1973"/>
    <x v="1"/>
    <s v="MARIA JOSE DA SILVA PAULA"/>
    <x v="0"/>
    <s v="BRASILEIRO NATO"/>
    <m/>
    <s v="MG"/>
    <s v="ITUIUTABA"/>
    <n v="403"/>
    <s v="FACULDADE DE ENGENHARIA ELETRICA"/>
    <s v="04-SANTA MONICA"/>
    <n v="403"/>
    <s v="FACULDADE DE ENGENHARIA ELETRICA"/>
    <s v="04-SANTA MONICA"/>
    <x v="0"/>
    <x v="1"/>
    <x v="1"/>
    <x v="0"/>
    <m/>
    <s v="0//0"/>
    <m/>
    <m/>
    <n v="0"/>
    <m/>
    <n v="0"/>
    <m/>
    <m/>
    <m/>
    <x v="0"/>
    <x v="1"/>
    <d v="2008-09-25T00:00:00"/>
    <n v="22516.400000000001"/>
  </r>
  <r>
    <s v="SERGIO GONCALVES"/>
    <s v="Universidade Federal de Uberlandia"/>
    <n v="1748718"/>
    <n v="26601105813"/>
    <s v="12/01/1976"/>
    <x v="1"/>
    <s v="JOSEFA RAMOS GONCALVES"/>
    <x v="1"/>
    <s v="BRASILEIRO NATO"/>
    <m/>
    <s v="PR"/>
    <m/>
    <n v="1155"/>
    <s v="INSTITUTO DE CIENCIAS HUMANAS DO PONTAL"/>
    <s v="09-CAMPUS PONTAL"/>
    <n v="1155"/>
    <s v="INSTITUTO DE CIENCIAS HUMANAS DO PONTAL"/>
    <s v="09-CAMPUS PONTAL"/>
    <x v="0"/>
    <x v="1"/>
    <x v="5"/>
    <x v="0"/>
    <m/>
    <s v="0//0"/>
    <m/>
    <s v="Afas. Prestar Colaboração, PCCTAE e Magistério Federal - EST"/>
    <n v="0"/>
    <m/>
    <n v="26432"/>
    <s v="INSTITUTO FEDERAL DO PARANA"/>
    <s v="8/01/2022"/>
    <s v="0//0"/>
    <x v="0"/>
    <x v="1"/>
    <d v="2010-03-19T00:00:00"/>
    <n v="17945.810000000001"/>
  </r>
  <r>
    <s v="SERGIO GUILHERME CABRAL BENTO"/>
    <s v="Universidade Federal de Uberlandia"/>
    <n v="2380766"/>
    <n v="14668917850"/>
    <s v="11/02/1979"/>
    <x v="1"/>
    <s v="MIRIAM CABRAL BENTO"/>
    <x v="0"/>
    <s v="BRASILEIRO NATO"/>
    <m/>
    <s v="MG"/>
    <m/>
    <n v="349"/>
    <s v="INSTITUTO DE LETRAS E LINGUISTICA"/>
    <s v="04-SANTA MONICA"/>
    <n v="349"/>
    <s v="INSTITUTO DE LETRAS E LINGUISTICA"/>
    <s v="04-SANTA MONICA"/>
    <x v="0"/>
    <x v="1"/>
    <x v="0"/>
    <x v="0"/>
    <m/>
    <s v="0//0"/>
    <m/>
    <m/>
    <n v="0"/>
    <m/>
    <n v="0"/>
    <m/>
    <m/>
    <m/>
    <x v="0"/>
    <x v="1"/>
    <d v="2017-03-14T00:00:00"/>
    <n v="12272.12"/>
  </r>
  <r>
    <s v="SERGIO INACIO NUNES"/>
    <s v="Universidade Federal de Uberlandia"/>
    <n v="3322669"/>
    <n v="75650304653"/>
    <s v="07/08/1970"/>
    <x v="1"/>
    <s v="ANTONIA NUNES PEREIRA"/>
    <x v="0"/>
    <s v="BRASILEIRO NATO"/>
    <m/>
    <s v="MG"/>
    <s v="SANTA VITORIA"/>
    <n v="1345"/>
    <s v="Coordenação do Curso de Graduação em Educação Física - Licen"/>
    <s v="03-EDUCACAO FISICA"/>
    <n v="332"/>
    <s v="FACULDADE DE EDUCACAO FISICA"/>
    <s v="03-EDUCACAO FISICA"/>
    <x v="0"/>
    <x v="1"/>
    <x v="9"/>
    <x v="0"/>
    <m/>
    <s v="0//0"/>
    <m/>
    <m/>
    <n v="0"/>
    <m/>
    <n v="0"/>
    <m/>
    <m/>
    <m/>
    <x v="0"/>
    <x v="1"/>
    <d v="2009-03-04T00:00:00"/>
    <n v="17575.09"/>
  </r>
  <r>
    <s v="SERGIO LEMOS DUARTE"/>
    <s v="Universidade Federal de Uberlandia"/>
    <n v="2073786"/>
    <n v="4778525647"/>
    <s v="14/02/1982"/>
    <x v="1"/>
    <s v="DIRCE LEMOS DUARTE"/>
    <x v="0"/>
    <s v="BRASILEIRO NATO"/>
    <m/>
    <s v="MG"/>
    <m/>
    <n v="360"/>
    <s v="FACULDADE DE CIENCIAS CONTABEIS"/>
    <s v="04-SANTA MONICA"/>
    <n v="360"/>
    <s v="FACULDADE DE CIENCIAS CONTABEIS"/>
    <s v="04-SANTA MONICA"/>
    <x v="0"/>
    <x v="1"/>
    <x v="6"/>
    <x v="0"/>
    <m/>
    <s v="0//0"/>
    <m/>
    <m/>
    <n v="0"/>
    <m/>
    <n v="0"/>
    <m/>
    <m/>
    <m/>
    <x v="0"/>
    <x v="1"/>
    <d v="2013-11-29T00:00:00"/>
    <n v="12763.01"/>
  </r>
  <r>
    <s v="SERGIO LUIZ MIRANDA"/>
    <s v="Universidade Federal de Uberlandia"/>
    <n v="1544906"/>
    <n v="3421192812"/>
    <s v="10/07/1962"/>
    <x v="1"/>
    <s v="ZAIRA APRECIDA BUCIOLI MIRANDA"/>
    <x v="0"/>
    <s v="BRASILEIRO NATO"/>
    <m/>
    <s v="SP"/>
    <s v="RIO CLARO"/>
    <n v="340"/>
    <s v="INSTITUTO DE GEOGRAFIA"/>
    <s v="04-SANTA MONICA"/>
    <n v="340"/>
    <s v="INSTITUTO DE GEOGRAFIA"/>
    <s v="04-SANTA MONICA"/>
    <x v="0"/>
    <x v="1"/>
    <x v="1"/>
    <x v="0"/>
    <m/>
    <s v="0//0"/>
    <m/>
    <m/>
    <n v="0"/>
    <m/>
    <n v="0"/>
    <m/>
    <m/>
    <m/>
    <x v="0"/>
    <x v="1"/>
    <d v="2006-08-04T00:00:00"/>
    <n v="18663.64"/>
  </r>
  <r>
    <s v="SERGIO MAURO DA SILVA NEIRO"/>
    <s v="Universidade Federal de Uberlandia"/>
    <n v="1796396"/>
    <n v="88496295915"/>
    <s v="12/03/1973"/>
    <x v="1"/>
    <s v="IDELMA APARECIDA DA SILVA NEIRO"/>
    <x v="0"/>
    <s v="BRASILEIRO NATO"/>
    <m/>
    <s v="PR"/>
    <m/>
    <n v="410"/>
    <s v="FACULDADE DE ENGENHARIA QUIMICA"/>
    <s v="04-SANTA MONICA"/>
    <n v="410"/>
    <s v="FACULDADE DE ENGENHARIA QUIMICA"/>
    <s v="04-SANTA MONICA"/>
    <x v="0"/>
    <x v="1"/>
    <x v="5"/>
    <x v="0"/>
    <m/>
    <s v="0//0"/>
    <m/>
    <m/>
    <n v="0"/>
    <m/>
    <n v="0"/>
    <m/>
    <m/>
    <m/>
    <x v="0"/>
    <x v="1"/>
    <d v="2010-07-06T00:00:00"/>
    <n v="17945.810000000001"/>
  </r>
  <r>
    <s v="SERGIO PAULO MORAIS"/>
    <s v="Universidade Federal de Uberlandia"/>
    <n v="2343588"/>
    <n v="82825122653"/>
    <s v="02/06/1972"/>
    <x v="1"/>
    <s v="NOEMIA ARANTES MORAIS"/>
    <x v="1"/>
    <s v="BRASILEIRO NATO"/>
    <m/>
    <s v="MG"/>
    <s v="UBERLANDIA"/>
    <n v="335"/>
    <s v="INSTITUTO DE HISTORIA"/>
    <s v="04-SANTA MONICA"/>
    <n v="335"/>
    <s v="INSTITUTO DE HISTORIA"/>
    <s v="04-SANTA MONICA"/>
    <x v="0"/>
    <x v="1"/>
    <x v="1"/>
    <x v="0"/>
    <m/>
    <s v="0//0"/>
    <m/>
    <m/>
    <n v="0"/>
    <m/>
    <n v="0"/>
    <m/>
    <m/>
    <m/>
    <x v="0"/>
    <x v="1"/>
    <d v="2006-09-22T00:00:00"/>
    <n v="18663.64"/>
  </r>
  <r>
    <s v="SERGIO RICARDO DE JESUS OLIVEIRA"/>
    <s v="Universidade Federal de Uberlandia"/>
    <n v="7413638"/>
    <n v="27101797172"/>
    <s v="04/12/1967"/>
    <x v="1"/>
    <s v="LAZARA JESUS OLIVEIRA"/>
    <x v="0"/>
    <s v="BRASILEIRO NATO"/>
    <m/>
    <s v="PI"/>
    <s v="TERESINA"/>
    <n v="403"/>
    <s v="FACULDADE DE ENGENHARIA ELETRICA"/>
    <s v="04-SANTA MONICA"/>
    <n v="403"/>
    <s v="FACULDADE DE ENGENHARIA ELETRICA"/>
    <s v="04-SANTA MONICA"/>
    <x v="0"/>
    <x v="1"/>
    <x v="8"/>
    <x v="0"/>
    <m/>
    <s v="0//0"/>
    <m/>
    <m/>
    <n v="0"/>
    <m/>
    <n v="0"/>
    <m/>
    <m/>
    <m/>
    <x v="0"/>
    <x v="2"/>
    <d v="2009-12-07T00:00:00"/>
    <n v="4861.82"/>
  </r>
  <r>
    <s v="SERGIO VITORINO CARDOSO"/>
    <s v="Universidade Federal de Uberlandia"/>
    <n v="2454604"/>
    <n v="3617762689"/>
    <s v="03/12/1976"/>
    <x v="1"/>
    <s v="MARIA HELENA VITORINO CARDOSO"/>
    <x v="0"/>
    <s v="BRASILEIRO NATO"/>
    <m/>
    <s v="MG"/>
    <s v="UBERLANDIA"/>
    <n v="319"/>
    <s v="FACULDADE DE ODONTOLOGIA"/>
    <s v="07-AREA ACADEMICA-UMUARAMA"/>
    <n v="319"/>
    <s v="FACULDADE DE ODONTOLOGIA"/>
    <s v="07-AREA ACADEMICA-UMUARAMA"/>
    <x v="0"/>
    <x v="1"/>
    <x v="1"/>
    <x v="0"/>
    <m/>
    <s v="0//0"/>
    <m/>
    <m/>
    <n v="0"/>
    <m/>
    <n v="0"/>
    <m/>
    <m/>
    <m/>
    <x v="0"/>
    <x v="1"/>
    <d v="2006-08-14T00:00:00"/>
    <n v="24198.36"/>
  </r>
  <r>
    <s v="SERTORIO DE AMORIM E SILVA NETO"/>
    <s v="Universidade Federal de Uberlandia"/>
    <n v="2362860"/>
    <n v="612815650"/>
    <s v="29/10/1975"/>
    <x v="1"/>
    <s v="MARILIA BERENICE AMORIM FERNANDES"/>
    <x v="0"/>
    <s v="BRASILEIRO NATO"/>
    <m/>
    <s v="MG"/>
    <s v="BELO HORIZONTE"/>
    <n v="807"/>
    <s v="INSTITUTO DE FILOSOFIA"/>
    <s v="04-SANTA MONICA"/>
    <n v="807"/>
    <s v="INSTITUTO DE FILOSOFIA"/>
    <s v="04-SANTA MONICA"/>
    <x v="0"/>
    <x v="1"/>
    <x v="7"/>
    <x v="0"/>
    <m/>
    <s v="0//0"/>
    <m/>
    <s v="AFAS. ESTUDO EXTERIOR C/ONUS - EST"/>
    <n v="0"/>
    <m/>
    <n v="0"/>
    <m/>
    <s v="29/11/2022"/>
    <s v="2/04/2023"/>
    <x v="0"/>
    <x v="1"/>
    <d v="2008-11-10T00:00:00"/>
    <n v="17255.59"/>
  </r>
  <r>
    <s v="SHEILA CRISTINA CANOBRE"/>
    <s v="Universidade Federal de Uberlandia"/>
    <n v="1768594"/>
    <n v="26071677874"/>
    <s v="22/12/1975"/>
    <x v="0"/>
    <s v="CELIA FIORANI CANOBRE"/>
    <x v="0"/>
    <s v="BRASILEIRO NATO"/>
    <m/>
    <s v="SP"/>
    <m/>
    <n v="356"/>
    <s v="INSTITUTO DE QUIMICA"/>
    <s v="04-SANTA MONICA"/>
    <n v="356"/>
    <s v="INSTITUTO DE QUIMICA"/>
    <s v="04-SANTA MONICA"/>
    <x v="0"/>
    <x v="1"/>
    <x v="5"/>
    <x v="0"/>
    <m/>
    <s v="0//0"/>
    <m/>
    <m/>
    <n v="0"/>
    <m/>
    <n v="0"/>
    <m/>
    <m/>
    <m/>
    <x v="0"/>
    <x v="1"/>
    <d v="2010-03-05T00:00:00"/>
    <n v="19615.18"/>
  </r>
  <r>
    <s v="SHIGUEO NOMURA"/>
    <s v="Universidade Federal de Uberlandia"/>
    <n v="1768637"/>
    <n v="10441974805"/>
    <s v="09/03/1968"/>
    <x v="1"/>
    <s v="SUMIE NOMURA"/>
    <x v="2"/>
    <s v="BRASILEIRO NATO"/>
    <m/>
    <s v="SP"/>
    <m/>
    <n v="414"/>
    <s v="FACULDADE DE CIENCIA DA COMPUTACAO"/>
    <s v="04-SANTA MONICA"/>
    <n v="414"/>
    <s v="FACULDADE DE CIENCIA DA COMPUTACAO"/>
    <s v="04-SANTA MONICA"/>
    <x v="0"/>
    <x v="1"/>
    <x v="5"/>
    <x v="0"/>
    <m/>
    <s v="0//0"/>
    <m/>
    <m/>
    <n v="0"/>
    <m/>
    <n v="0"/>
    <m/>
    <m/>
    <m/>
    <x v="0"/>
    <x v="1"/>
    <d v="2010-03-05T00:00:00"/>
    <n v="17945.810000000001"/>
  </r>
  <r>
    <s v="SHIRLEI SILMARA DE FREITAS MELLO"/>
    <s v="Universidade Federal de Uberlandia"/>
    <n v="1350609"/>
    <n v="91053366604"/>
    <s v="06/03/1974"/>
    <x v="0"/>
    <s v="VERA DE FREITAS MELLO"/>
    <x v="0"/>
    <s v="BRASILEIRO NATO"/>
    <m/>
    <s v="MG"/>
    <s v="BELO HORIZONTE"/>
    <n v="376"/>
    <s v="FACULDADE DE DIREITO"/>
    <s v="04-SANTA MONICA"/>
    <n v="376"/>
    <s v="FACULDADE DE DIREITO"/>
    <s v="04-SANTA MONICA"/>
    <x v="0"/>
    <x v="1"/>
    <x v="3"/>
    <x v="0"/>
    <m/>
    <s v="0//0"/>
    <m/>
    <m/>
    <n v="0"/>
    <m/>
    <n v="0"/>
    <m/>
    <m/>
    <m/>
    <x v="0"/>
    <x v="1"/>
    <d v="2002-05-21T00:00:00"/>
    <n v="20530.009999999998"/>
  </r>
  <r>
    <s v="SIDINEY RUOCCO JUNIOR"/>
    <s v="Universidade Federal de Uberlandia"/>
    <n v="2173575"/>
    <n v="12047917832"/>
    <s v="30/11/1970"/>
    <x v="1"/>
    <s v="MARIA LUCIA COSTA RUOCCO"/>
    <x v="1"/>
    <s v="BRASILEIRO NATO"/>
    <m/>
    <s v="SP"/>
    <s v="MOCOCA"/>
    <n v="288"/>
    <s v="INSTITUTO DE CIENCIAS BIOMEDICAS"/>
    <s v="07-AREA ACADEMICA-UMUARAMA"/>
    <n v="288"/>
    <s v="INSTITUTO DE CIENCIAS BIOMEDICAS"/>
    <s v="07-AREA ACADEMICA-UMUARAMA"/>
    <x v="0"/>
    <x v="3"/>
    <x v="10"/>
    <x v="0"/>
    <m/>
    <s v="0//0"/>
    <m/>
    <m/>
    <n v="0"/>
    <m/>
    <n v="0"/>
    <m/>
    <m/>
    <m/>
    <x v="0"/>
    <x v="1"/>
    <d v="1997-07-01T00:00:00"/>
    <n v="5774.55"/>
  </r>
  <r>
    <s v="SIDNEI GONCALVES DA SILVA"/>
    <s v="Universidade Federal de Uberlandia"/>
    <n v="2188755"/>
    <n v="29310850817"/>
    <s v="10/10/1980"/>
    <x v="1"/>
    <s v="MARIA GONCALVES DA SILVA"/>
    <x v="0"/>
    <s v="BRASILEIRO NATO"/>
    <m/>
    <s v="SP"/>
    <m/>
    <n v="356"/>
    <s v="INSTITUTO DE QUIMICA"/>
    <s v="04-SANTA MONICA"/>
    <n v="356"/>
    <s v="INSTITUTO DE QUIMICA"/>
    <s v="04-SANTA MONICA"/>
    <x v="0"/>
    <x v="1"/>
    <x v="6"/>
    <x v="0"/>
    <m/>
    <s v="0//0"/>
    <m/>
    <m/>
    <n v="0"/>
    <m/>
    <n v="0"/>
    <m/>
    <m/>
    <m/>
    <x v="0"/>
    <x v="1"/>
    <d v="2015-02-03T00:00:00"/>
    <n v="12763.01"/>
  </r>
  <r>
    <s v="SIGRID BITTER"/>
    <s v="Universidade Federal de Uberlandia"/>
    <n v="412825"/>
    <n v="70642567700"/>
    <s v="09/07/1959"/>
    <x v="0"/>
    <s v="MARIA ANTONETTE FICKER BITTER"/>
    <x v="0"/>
    <s v="BRASILEIRO NATO"/>
    <m/>
    <s v="MG"/>
    <s v="BELO HORIZONTE"/>
    <n v="332"/>
    <s v="FACULDADE DE EDUCACAO FISICA"/>
    <s v="03-EDUCACAO FISICA"/>
    <n v="332"/>
    <s v="FACULDADE DE EDUCACAO FISICA"/>
    <s v="03-EDUCACAO FISICA"/>
    <x v="0"/>
    <x v="1"/>
    <x v="5"/>
    <x v="0"/>
    <m/>
    <s v="0//0"/>
    <m/>
    <m/>
    <n v="0"/>
    <m/>
    <n v="0"/>
    <m/>
    <m/>
    <m/>
    <x v="0"/>
    <x v="1"/>
    <d v="1987-03-01T00:00:00"/>
    <n v="21631.74"/>
  </r>
  <r>
    <s v="SILVANA MARIA DE JESUS"/>
    <s v="Universidade Federal de Uberlandia"/>
    <n v="1768873"/>
    <n v="95574166615"/>
    <s v="12/03/1972"/>
    <x v="0"/>
    <s v="ANNA CRUZELINA LEITE"/>
    <x v="1"/>
    <s v="BRASILEIRO NATO"/>
    <m/>
    <s v="SP"/>
    <m/>
    <n v="349"/>
    <s v="INSTITUTO DE LETRAS E LINGUISTICA"/>
    <s v="04-SANTA MONICA"/>
    <n v="349"/>
    <s v="INSTITUTO DE LETRAS E LINGUISTICA"/>
    <s v="04-SANTA MONICA"/>
    <x v="0"/>
    <x v="1"/>
    <x v="7"/>
    <x v="0"/>
    <m/>
    <s v="0//0"/>
    <m/>
    <m/>
    <n v="0"/>
    <m/>
    <n v="0"/>
    <m/>
    <m/>
    <m/>
    <x v="0"/>
    <x v="1"/>
    <d v="2010-03-05T00:00:00"/>
    <n v="17255.59"/>
  </r>
  <r>
    <s v="SILVANO FERNANDES BAIA"/>
    <s v="Universidade Federal de Uberlandia"/>
    <n v="1644132"/>
    <n v="93926553804"/>
    <s v="20/12/1958"/>
    <x v="1"/>
    <s v="JOSEFINA PEREIRA BAIA"/>
    <x v="3"/>
    <s v="BRASILEIRO NATO"/>
    <m/>
    <s v="SP"/>
    <s v="SAO PAULO"/>
    <n v="808"/>
    <s v="INSTITUTO DE ARTES"/>
    <s v="04-SANTA MONICA"/>
    <n v="808"/>
    <s v="INSTITUTO DE ARTES"/>
    <s v="04-SANTA MONICA"/>
    <x v="0"/>
    <x v="1"/>
    <x v="7"/>
    <x v="0"/>
    <m/>
    <s v="0//0"/>
    <m/>
    <m/>
    <n v="0"/>
    <m/>
    <n v="0"/>
    <m/>
    <m/>
    <m/>
    <x v="0"/>
    <x v="1"/>
    <d v="2008-07-31T00:00:00"/>
    <n v="17255.59"/>
  </r>
  <r>
    <s v="SILVIA MARIA CINTRA DA SILVA"/>
    <s v="Universidade Federal de Uberlandia"/>
    <n v="1123313"/>
    <n v="17760147821"/>
    <s v="03/10/1967"/>
    <x v="0"/>
    <s v="APARECIDA NOEMIA CINTRA DA SILVA"/>
    <x v="0"/>
    <s v="BRASILEIRO NATO"/>
    <m/>
    <s v="SP"/>
    <s v="SAO PAULO"/>
    <n v="326"/>
    <s v="INSTITUTO DE PSICOLOGIA"/>
    <s v="07-AREA ACADEMICA-UMUARAMA"/>
    <n v="326"/>
    <s v="INSTITUTO DE PSICOLOGIA"/>
    <s v="07-AREA ACADEMICA-UMUARAMA"/>
    <x v="0"/>
    <x v="1"/>
    <x v="3"/>
    <x v="0"/>
    <m/>
    <s v="0//0"/>
    <m/>
    <m/>
    <n v="0"/>
    <m/>
    <n v="0"/>
    <m/>
    <m/>
    <m/>
    <x v="0"/>
    <x v="1"/>
    <d v="1994-10-19T00:00:00"/>
    <n v="20911.96"/>
  </r>
  <r>
    <s v="SILVIA MARTINS DOS SANTOS"/>
    <s v="Universidade Federal de Uberlandia"/>
    <n v="1355106"/>
    <n v="1675378908"/>
    <s v="03/06/1973"/>
    <x v="0"/>
    <s v="MILEIDE MARTINS DOS SANTOS"/>
    <x v="3"/>
    <s v="BRASILEIRO NATO"/>
    <m/>
    <s v="PR"/>
    <s v="MARIALVA"/>
    <n v="395"/>
    <s v="INSTITUTO DE FISICA"/>
    <s v="04-SANTA MONICA"/>
    <n v="395"/>
    <s v="INSTITUTO DE FISICA"/>
    <s v="04-SANTA MONICA"/>
    <x v="0"/>
    <x v="1"/>
    <x v="1"/>
    <x v="0"/>
    <m/>
    <s v="0//0"/>
    <m/>
    <m/>
    <n v="0"/>
    <m/>
    <n v="0"/>
    <m/>
    <m/>
    <m/>
    <x v="0"/>
    <x v="1"/>
    <d v="2002-07-19T00:00:00"/>
    <n v="18663.64"/>
  </r>
  <r>
    <s v="SILVIO CARLOS RODRIGUES"/>
    <s v="Universidade Federal de Uberlandia"/>
    <n v="2297651"/>
    <n v="6091302850"/>
    <s v="26/01/1965"/>
    <x v="1"/>
    <s v="APARECIDA RODRIGUES"/>
    <x v="0"/>
    <s v="BRASILEIRO NATO"/>
    <m/>
    <s v="SP"/>
    <s v="SAO PAULO"/>
    <n v="340"/>
    <s v="INSTITUTO DE GEOGRAFIA"/>
    <s v="04-SANTA MONICA"/>
    <n v="340"/>
    <s v="INSTITUTO DE GEOGRAFIA"/>
    <s v="04-SANTA MONICA"/>
    <x v="0"/>
    <x v="1"/>
    <x v="3"/>
    <x v="0"/>
    <m/>
    <s v="0//0"/>
    <m/>
    <m/>
    <n v="0"/>
    <m/>
    <n v="0"/>
    <m/>
    <m/>
    <m/>
    <x v="0"/>
    <x v="1"/>
    <d v="2002-05-10T00:00:00"/>
    <n v="20530.009999999998"/>
  </r>
  <r>
    <s v="SILVIO CESAR DE FREITAS ARANTES"/>
    <s v="Universidade Federal de Uberlandia"/>
    <n v="1123575"/>
    <n v="45810877672"/>
    <s v="04/12/1959"/>
    <x v="1"/>
    <s v="CELINA FREITAS ARANTES"/>
    <x v="0"/>
    <s v="BRASILEIRO NATO"/>
    <m/>
    <s v="SP"/>
    <s v="SAO PAULO"/>
    <n v="307"/>
    <s v="DEPARTAMENTO DE CLINICA MEDICA"/>
    <s v="07-AREA ACADEMICA-UMUARAMA"/>
    <n v="305"/>
    <s v="FACULDADE DE MEDICINA"/>
    <s v="07-AREA ACADEMICA-UMUARAMA"/>
    <x v="0"/>
    <x v="2"/>
    <x v="8"/>
    <x v="0"/>
    <m/>
    <s v="0//0"/>
    <m/>
    <m/>
    <n v="0"/>
    <m/>
    <n v="0"/>
    <m/>
    <m/>
    <m/>
    <x v="0"/>
    <x v="2"/>
    <d v="1995-01-19T00:00:00"/>
    <n v="3519.03"/>
  </r>
  <r>
    <s v="SILVIO ERENO QUINCOZES"/>
    <s v="Universidade Federal de Uberlandia"/>
    <n v="1252589"/>
    <n v="2690526077"/>
    <s v="03/09/1993"/>
    <x v="1"/>
    <s v="TARZI ISABEL ERENO QUINCOZES"/>
    <x v="0"/>
    <s v="BRASILEIRO NATO"/>
    <m/>
    <s v="RS"/>
    <m/>
    <n v="783"/>
    <s v="COOR CURSO GRAD SIST INFOR MONTE CARMELO"/>
    <s v="10-CAMPUS MONTE CARMELO"/>
    <n v="414"/>
    <s v="FACULDADE DE CIENCIA DA COMPUTACAO"/>
    <s v="04-SANTA MONICA"/>
    <x v="0"/>
    <x v="1"/>
    <x v="2"/>
    <x v="0"/>
    <m/>
    <s v="0//0"/>
    <m/>
    <m/>
    <n v="0"/>
    <m/>
    <n v="0"/>
    <m/>
    <m/>
    <m/>
    <x v="0"/>
    <x v="1"/>
    <d v="2022-03-22T00:00:00"/>
    <n v="9616.18"/>
  </r>
  <r>
    <s v="SILVIO JOSE PRADO"/>
    <s v="Universidade Federal de Uberlandia"/>
    <n v="1657849"/>
    <n v="14370048818"/>
    <s v="20/01/1973"/>
    <x v="1"/>
    <s v="NAIR APARECIDA TEODORO PRADO"/>
    <x v="0"/>
    <s v="BRASILEIRO NATO"/>
    <m/>
    <s v="SP"/>
    <s v="CACONDE"/>
    <n v="796"/>
    <s v="COORD CURSO DE FISICA DO PONTAL"/>
    <s v="09-CAMPUS PONTAL"/>
    <n v="1152"/>
    <s v="INSTITUTO CIENCIAS EXATA NATURAIS PONTAL"/>
    <s v="09-CAMPUS PONTAL"/>
    <x v="0"/>
    <x v="1"/>
    <x v="5"/>
    <x v="0"/>
    <m/>
    <s v="0//0"/>
    <m/>
    <m/>
    <n v="0"/>
    <m/>
    <n v="0"/>
    <m/>
    <m/>
    <m/>
    <x v="0"/>
    <x v="1"/>
    <d v="2008-09-12T00:00:00"/>
    <n v="17945.810000000001"/>
  </r>
  <r>
    <s v="SIMEAO DONIZETI SASS"/>
    <s v="Universidade Federal de Uberlandia"/>
    <n v="413599"/>
    <n v="7879436812"/>
    <s v="27/08/1966"/>
    <x v="1"/>
    <s v="TEREZINHA ALTARUG SASS"/>
    <x v="0"/>
    <s v="BRASILEIRO NATO"/>
    <m/>
    <s v="SP"/>
    <s v="RIO CLARO"/>
    <n v="807"/>
    <s v="INSTITUTO DE FILOSOFIA"/>
    <s v="04-SANTA MONICA"/>
    <n v="807"/>
    <s v="INSTITUTO DE FILOSOFIA"/>
    <s v="04-SANTA MONICA"/>
    <x v="0"/>
    <x v="1"/>
    <x v="3"/>
    <x v="0"/>
    <m/>
    <s v="0//0"/>
    <m/>
    <m/>
    <n v="0"/>
    <m/>
    <n v="0"/>
    <m/>
    <m/>
    <m/>
    <x v="0"/>
    <x v="1"/>
    <d v="1991-12-04T00:00:00"/>
    <n v="21198.42"/>
  </r>
  <r>
    <s v="SIMONE APARECIDA DOS PASSOS"/>
    <s v="Universidade Federal de Uberlandia"/>
    <n v="2715176"/>
    <n v="3667131674"/>
    <s v="24/10/1978"/>
    <x v="0"/>
    <s v="MARTA MARIA DOS PASSOS"/>
    <x v="4"/>
    <s v="BRASILEIRO NATO"/>
    <m/>
    <s v="MG"/>
    <m/>
    <n v="798"/>
    <s v="COORD DO CURSO DE PEDAGOGIA DO PONTAL"/>
    <s v="09-CAMPUS PONTAL"/>
    <n v="1155"/>
    <s v="INSTITUTO DE CIENCIAS HUMANAS DO PONTAL"/>
    <s v="09-CAMPUS PONTAL"/>
    <x v="0"/>
    <x v="1"/>
    <x v="8"/>
    <x v="0"/>
    <m/>
    <s v="0//0"/>
    <m/>
    <m/>
    <n v="26235"/>
    <s v="UNIVERSIDADE FEDERAL DE GOIAS"/>
    <n v="0"/>
    <m/>
    <m/>
    <m/>
    <x v="0"/>
    <x v="1"/>
    <d v="2019-03-13T00:00:00"/>
    <n v="13273.52"/>
  </r>
  <r>
    <s v="SIMONE BARBOSA VILLA"/>
    <s v="Universidade Federal de Uberlandia"/>
    <n v="1691615"/>
    <n v="24543214838"/>
    <s v="29/12/1972"/>
    <x v="0"/>
    <s v="DIVA MARIA BARBOSA VILLA"/>
    <x v="0"/>
    <s v="BRASILEIRO NATO"/>
    <m/>
    <s v="SP"/>
    <s v="RIBEIRAO PRETO"/>
    <n v="372"/>
    <s v="FACULDADE ARQUITETURA URBANISMO E DESIGN"/>
    <s v="04-SANTA MONICA"/>
    <n v="372"/>
    <s v="FACULDADE ARQUITETURA URBANISMO E DESIGN"/>
    <s v="04-SANTA MONICA"/>
    <x v="0"/>
    <x v="1"/>
    <x v="5"/>
    <x v="0"/>
    <m/>
    <s v="0//0"/>
    <m/>
    <m/>
    <n v="0"/>
    <m/>
    <n v="0"/>
    <m/>
    <m/>
    <m/>
    <x v="0"/>
    <x v="1"/>
    <d v="2009-03-27T00:00:00"/>
    <n v="17945.810000000001"/>
  </r>
  <r>
    <s v="SIMONE PEDRO DA SILVA"/>
    <s v="Universidade Federal de Uberlandia"/>
    <n v="1146350"/>
    <n v="31154117820"/>
    <s v="18/04/1983"/>
    <x v="0"/>
    <s v="MARIA JOSEFA DA SILVA"/>
    <x v="1"/>
    <s v="BRASILEIRO NATO"/>
    <m/>
    <s v="SP"/>
    <m/>
    <n v="314"/>
    <s v="FACULDADE DE MEDICINA VETERINARIA"/>
    <s v="07-AREA ACADEMICA-UMUARAMA"/>
    <n v="314"/>
    <s v="FACULDADE DE MEDICINA VETERINARIA"/>
    <s v="07-AREA ACADEMICA-UMUARAMA"/>
    <x v="0"/>
    <x v="1"/>
    <x v="0"/>
    <x v="0"/>
    <m/>
    <s v="0//0"/>
    <m/>
    <m/>
    <n v="0"/>
    <m/>
    <n v="0"/>
    <m/>
    <m/>
    <m/>
    <x v="0"/>
    <x v="1"/>
    <d v="2015-11-24T00:00:00"/>
    <n v="12272.12"/>
  </r>
  <r>
    <s v="SIMONE SILVA PRUDENCIO"/>
    <s v="Universidade Federal de Uberlandia"/>
    <n v="1635439"/>
    <n v="86641913600"/>
    <s v="12/11/1972"/>
    <x v="0"/>
    <s v="IRIS SILVA PRUDENCIO"/>
    <x v="0"/>
    <s v="BRASILEIRO NATO"/>
    <m/>
    <s v="MG"/>
    <s v="ITUIUTABA"/>
    <n v="1260"/>
    <s v="ASSISTENCIA JUDICIARIA"/>
    <s v="04-SANTA MONICA"/>
    <n v="376"/>
    <s v="FACULDADE DE DIREITO"/>
    <s v="04-SANTA MONICA"/>
    <x v="0"/>
    <x v="1"/>
    <x v="7"/>
    <x v="0"/>
    <m/>
    <s v="0//0"/>
    <m/>
    <m/>
    <n v="0"/>
    <m/>
    <n v="0"/>
    <m/>
    <m/>
    <m/>
    <x v="0"/>
    <x v="1"/>
    <d v="2008-06-26T00:00:00"/>
    <n v="19315.36"/>
  </r>
  <r>
    <s v="SINARA LAURINI ROSSATO"/>
    <s v="Universidade Federal de Uberlandia"/>
    <n v="3207682"/>
    <n v="93754370006"/>
    <s v="06/05/1978"/>
    <x v="0"/>
    <s v="SIRLEY MARIA LAURINI ROSSATO"/>
    <x v="0"/>
    <s v="BRASILEIRO NATO"/>
    <m/>
    <s v="RS"/>
    <m/>
    <n v="340"/>
    <s v="INSTITUTO DE GEOGRAFIA"/>
    <s v="04-SANTA MONICA"/>
    <n v="340"/>
    <s v="INSTITUTO DE GEOGRAFIA"/>
    <s v="04-SANTA MONICA"/>
    <x v="0"/>
    <x v="1"/>
    <x v="12"/>
    <x v="0"/>
    <m/>
    <s v="0//0"/>
    <m/>
    <m/>
    <n v="0"/>
    <m/>
    <n v="0"/>
    <m/>
    <m/>
    <m/>
    <x v="0"/>
    <x v="1"/>
    <d v="2020-09-21T00:00:00"/>
    <n v="10097"/>
  </r>
  <r>
    <s v="SINESIO DOMINGUES FRANCO"/>
    <s v="Universidade Federal de Uberlandia"/>
    <n v="412795"/>
    <n v="44969406634"/>
    <s v="13/01/1962"/>
    <x v="1"/>
    <s v="ANTONIA JACIRA FRANCO CARVALHO"/>
    <x v="0"/>
    <s v="BRASILEIRO NATO"/>
    <m/>
    <s v="MG"/>
    <s v="ITUIUTABA"/>
    <n v="399"/>
    <s v="FACULDADE DE ENGENHARIA MECANICA"/>
    <s v="12-CAMPUS GLORIA"/>
    <n v="399"/>
    <s v="FACULDADE DE ENGENHARIA MECANICA"/>
    <s v="12-CAMPUS GLORIA"/>
    <x v="0"/>
    <x v="1"/>
    <x v="3"/>
    <x v="0"/>
    <m/>
    <s v="0//0"/>
    <m/>
    <m/>
    <n v="0"/>
    <m/>
    <n v="0"/>
    <m/>
    <m/>
    <m/>
    <x v="0"/>
    <x v="1"/>
    <d v="1987-02-01T00:00:00"/>
    <n v="21675.87"/>
  </r>
  <r>
    <s v="SINESIO GOMIDE JUNIOR"/>
    <s v="Universidade Federal de Uberlandia"/>
    <n v="413302"/>
    <n v="29647886691"/>
    <s v="14/05/1959"/>
    <x v="1"/>
    <s v="ALINA TARABAL GOMIDE"/>
    <x v="0"/>
    <s v="BRASILEIRO NATO"/>
    <m/>
    <s v="MG"/>
    <s v="ITAUNA"/>
    <n v="326"/>
    <s v="INSTITUTO DE PSICOLOGIA"/>
    <s v="07-AREA ACADEMICA-UMUARAMA"/>
    <n v="326"/>
    <s v="INSTITUTO DE PSICOLOGIA"/>
    <s v="07-AREA ACADEMICA-UMUARAMA"/>
    <x v="0"/>
    <x v="1"/>
    <x v="3"/>
    <x v="0"/>
    <m/>
    <s v="0//0"/>
    <m/>
    <m/>
    <n v="0"/>
    <m/>
    <n v="0"/>
    <m/>
    <m/>
    <m/>
    <x v="0"/>
    <x v="1"/>
    <d v="1989-02-01T00:00:00"/>
    <n v="24587.88"/>
  </r>
  <r>
    <s v="SINVAL SOARES CRUVINEL"/>
    <s v="Universidade Federal de Uberlandia"/>
    <n v="412942"/>
    <n v="30707749620"/>
    <s v="26/04/1958"/>
    <x v="1"/>
    <s v="DINAH NOGUEIRA SOARES"/>
    <x v="0"/>
    <s v="BRASILEIRO NATO"/>
    <m/>
    <s v="MG"/>
    <s v="ARAGUARI"/>
    <n v="308"/>
    <s v="DEPARTAMENTO DE CIRURGIA"/>
    <s v="07-AREA ACADEMICA-UMUARAMA"/>
    <n v="305"/>
    <s v="FACULDADE DE MEDICINA"/>
    <s v="07-AREA ACADEMICA-UMUARAMA"/>
    <x v="0"/>
    <x v="0"/>
    <x v="8"/>
    <x v="0"/>
    <m/>
    <s v="0//0"/>
    <m/>
    <m/>
    <n v="0"/>
    <m/>
    <n v="0"/>
    <m/>
    <m/>
    <m/>
    <x v="0"/>
    <x v="0"/>
    <d v="1987-07-15T00:00:00"/>
    <n v="16704.5"/>
  </r>
  <r>
    <s v="SIRLEI LEMES"/>
    <s v="Universidade Federal de Uberlandia"/>
    <n v="7412917"/>
    <n v="46091700600"/>
    <s v="15/03/1963"/>
    <x v="0"/>
    <s v="ADELAIDE APPARECIDA ZANAO LEMES"/>
    <x v="1"/>
    <s v="BRASILEIRO NATO"/>
    <m/>
    <s v="SP"/>
    <s v="GUARA"/>
    <n v="360"/>
    <s v="FACULDADE DE CIENCIAS CONTABEIS"/>
    <s v="04-SANTA MONICA"/>
    <n v="360"/>
    <s v="FACULDADE DE CIENCIAS CONTABEIS"/>
    <s v="04-SANTA MONICA"/>
    <x v="0"/>
    <x v="1"/>
    <x v="3"/>
    <x v="2"/>
    <m/>
    <s v="0//0"/>
    <m/>
    <m/>
    <n v="0"/>
    <m/>
    <n v="0"/>
    <m/>
    <m/>
    <m/>
    <x v="1"/>
    <x v="1"/>
    <d v="2022-08-23T00:00:00"/>
    <n v="19701.63"/>
  </r>
  <r>
    <s v="SOFIA BORIN CRIVELLENTI"/>
    <s v="Universidade Federal de Uberlandia"/>
    <n v="2332757"/>
    <n v="21424317800"/>
    <s v="29/06/1983"/>
    <x v="0"/>
    <s v="REGINA MARIA DE SOUZA BORIN"/>
    <x v="0"/>
    <s v="BRASILEIRO NATO"/>
    <m/>
    <s v="SP"/>
    <m/>
    <n v="314"/>
    <s v="FACULDADE DE MEDICINA VETERINARIA"/>
    <s v="07-AREA ACADEMICA-UMUARAMA"/>
    <n v="314"/>
    <s v="FACULDADE DE MEDICINA VETERINARIA"/>
    <s v="07-AREA ACADEMICA-UMUARAMA"/>
    <x v="0"/>
    <x v="1"/>
    <x v="0"/>
    <x v="0"/>
    <m/>
    <s v="0//0"/>
    <m/>
    <m/>
    <n v="0"/>
    <m/>
    <n v="0"/>
    <m/>
    <m/>
    <m/>
    <x v="0"/>
    <x v="1"/>
    <d v="2016-08-25T00:00:00"/>
    <n v="12842.91"/>
  </r>
  <r>
    <s v="SOLANGE CRISTINA AUGUSTO"/>
    <s v="Universidade Federal de Uberlandia"/>
    <n v="1363791"/>
    <n v="7167274801"/>
    <s v="13/12/1966"/>
    <x v="0"/>
    <s v="MARIA LAURETO AUGUSTO"/>
    <x v="0"/>
    <s v="BRASILEIRO NATO"/>
    <m/>
    <s v="SP"/>
    <s v="ARACATUBA"/>
    <n v="294"/>
    <s v="INSTITUTO DE BIOLOGIA"/>
    <s v="07-AREA ACADEMICA-UMUARAMA"/>
    <n v="294"/>
    <s v="INSTITUTO DE BIOLOGIA"/>
    <s v="07-AREA ACADEMICA-UMUARAMA"/>
    <x v="0"/>
    <x v="1"/>
    <x v="3"/>
    <x v="0"/>
    <m/>
    <s v="0//0"/>
    <m/>
    <m/>
    <n v="0"/>
    <m/>
    <n v="0"/>
    <m/>
    <m/>
    <m/>
    <x v="0"/>
    <x v="1"/>
    <d v="2002-10-21T00:00:00"/>
    <n v="21484.89"/>
  </r>
  <r>
    <s v="SOLANGE RODOVALHO LIMA"/>
    <s v="Universidade Federal de Uberlandia"/>
    <n v="1659063"/>
    <n v="39511103687"/>
    <s v="18/11/1963"/>
    <x v="0"/>
    <s v="NAIR FERREIRA RODOVALHO"/>
    <x v="0"/>
    <s v="BRASILEIRO NATO"/>
    <m/>
    <s v="GO"/>
    <s v="DAVINOPOLIS"/>
    <n v="332"/>
    <s v="FACULDADE DE EDUCACAO FISICA"/>
    <s v="03-EDUCACAO FISICA"/>
    <n v="332"/>
    <s v="FACULDADE DE EDUCACAO FISICA"/>
    <s v="03-EDUCACAO FISICA"/>
    <x v="0"/>
    <x v="1"/>
    <x v="5"/>
    <x v="0"/>
    <m/>
    <s v="0//0"/>
    <m/>
    <m/>
    <n v="0"/>
    <m/>
    <n v="0"/>
    <m/>
    <m/>
    <m/>
    <x v="0"/>
    <x v="1"/>
    <d v="2008-10-03T00:00:00"/>
    <n v="20464.849999999999"/>
  </r>
  <r>
    <s v="SOLIDONIO RODRIGUES DE CARVALHO"/>
    <s v="Universidade Federal de Uberlandia"/>
    <n v="2509639"/>
    <n v="3006655630"/>
    <s v="30/04/1978"/>
    <x v="1"/>
    <s v="MARACY RODRIGUES BEZERRA DE CARVALHO"/>
    <x v="0"/>
    <s v="BRASILEIRO NATO"/>
    <m/>
    <s v="MG"/>
    <s v="UBERLANDIA"/>
    <n v="399"/>
    <s v="FACULDADE DE ENGENHARIA MECANICA"/>
    <s v="12-CAMPUS GLORIA"/>
    <n v="399"/>
    <s v="FACULDADE DE ENGENHARIA MECANICA"/>
    <s v="12-CAMPUS GLORIA"/>
    <x v="0"/>
    <x v="1"/>
    <x v="3"/>
    <x v="0"/>
    <m/>
    <s v="0//0"/>
    <m/>
    <m/>
    <n v="0"/>
    <m/>
    <n v="0"/>
    <m/>
    <m/>
    <m/>
    <x v="0"/>
    <x v="1"/>
    <d v="2006-07-28T00:00:00"/>
    <n v="20530.009999999998"/>
  </r>
  <r>
    <s v="SONIA BERTONI"/>
    <s v="Universidade Federal de Uberlandia"/>
    <n v="2353430"/>
    <n v="48163856653"/>
    <s v="24/08/1963"/>
    <x v="0"/>
    <s v="DIVA BORGES BERTONI"/>
    <x v="0"/>
    <s v="BRASILEIRO NATO"/>
    <m/>
    <s v="MG"/>
    <s v="UBERLANDIA"/>
    <n v="332"/>
    <s v="FACULDADE DE EDUCACAO FISICA"/>
    <s v="03-EDUCACAO FISICA"/>
    <n v="332"/>
    <s v="FACULDADE DE EDUCACAO FISICA"/>
    <s v="03-EDUCACAO FISICA"/>
    <x v="0"/>
    <x v="1"/>
    <x v="5"/>
    <x v="0"/>
    <m/>
    <s v="0//0"/>
    <m/>
    <m/>
    <n v="0"/>
    <m/>
    <n v="0"/>
    <m/>
    <m/>
    <m/>
    <x v="0"/>
    <x v="1"/>
    <d v="2009-01-22T00:00:00"/>
    <n v="20464.849999999999"/>
  </r>
  <r>
    <s v="SONIA MARIA GUEDES GONDIM"/>
    <s v="Universidade Federal de Uberlandia"/>
    <n v="1146468"/>
    <n v="28402391672"/>
    <s v="22/09/1959"/>
    <x v="0"/>
    <s v="MARIA MAGDALENA GUEDES GONDIM"/>
    <x v="0"/>
    <s v="BRASILEIRO NATO"/>
    <m/>
    <s v="MG"/>
    <m/>
    <n v="326"/>
    <s v="INSTITUTO DE PSICOLOGIA"/>
    <s v="07-AREA ACADEMICA-UMUARAMA"/>
    <n v="326"/>
    <s v="INSTITUTO DE PSICOLOGIA"/>
    <s v="07-AREA ACADEMICA-UMUARAMA"/>
    <x v="0"/>
    <x v="1"/>
    <x v="9"/>
    <x v="2"/>
    <m/>
    <s v="0//0"/>
    <m/>
    <m/>
    <n v="0"/>
    <m/>
    <n v="0"/>
    <m/>
    <m/>
    <m/>
    <x v="1"/>
    <x v="1"/>
    <d v="2022-07-01T00:00:00"/>
    <n v="15763.53"/>
  </r>
  <r>
    <s v="SONIA SARITA BERRIOS YANA"/>
    <s v="Universidade Federal de Uberlandia"/>
    <n v="1686698"/>
    <n v="22757685805"/>
    <s v="25/06/1978"/>
    <x v="0"/>
    <s v="VICENTINA YANA ZAPATA"/>
    <x v="3"/>
    <s v="ESTRANGEIRO"/>
    <s v="PERU"/>
    <m/>
    <s v="AREQUIPA"/>
    <n v="391"/>
    <s v="FACULDADE DE MATEMATICA"/>
    <s v="04-SANTA MONICA"/>
    <n v="391"/>
    <s v="FACULDADE DE MATEMATICA"/>
    <s v="04-SANTA MONICA"/>
    <x v="0"/>
    <x v="1"/>
    <x v="5"/>
    <x v="0"/>
    <m/>
    <s v="0//0"/>
    <m/>
    <m/>
    <n v="0"/>
    <m/>
    <n v="0"/>
    <m/>
    <m/>
    <m/>
    <x v="0"/>
    <x v="1"/>
    <d v="2009-03-04T00:00:00"/>
    <n v="17945.810000000001"/>
  </r>
  <r>
    <s v="SORAIA APARECIDA CARDOZO"/>
    <s v="Universidade Federal de Uberlandia"/>
    <n v="2558860"/>
    <n v="27937059850"/>
    <s v="07/12/1975"/>
    <x v="0"/>
    <s v="ARACI GOBO CARDOZO"/>
    <x v="0"/>
    <s v="BRASILEIRO NATO"/>
    <m/>
    <s v="SP"/>
    <s v="ESTRELA DOESTE"/>
    <n v="344"/>
    <s v="INST DE ECONOMIA RELACOES INTERNACIONAIS"/>
    <s v="04-SANTA MONICA"/>
    <n v="344"/>
    <s v="INST DE ECONOMIA RELACOES INTERNACIONAIS"/>
    <s v="04-SANTA MONICA"/>
    <x v="0"/>
    <x v="1"/>
    <x v="5"/>
    <x v="0"/>
    <m/>
    <s v="0//0"/>
    <m/>
    <m/>
    <n v="0"/>
    <m/>
    <n v="0"/>
    <m/>
    <m/>
    <m/>
    <x v="0"/>
    <x v="1"/>
    <d v="2009-01-22T00:00:00"/>
    <n v="17945.810000000001"/>
  </r>
  <r>
    <s v="SORAIA VELOSO CINTRA"/>
    <s v="Universidade Federal de Uberlandia"/>
    <n v="1806501"/>
    <n v="17869568880"/>
    <s v="27/02/1971"/>
    <x v="0"/>
    <s v="MARIA DE LOURDES GASPAR VELOSO"/>
    <x v="0"/>
    <s v="BRASILEIRO NATO"/>
    <m/>
    <s v="SP"/>
    <m/>
    <n v="578"/>
    <s v="COORD CURSO DE SERVICO SOCIAL DO PONTAL"/>
    <s v="09-CAMPUS PONTAL"/>
    <n v="1158"/>
    <s v="FA ADM CIE CONT ENG PROD SERV SOCIAL"/>
    <s v="09-CAMPUS PONTAL"/>
    <x v="0"/>
    <x v="1"/>
    <x v="7"/>
    <x v="0"/>
    <m/>
    <s v="0//0"/>
    <m/>
    <m/>
    <n v="0"/>
    <m/>
    <n v="0"/>
    <m/>
    <m/>
    <m/>
    <x v="0"/>
    <x v="1"/>
    <d v="2010-08-09T00:00:00"/>
    <n v="17255.59"/>
  </r>
  <r>
    <s v="SORANDRA CORREA DE LIMA"/>
    <s v="Universidade Federal de Uberlandia"/>
    <n v="2583533"/>
    <n v="7422918632"/>
    <s v="18/01/1985"/>
    <x v="0"/>
    <s v="ELIZABETE DIAS DE LIMA"/>
    <x v="0"/>
    <s v="BRASILEIRO NATO"/>
    <m/>
    <s v="MG"/>
    <s v="MONTE CARMELO"/>
    <n v="395"/>
    <s v="INSTITUTO DE FISICA"/>
    <s v="04-SANTA MONICA"/>
    <n v="395"/>
    <s v="INSTITUTO DE FISICA"/>
    <s v="04-SANTA MONICA"/>
    <x v="0"/>
    <x v="1"/>
    <x v="8"/>
    <x v="0"/>
    <m/>
    <s v="0//0"/>
    <m/>
    <m/>
    <n v="0"/>
    <m/>
    <n v="0"/>
    <m/>
    <m/>
    <m/>
    <x v="0"/>
    <x v="1"/>
    <d v="2012-07-05T00:00:00"/>
    <n v="13273.52"/>
  </r>
  <r>
    <s v="STEFAN VILGES DE OLIVEIRA"/>
    <s v="Universidade Federal de Uberlandia"/>
    <n v="3064413"/>
    <n v="98689410082"/>
    <s v="08/05/1981"/>
    <x v="1"/>
    <s v="EDI VILGES DE OLIVEIRA"/>
    <x v="0"/>
    <s v="BRASILEIRO NATO"/>
    <m/>
    <s v="RS"/>
    <m/>
    <n v="305"/>
    <s v="FACULDADE DE MEDICINA"/>
    <s v="07-AREA ACADEMICA-UMUARAMA"/>
    <n v="305"/>
    <s v="FACULDADE DE MEDICINA"/>
    <s v="07-AREA ACADEMICA-UMUARAMA"/>
    <x v="0"/>
    <x v="1"/>
    <x v="4"/>
    <x v="0"/>
    <m/>
    <s v="0//0"/>
    <m/>
    <m/>
    <n v="0"/>
    <m/>
    <n v="0"/>
    <m/>
    <m/>
    <m/>
    <x v="0"/>
    <x v="1"/>
    <d v="2018-08-02T00:00:00"/>
    <n v="11800.12"/>
  </r>
  <r>
    <s v="STEFANO PASCHOAL"/>
    <s v="Universidade Federal de Uberlandia"/>
    <n v="1768797"/>
    <n v="108551652"/>
    <s v="10/06/1974"/>
    <x v="1"/>
    <s v="SARAH ELIZABETH MIGUEL PASCHOAL"/>
    <x v="0"/>
    <s v="BRASILEIRO NATO"/>
    <m/>
    <s v="MG"/>
    <m/>
    <n v="349"/>
    <s v="INSTITUTO DE LETRAS E LINGUISTICA"/>
    <s v="04-SANTA MONICA"/>
    <n v="349"/>
    <s v="INSTITUTO DE LETRAS E LINGUISTICA"/>
    <s v="04-SANTA MONICA"/>
    <x v="0"/>
    <x v="1"/>
    <x v="5"/>
    <x v="0"/>
    <m/>
    <s v="0//0"/>
    <m/>
    <m/>
    <n v="0"/>
    <m/>
    <n v="0"/>
    <m/>
    <m/>
    <m/>
    <x v="0"/>
    <x v="1"/>
    <d v="2010-03-05T00:00:00"/>
    <n v="17945.810000000001"/>
  </r>
  <r>
    <s v="STEPHANE JULIA"/>
    <s v="Universidade Federal de Uberlandia"/>
    <n v="2250578"/>
    <n v="343163969"/>
    <s v="19/10/1969"/>
    <x v="1"/>
    <s v="SIMONE GIMBREDE"/>
    <x v="3"/>
    <s v="ESTRANGEIRO"/>
    <s v="FRANCA"/>
    <m/>
    <s v="TOULOUSE"/>
    <n v="414"/>
    <s v="FACULDADE DE CIENCIA DA COMPUTACAO"/>
    <s v="04-SANTA MONICA"/>
    <n v="414"/>
    <s v="FACULDADE DE CIENCIA DA COMPUTACAO"/>
    <s v="04-SANTA MONICA"/>
    <x v="0"/>
    <x v="1"/>
    <x v="3"/>
    <x v="0"/>
    <m/>
    <s v="0//0"/>
    <m/>
    <m/>
    <n v="0"/>
    <m/>
    <n v="0"/>
    <m/>
    <m/>
    <m/>
    <x v="0"/>
    <x v="1"/>
    <d v="2002-05-21T00:00:00"/>
    <n v="20530.009999999998"/>
  </r>
  <r>
    <s v="SUELEM FARIAS SOARES MARTINS"/>
    <s v="Universidade Federal de Uberlandia"/>
    <n v="1883696"/>
    <n v="5494324699"/>
    <s v="07/03/1983"/>
    <x v="0"/>
    <s v="CATIA FARIAS SOARES PINTO"/>
    <x v="0"/>
    <s v="BRASILEIRO NATO"/>
    <m/>
    <s v="MG"/>
    <m/>
    <n v="407"/>
    <s v="FACULDADE DE ENGENHARIA CIVIL"/>
    <s v="04-SANTA MONICA"/>
    <n v="407"/>
    <s v="FACULDADE DE ENGENHARIA CIVIL"/>
    <s v="04-SANTA MONICA"/>
    <x v="0"/>
    <x v="0"/>
    <x v="4"/>
    <x v="0"/>
    <m/>
    <s v="0//0"/>
    <m/>
    <s v="Afast. no País (Com Ônus) Est/Dout/Mestrado - EST"/>
    <n v="0"/>
    <m/>
    <n v="0"/>
    <m/>
    <s v="10/09/2022"/>
    <s v="10/09/2023"/>
    <x v="0"/>
    <x v="1"/>
    <d v="2013-12-10T00:00:00"/>
    <n v="8232.64"/>
  </r>
  <r>
    <s v="SUELI MOURA BERTOLINO"/>
    <s v="Universidade Federal de Uberlandia"/>
    <n v="2036388"/>
    <n v="5068619612"/>
    <s v="08/05/1977"/>
    <x v="0"/>
    <s v="TEREZINHA MOURA BERTOLINO"/>
    <x v="0"/>
    <s v="BRASILEIRO NATO"/>
    <m/>
    <s v="MG"/>
    <m/>
    <n v="301"/>
    <s v="INSTITUTO DE CIENCIAS AGRARIAS"/>
    <s v="12-CAMPUS GLORIA"/>
    <n v="301"/>
    <s v="INSTITUTO DE CIENCIAS AGRARIAS"/>
    <s v="12-CAMPUS GLORIA"/>
    <x v="0"/>
    <x v="1"/>
    <x v="8"/>
    <x v="0"/>
    <m/>
    <s v="0//0"/>
    <m/>
    <m/>
    <n v="0"/>
    <m/>
    <n v="0"/>
    <m/>
    <m/>
    <m/>
    <x v="0"/>
    <x v="1"/>
    <d v="2013-06-21T00:00:00"/>
    <n v="13890.89"/>
  </r>
  <r>
    <s v="SUELY AMORIM DE ARAUJO"/>
    <s v="Universidade Federal de Uberlandia"/>
    <n v="1176091"/>
    <n v="56968035472"/>
    <s v="05/01/1967"/>
    <x v="0"/>
    <s v="GERALDINA AMORIM DE ARAUJO"/>
    <x v="0"/>
    <s v="BRASILEIRO NATO"/>
    <m/>
    <s v="PB"/>
    <s v="JOAO PESSOA"/>
    <n v="305"/>
    <s v="FACULDADE DE MEDICINA"/>
    <s v="07-AREA ACADEMICA-UMUARAMA"/>
    <n v="305"/>
    <s v="FACULDADE DE MEDICINA"/>
    <s v="07-AREA ACADEMICA-UMUARAMA"/>
    <x v="0"/>
    <x v="1"/>
    <x v="8"/>
    <x v="0"/>
    <m/>
    <s v="0//0"/>
    <m/>
    <m/>
    <n v="0"/>
    <m/>
    <n v="0"/>
    <m/>
    <m/>
    <m/>
    <x v="0"/>
    <x v="1"/>
    <d v="2008-11-10T00:00:00"/>
    <n v="14223.08"/>
  </r>
  <r>
    <s v="SUZANA APARECIDA MATOS DA SILVA"/>
    <s v="Universidade Federal de Uberlandia"/>
    <n v="3304233"/>
    <n v="30677888856"/>
    <s v="31/08/1983"/>
    <x v="0"/>
    <s v="MARIA APARECIDA MATOS DA SILVA"/>
    <x v="0"/>
    <s v="BRASILEIRO NATO"/>
    <m/>
    <s v="SP"/>
    <m/>
    <n v="340"/>
    <s v="INSTITUTO DE GEOGRAFIA"/>
    <s v="04-SANTA MONICA"/>
    <n v="340"/>
    <s v="INSTITUTO DE GEOGRAFIA"/>
    <s v="04-SANTA MONICA"/>
    <x v="0"/>
    <x v="1"/>
    <x v="2"/>
    <x v="0"/>
    <m/>
    <s v="0//0"/>
    <m/>
    <m/>
    <n v="0"/>
    <m/>
    <n v="0"/>
    <m/>
    <m/>
    <m/>
    <x v="0"/>
    <x v="1"/>
    <d v="2022-07-18T00:00:00"/>
    <n v="9616.18"/>
  </r>
  <r>
    <s v="SUZANE CRISTINA PIGOSSI"/>
    <s v="Universidade Federal de Uberlandia"/>
    <n v="1002738"/>
    <n v="38415527810"/>
    <s v="22/09/1989"/>
    <x v="0"/>
    <s v="SANDRA APARECIDA BUCCIOLI PIGOSSI"/>
    <x v="0"/>
    <s v="BRASILEIRO NATO"/>
    <m/>
    <s v="SP"/>
    <m/>
    <n v="319"/>
    <s v="FACULDADE DE ODONTOLOGIA"/>
    <s v="07-AREA ACADEMICA-UMUARAMA"/>
    <n v="319"/>
    <s v="FACULDADE DE ODONTOLOGIA"/>
    <s v="07-AREA ACADEMICA-UMUARAMA"/>
    <x v="0"/>
    <x v="1"/>
    <x v="4"/>
    <x v="0"/>
    <m/>
    <s v="0//0"/>
    <m/>
    <m/>
    <n v="26260"/>
    <s v="UNIVERSIDADE FEDERAL DE ALFENAS"/>
    <n v="0"/>
    <m/>
    <m/>
    <m/>
    <x v="0"/>
    <x v="1"/>
    <d v="2022-03-15T00:00:00"/>
    <n v="12348.96"/>
  </r>
  <r>
    <s v="SYLVIO LUIZ ANDREOZZI"/>
    <s v="Universidade Federal de Uberlandia"/>
    <n v="413603"/>
    <n v="12337907813"/>
    <s v="25/09/1963"/>
    <x v="1"/>
    <s v="NAIR A ZANAO ANDREOZZI"/>
    <x v="0"/>
    <s v="BRASILEIRO NATO"/>
    <m/>
    <s v="SP"/>
    <s v="RIO CLARO"/>
    <n v="340"/>
    <s v="INSTITUTO DE GEOGRAFIA"/>
    <s v="04-SANTA MONICA"/>
    <n v="340"/>
    <s v="INSTITUTO DE GEOGRAFIA"/>
    <s v="04-SANTA MONICA"/>
    <x v="0"/>
    <x v="1"/>
    <x v="8"/>
    <x v="0"/>
    <m/>
    <s v="0//0"/>
    <m/>
    <m/>
    <n v="0"/>
    <m/>
    <n v="0"/>
    <m/>
    <m/>
    <m/>
    <x v="0"/>
    <x v="1"/>
    <d v="1991-11-18T00:00:00"/>
    <n v="13705.68"/>
  </r>
  <r>
    <s v="TACIANA OLIVEIRA SOUZA"/>
    <s v="Universidade Federal de Uberlandia"/>
    <n v="2072572"/>
    <n v="10106743740"/>
    <s v="15/12/1983"/>
    <x v="0"/>
    <s v="MARIA DA GRACA DE OLIVEIRA SOUZA"/>
    <x v="0"/>
    <s v="BRASILEIRO NATO"/>
    <m/>
    <s v="MG"/>
    <m/>
    <n v="391"/>
    <s v="FACULDADE DE MATEMATICA"/>
    <s v="04-SANTA MONICA"/>
    <n v="391"/>
    <s v="FACULDADE DE MATEMATICA"/>
    <s v="04-SANTA MONICA"/>
    <x v="0"/>
    <x v="1"/>
    <x v="6"/>
    <x v="0"/>
    <m/>
    <s v="0//0"/>
    <m/>
    <m/>
    <n v="0"/>
    <m/>
    <n v="0"/>
    <m/>
    <m/>
    <m/>
    <x v="0"/>
    <x v="1"/>
    <d v="2013-11-12T00:00:00"/>
    <n v="12763.01"/>
  </r>
  <r>
    <s v="TALES FALEIROS NASCIMENTO JUNIOR"/>
    <s v="Universidade Federal de Uberlandia"/>
    <n v="2604864"/>
    <n v="21620085801"/>
    <s v="10/03/1980"/>
    <x v="1"/>
    <s v="NILCE PRADO FALEIROS NASCIMENTO"/>
    <x v="0"/>
    <s v="BRASILEIRO NATO"/>
    <m/>
    <s v="SP"/>
    <m/>
    <n v="305"/>
    <s v="FACULDADE DE MEDICINA"/>
    <s v="07-AREA ACADEMICA-UMUARAMA"/>
    <n v="305"/>
    <s v="FACULDADE DE MEDICINA"/>
    <s v="07-AREA ACADEMICA-UMUARAMA"/>
    <x v="0"/>
    <x v="1"/>
    <x v="0"/>
    <x v="0"/>
    <m/>
    <s v="0//0"/>
    <m/>
    <m/>
    <n v="0"/>
    <m/>
    <n v="0"/>
    <m/>
    <m/>
    <m/>
    <x v="0"/>
    <x v="0"/>
    <d v="2016-10-20T00:00:00"/>
    <n v="9908.1200000000008"/>
  </r>
  <r>
    <s v="TALITA DE CASSIA MARINE"/>
    <s v="Universidade Federal de Uberlandia"/>
    <n v="1893267"/>
    <n v="21647714869"/>
    <s v="17/09/1979"/>
    <x v="0"/>
    <s v="LUCI MARLENE P MARINE"/>
    <x v="0"/>
    <s v="BRASILEIRO NATO"/>
    <m/>
    <s v="SP"/>
    <m/>
    <n v="349"/>
    <s v="INSTITUTO DE LETRAS E LINGUISTICA"/>
    <s v="04-SANTA MONICA"/>
    <n v="349"/>
    <s v="INSTITUTO DE LETRAS E LINGUISTICA"/>
    <s v="04-SANTA MONICA"/>
    <x v="0"/>
    <x v="1"/>
    <x v="7"/>
    <x v="0"/>
    <m/>
    <s v="0//0"/>
    <m/>
    <m/>
    <n v="0"/>
    <m/>
    <n v="0"/>
    <m/>
    <m/>
    <m/>
    <x v="0"/>
    <x v="1"/>
    <d v="2011-10-06T00:00:00"/>
    <n v="17255.59"/>
  </r>
  <r>
    <s v="TAMIRIS VAZ"/>
    <s v="Universidade Federal de Uberlandia"/>
    <n v="1906207"/>
    <n v="1307368050"/>
    <s v="06/12/1987"/>
    <x v="0"/>
    <s v="EDITA KREMER VAZ"/>
    <x v="1"/>
    <s v="BRASILEIRO NATO"/>
    <m/>
    <s v="RS"/>
    <m/>
    <n v="808"/>
    <s v="INSTITUTO DE ARTES"/>
    <s v="04-SANTA MONICA"/>
    <n v="808"/>
    <s v="INSTITUTO DE ARTES"/>
    <s v="04-SANTA MONICA"/>
    <x v="0"/>
    <x v="1"/>
    <x v="0"/>
    <x v="0"/>
    <m/>
    <s v="0//0"/>
    <m/>
    <m/>
    <n v="0"/>
    <m/>
    <n v="0"/>
    <m/>
    <m/>
    <m/>
    <x v="0"/>
    <x v="1"/>
    <d v="2017-03-14T00:00:00"/>
    <n v="12272.12"/>
  </r>
  <r>
    <s v="TANIA MARIA DA SILVA MENDONCA"/>
    <s v="Universidade Federal de Uberlandia"/>
    <n v="1107303"/>
    <n v="46101403653"/>
    <s v="13/11/1962"/>
    <x v="0"/>
    <s v="VALDA MARIA DA SILVA"/>
    <x v="0"/>
    <s v="BRASILEIRO NATO"/>
    <m/>
    <s v="GO"/>
    <m/>
    <n v="305"/>
    <s v="FACULDADE DE MEDICINA"/>
    <s v="07-AREA ACADEMICA-UMUARAMA"/>
    <n v="305"/>
    <s v="FACULDADE DE MEDICINA"/>
    <s v="07-AREA ACADEMICA-UMUARAMA"/>
    <x v="0"/>
    <x v="1"/>
    <x v="0"/>
    <x v="0"/>
    <m/>
    <s v="0//0"/>
    <m/>
    <m/>
    <n v="0"/>
    <m/>
    <n v="0"/>
    <m/>
    <m/>
    <m/>
    <x v="0"/>
    <x v="1"/>
    <d v="2015-11-03T00:00:00"/>
    <n v="12272.12"/>
  </r>
  <r>
    <s v="TANIA MARIA MACHADO DE CARVALHO"/>
    <s v="Universidade Federal de Uberlandia"/>
    <n v="1622324"/>
    <n v="29438701885"/>
    <s v="23/06/1965"/>
    <x v="0"/>
    <s v="IRACEMA MARTINS MACHADO"/>
    <x v="0"/>
    <s v="BRASILEIRO NATO"/>
    <m/>
    <s v="GO"/>
    <s v="IPORÁ"/>
    <n v="801"/>
    <s v="COORD CURSO DE MATEMATICA DO PONTAL"/>
    <s v="09-CAMPUS PONTAL"/>
    <n v="1152"/>
    <s v="INSTITUTO CIENCIAS EXATA NATURAIS PONTAL"/>
    <s v="09-CAMPUS PONTAL"/>
    <x v="0"/>
    <x v="1"/>
    <x v="5"/>
    <x v="0"/>
    <m/>
    <s v="0//0"/>
    <m/>
    <m/>
    <n v="0"/>
    <m/>
    <n v="0"/>
    <m/>
    <m/>
    <m/>
    <x v="0"/>
    <x v="1"/>
    <d v="2009-03-04T00:00:00"/>
    <n v="17945.810000000001"/>
  </r>
  <r>
    <s v="TARCISO TADEU MIGUEL"/>
    <s v="Universidade Federal de Uberlandia"/>
    <n v="2023499"/>
    <n v="85376272672"/>
    <s v="12/03/1974"/>
    <x v="1"/>
    <s v="HONORINA FERREIRA MIGUEL"/>
    <x v="1"/>
    <s v="BRASILEIRO NATO"/>
    <m/>
    <s v="SP"/>
    <m/>
    <n v="288"/>
    <s v="INSTITUTO DE CIENCIAS BIOMEDICAS"/>
    <s v="07-AREA ACADEMICA-UMUARAMA"/>
    <n v="288"/>
    <s v="INSTITUTO DE CIENCIAS BIOMEDICAS"/>
    <s v="07-AREA ACADEMICA-UMUARAMA"/>
    <x v="0"/>
    <x v="1"/>
    <x v="4"/>
    <x v="0"/>
    <m/>
    <s v="0//0"/>
    <m/>
    <m/>
    <n v="0"/>
    <m/>
    <n v="0"/>
    <m/>
    <m/>
    <m/>
    <x v="0"/>
    <x v="1"/>
    <d v="2013-05-02T00:00:00"/>
    <n v="11800.12"/>
  </r>
  <r>
    <s v="TATIANA BENEVIDES MAGALHAES BRAGA"/>
    <s v="Universidade Federal de Uberlandia"/>
    <n v="2228386"/>
    <n v="27873818802"/>
    <s v="27/09/1979"/>
    <x v="0"/>
    <s v="SILENE BENEVIDES MAGALHAES BRAGA"/>
    <x v="0"/>
    <s v="BRASILEIRO NATO"/>
    <m/>
    <s v="SP"/>
    <m/>
    <n v="326"/>
    <s v="INSTITUTO DE PSICOLOGIA"/>
    <s v="07-AREA ACADEMICA-UMUARAMA"/>
    <n v="326"/>
    <s v="INSTITUTO DE PSICOLOGIA"/>
    <s v="07-AREA ACADEMICA-UMUARAMA"/>
    <x v="0"/>
    <x v="1"/>
    <x v="6"/>
    <x v="0"/>
    <m/>
    <s v="0//0"/>
    <m/>
    <s v="Afas. Part.Pro.Pos.Grad. Stricto Sensu no País C/Ônus - EST"/>
    <n v="0"/>
    <m/>
    <n v="0"/>
    <m/>
    <s v="22/08/2022"/>
    <s v="21/08/2023"/>
    <x v="0"/>
    <x v="1"/>
    <d v="2015-05-20T00:00:00"/>
    <n v="12763.01"/>
  </r>
  <r>
    <s v="TATIANA CARLA TOMIOSSO"/>
    <s v="Universidade Federal de Uberlandia"/>
    <n v="1697098"/>
    <n v="30544109864"/>
    <s v="29/04/1978"/>
    <x v="0"/>
    <s v="MARIA ANA GUISELIN TOMIOSSO"/>
    <x v="0"/>
    <s v="BRASILEIRO NATO"/>
    <m/>
    <s v="SP"/>
    <m/>
    <n v="288"/>
    <s v="INSTITUTO DE CIENCIAS BIOMEDICAS"/>
    <s v="07-AREA ACADEMICA-UMUARAMA"/>
    <n v="288"/>
    <s v="INSTITUTO DE CIENCIAS BIOMEDICAS"/>
    <s v="07-AREA ACADEMICA-UMUARAMA"/>
    <x v="0"/>
    <x v="1"/>
    <x v="5"/>
    <x v="0"/>
    <m/>
    <s v="0//0"/>
    <m/>
    <m/>
    <n v="0"/>
    <m/>
    <n v="0"/>
    <m/>
    <m/>
    <m/>
    <x v="0"/>
    <x v="1"/>
    <d v="2010-08-24T00:00:00"/>
    <n v="17945.810000000001"/>
  </r>
  <r>
    <s v="TATIANA DE ALMEIDA FREITAS RODRIGUES CARDOSO SQUEFF"/>
    <s v="Universidade Federal de Uberlandia"/>
    <n v="1290601"/>
    <n v="1146519060"/>
    <s v="03/08/1985"/>
    <x v="0"/>
    <s v="MARIA CRISTINA DE ALMEIDA FREITAS CARDOSO"/>
    <x v="0"/>
    <s v="BRASILEIRO NATO"/>
    <m/>
    <s v="RS"/>
    <m/>
    <n v="376"/>
    <s v="FACULDADE DE DIREITO"/>
    <s v="04-SANTA MONICA"/>
    <n v="376"/>
    <s v="FACULDADE DE DIREITO"/>
    <s v="04-SANTA MONICA"/>
    <x v="0"/>
    <x v="1"/>
    <x v="4"/>
    <x v="0"/>
    <m/>
    <s v="0//0"/>
    <m/>
    <m/>
    <n v="0"/>
    <m/>
    <n v="0"/>
    <m/>
    <m/>
    <m/>
    <x v="0"/>
    <x v="1"/>
    <d v="2018-08-20T00:00:00"/>
    <n v="11800.12"/>
  </r>
  <r>
    <s v="TATIANA SAMPAIO FERRAZ"/>
    <s v="Universidade Federal de Uberlandia"/>
    <n v="2314331"/>
    <n v="24842615869"/>
    <s v="28/06/1974"/>
    <x v="0"/>
    <s v="MARCIA CONCEICAO SAMPAIO FERRAZ"/>
    <x v="0"/>
    <s v="BRASILEIRO NATO"/>
    <m/>
    <s v="SP"/>
    <m/>
    <n v="1243"/>
    <s v="MUSEU UNIVERSITARIO DE ARTE"/>
    <s v="04-SANTA MONICA"/>
    <n v="808"/>
    <s v="INSTITUTO DE ARTES"/>
    <s v="04-SANTA MONICA"/>
    <x v="0"/>
    <x v="1"/>
    <x v="0"/>
    <x v="0"/>
    <m/>
    <s v="0//0"/>
    <m/>
    <m/>
    <n v="0"/>
    <m/>
    <n v="0"/>
    <m/>
    <m/>
    <m/>
    <x v="0"/>
    <x v="1"/>
    <d v="2016-05-12T00:00:00"/>
    <n v="12272.12"/>
  </r>
  <r>
    <s v="TATIANE ASSIS VILELA MEIRELES"/>
    <s v="Universidade Federal de Uberlandia"/>
    <n v="2079383"/>
    <n v="94152608153"/>
    <s v="20/11/1981"/>
    <x v="0"/>
    <s v="IONE ASSIS LIMA"/>
    <x v="0"/>
    <s v="BRASILEIRO NATO"/>
    <m/>
    <s v="GO"/>
    <m/>
    <n v="340"/>
    <s v="INSTITUTO DE GEOGRAFIA"/>
    <s v="04-SANTA MONICA"/>
    <n v="340"/>
    <s v="INSTITUTO DE GEOGRAFIA"/>
    <s v="04-SANTA MONICA"/>
    <x v="0"/>
    <x v="1"/>
    <x v="6"/>
    <x v="0"/>
    <m/>
    <s v="0//0"/>
    <m/>
    <m/>
    <n v="0"/>
    <m/>
    <n v="0"/>
    <m/>
    <m/>
    <m/>
    <x v="0"/>
    <x v="1"/>
    <d v="2014-01-07T00:00:00"/>
    <n v="12763.01"/>
  </r>
  <r>
    <s v="TATIANE MELO DE LIMA"/>
    <s v="Universidade Federal de Uberlandia"/>
    <n v="1877135"/>
    <n v="815096186"/>
    <s v="02/12/1985"/>
    <x v="0"/>
    <s v="DELVINA DE MELO PEREIRA LIMA"/>
    <x v="0"/>
    <s v="BRASILEIRO NATO"/>
    <m/>
    <s v="BA"/>
    <m/>
    <n v="787"/>
    <s v="COOD CURSO AGRONOMIA MONTE CARMELO"/>
    <s v="10-CAMPUS MONTE CARMELO"/>
    <n v="301"/>
    <s v="INSTITUTO DE CIENCIAS AGRARIAS"/>
    <s v="12-CAMPUS GLORIA"/>
    <x v="0"/>
    <x v="1"/>
    <x v="0"/>
    <x v="0"/>
    <m/>
    <s v="0//0"/>
    <m/>
    <m/>
    <n v="0"/>
    <m/>
    <n v="0"/>
    <m/>
    <m/>
    <m/>
    <x v="0"/>
    <x v="1"/>
    <d v="2013-09-30T00:00:00"/>
    <n v="12272.12"/>
  </r>
  <r>
    <s v="TATIANE PEREIRA SANTOS ASSIS"/>
    <s v="Universidade Federal de Uberlandia"/>
    <n v="1885330"/>
    <n v="4977083610"/>
    <s v="30/12/1981"/>
    <x v="0"/>
    <s v="ANALIA TEREZINHA DAS GRACAS PEREIRA"/>
    <x v="0"/>
    <s v="BRASILEIRO NATO"/>
    <m/>
    <s v="MG"/>
    <m/>
    <n v="301"/>
    <s v="INSTITUTO DE CIENCIAS AGRARIAS"/>
    <s v="12-CAMPUS GLORIA"/>
    <n v="301"/>
    <s v="INSTITUTO DE CIENCIAS AGRARIAS"/>
    <s v="12-CAMPUS GLORIA"/>
    <x v="0"/>
    <x v="1"/>
    <x v="7"/>
    <x v="0"/>
    <m/>
    <s v="0//0"/>
    <m/>
    <m/>
    <n v="0"/>
    <m/>
    <n v="0"/>
    <m/>
    <m/>
    <m/>
    <x v="0"/>
    <x v="1"/>
    <d v="2012-03-08T00:00:00"/>
    <n v="17255.59"/>
  </r>
  <r>
    <s v="TATIANY CALEGARI"/>
    <s v="Universidade Federal de Uberlandia"/>
    <n v="3460076"/>
    <n v="4819117661"/>
    <s v="20/01/1980"/>
    <x v="0"/>
    <s v="CILENE APARECIDA DE VASCONCELOS CALEGARI"/>
    <x v="0"/>
    <s v="BRASILEIRO NATO"/>
    <m/>
    <s v="MG"/>
    <s v="UBERLANDIA"/>
    <n v="305"/>
    <s v="FACULDADE DE MEDICINA"/>
    <s v="07-AREA ACADEMICA-UMUARAMA"/>
    <n v="305"/>
    <s v="FACULDADE DE MEDICINA"/>
    <s v="07-AREA ACADEMICA-UMUARAMA"/>
    <x v="0"/>
    <x v="1"/>
    <x v="0"/>
    <x v="0"/>
    <m/>
    <s v="0//0"/>
    <m/>
    <m/>
    <n v="0"/>
    <m/>
    <n v="0"/>
    <m/>
    <m/>
    <m/>
    <x v="0"/>
    <x v="2"/>
    <d v="2011-02-09T00:00:00"/>
    <n v="4495.0200000000004"/>
  </r>
  <r>
    <s v="TATYANA BORGES DA CUNHA KOCK"/>
    <s v="Universidade Federal de Uberlandia"/>
    <n v="2344929"/>
    <n v="1244961647"/>
    <s v="11/09/1975"/>
    <x v="0"/>
    <s v="DARCY BORGES DA CUNHA"/>
    <x v="0"/>
    <s v="BRASILEIRO NATO"/>
    <m/>
    <s v="MG"/>
    <m/>
    <n v="305"/>
    <s v="FACULDADE DE MEDICINA"/>
    <s v="07-AREA ACADEMICA-UMUARAMA"/>
    <n v="305"/>
    <s v="FACULDADE DE MEDICINA"/>
    <s v="07-AREA ACADEMICA-UMUARAMA"/>
    <x v="0"/>
    <x v="0"/>
    <x v="10"/>
    <x v="0"/>
    <m/>
    <s v="0//0"/>
    <m/>
    <m/>
    <n v="0"/>
    <m/>
    <n v="0"/>
    <m/>
    <m/>
    <m/>
    <x v="0"/>
    <x v="0"/>
    <d v="2017-11-07T00:00:00"/>
    <n v="5575.97"/>
  </r>
  <r>
    <s v="TAYANA MAZIN TSUBONE"/>
    <s v="Universidade Federal de Uberlandia"/>
    <n v="3151942"/>
    <n v="34525887850"/>
    <s v="16/11/1989"/>
    <x v="0"/>
    <s v="ELZA MARIA MAZIN TSUBONE"/>
    <x v="0"/>
    <s v="BRASILEIRO NATO"/>
    <m/>
    <s v="SP"/>
    <m/>
    <n v="356"/>
    <s v="INSTITUTO DE QUIMICA"/>
    <s v="04-SANTA MONICA"/>
    <n v="356"/>
    <s v="INSTITUTO DE QUIMICA"/>
    <s v="04-SANTA MONICA"/>
    <x v="0"/>
    <x v="1"/>
    <x v="4"/>
    <x v="0"/>
    <m/>
    <s v="0//0"/>
    <m/>
    <m/>
    <n v="0"/>
    <m/>
    <n v="0"/>
    <m/>
    <m/>
    <m/>
    <x v="0"/>
    <x v="1"/>
    <d v="2019-10-07T00:00:00"/>
    <n v="11800.12"/>
  </r>
  <r>
    <s v="TEODULO AUGUSTO CAMPELO DE VASCONCELOS"/>
    <s v="Universidade Federal de Uberlandia"/>
    <n v="411597"/>
    <n v="10249524104"/>
    <s v="02/11/1949"/>
    <x v="1"/>
    <s v="LUZIA CAMPELO DE VASCONCELOS"/>
    <x v="1"/>
    <s v="BRASILEIRO NATO"/>
    <m/>
    <s v="PA"/>
    <s v="BELEM"/>
    <n v="344"/>
    <s v="INST DE ECONOMIA RELACOES INTERNACIONAIS"/>
    <s v="04-SANTA MONICA"/>
    <n v="344"/>
    <s v="INST DE ECONOMIA RELACOES INTERNACIONAIS"/>
    <s v="04-SANTA MONICA"/>
    <x v="0"/>
    <x v="0"/>
    <x v="8"/>
    <x v="0"/>
    <m/>
    <s v="0//0"/>
    <m/>
    <m/>
    <n v="0"/>
    <m/>
    <n v="0"/>
    <m/>
    <m/>
    <m/>
    <x v="0"/>
    <x v="1"/>
    <d v="1982-04-01T00:00:00"/>
    <n v="11596.48"/>
  </r>
  <r>
    <s v="TERESINHA INES DE ASSUMPCAO"/>
    <s v="Universidade Federal de Uberlandia"/>
    <n v="1351218"/>
    <n v="55711189620"/>
    <s v="03/03/1965"/>
    <x v="0"/>
    <s v="DJANIRA MARIA DE ASSUMPCAO"/>
    <x v="0"/>
    <s v="BRASILEIRO NATO"/>
    <m/>
    <s v="MG"/>
    <s v="CAPITOLIO"/>
    <n v="314"/>
    <s v="FACULDADE DE MEDICINA VETERINARIA"/>
    <s v="07-AREA ACADEMICA-UMUARAMA"/>
    <n v="314"/>
    <s v="FACULDADE DE MEDICINA VETERINARIA"/>
    <s v="07-AREA ACADEMICA-UMUARAMA"/>
    <x v="0"/>
    <x v="1"/>
    <x v="3"/>
    <x v="0"/>
    <m/>
    <s v="0//0"/>
    <m/>
    <m/>
    <n v="0"/>
    <m/>
    <n v="0"/>
    <m/>
    <m/>
    <m/>
    <x v="0"/>
    <x v="1"/>
    <d v="2009-04-03T00:00:00"/>
    <n v="21484.89"/>
  </r>
  <r>
    <s v="TEREZINHA APARECIDA TEIXEIRA"/>
    <s v="Universidade Federal de Uberlandia"/>
    <n v="1908986"/>
    <n v="54323843615"/>
    <s v="04/01/1966"/>
    <x v="0"/>
    <s v="MARIA MARGARIDA DA SILVA TEIXEIRA"/>
    <x v="0"/>
    <s v="BRASILEIRO NATO"/>
    <m/>
    <s v="MG"/>
    <m/>
    <n v="792"/>
    <s v="CURSO GRAD EM BIOTECNOLOGIA DE PATOS"/>
    <s v="11-CAMPUS PATOS DE MINAS"/>
    <n v="298"/>
    <s v="INSTITUTO DE BIOTECNOLOGIA"/>
    <s v="07-AREA ACADEMICA-UMUARAMA"/>
    <x v="0"/>
    <x v="1"/>
    <x v="7"/>
    <x v="0"/>
    <m/>
    <s v="0//0"/>
    <m/>
    <m/>
    <n v="0"/>
    <m/>
    <n v="0"/>
    <m/>
    <m/>
    <m/>
    <x v="0"/>
    <x v="1"/>
    <d v="2012-01-03T00:00:00"/>
    <n v="17255.59"/>
  </r>
  <r>
    <s v="THAIS COUTINHO DE SOUZA SILVA"/>
    <s v="Universidade Federal de Uberlandia"/>
    <n v="3309017"/>
    <n v="6048685610"/>
    <s v="29/07/1985"/>
    <x v="0"/>
    <s v="ANA MARIA COUTINHO"/>
    <x v="1"/>
    <s v="BRASILEIRO NATO"/>
    <m/>
    <s v="MG"/>
    <m/>
    <n v="363"/>
    <s v="FACULDADE DE EDUCACAO"/>
    <s v="04-SANTA MONICA"/>
    <n v="363"/>
    <s v="FACULDADE DE EDUCACAO"/>
    <s v="04-SANTA MONICA"/>
    <x v="0"/>
    <x v="1"/>
    <x v="2"/>
    <x v="1"/>
    <m/>
    <s v="0//0"/>
    <m/>
    <m/>
    <n v="0"/>
    <m/>
    <n v="0"/>
    <m/>
    <m/>
    <m/>
    <x v="1"/>
    <x v="0"/>
    <d v="2022-09-15T00:00:00"/>
    <n v="3866.06"/>
  </r>
  <r>
    <s v="THAIS GUIMARAES ALVES"/>
    <s v="Universidade Federal de Uberlandia"/>
    <n v="2554932"/>
    <n v="4977170695"/>
    <s v="08/07/1980"/>
    <x v="0"/>
    <s v="DULCE ALVES GUIMARAES"/>
    <x v="0"/>
    <s v="BRASILEIRO NATO"/>
    <m/>
    <s v="MG"/>
    <s v="UBERLANDIA"/>
    <n v="344"/>
    <s v="INST DE ECONOMIA RELACOES INTERNACIONAIS"/>
    <s v="04-SANTA MONICA"/>
    <n v="344"/>
    <s v="INST DE ECONOMIA RELACOES INTERNACIONAIS"/>
    <s v="04-SANTA MONICA"/>
    <x v="0"/>
    <x v="1"/>
    <x v="7"/>
    <x v="0"/>
    <m/>
    <s v="0//0"/>
    <m/>
    <m/>
    <n v="0"/>
    <m/>
    <n v="0"/>
    <m/>
    <m/>
    <m/>
    <x v="0"/>
    <x v="1"/>
    <d v="2009-01-22T00:00:00"/>
    <n v="17255.59"/>
  </r>
  <r>
    <s v="THAISE GONCALVES DE ARAUJO"/>
    <s v="Universidade Federal de Uberlandia"/>
    <n v="1989081"/>
    <n v="5789335608"/>
    <s v="30/04/1984"/>
    <x v="0"/>
    <s v="MARCIA APARECIDA GONCALVES DE ARAUJO"/>
    <x v="0"/>
    <s v="BRASILEIRO NATO"/>
    <m/>
    <s v="MG"/>
    <m/>
    <n v="792"/>
    <s v="CURSO GRAD EM BIOTECNOLOGIA DE PATOS"/>
    <s v="11-CAMPUS PATOS DE MINAS"/>
    <n v="298"/>
    <s v="INSTITUTO DE BIOTECNOLOGIA"/>
    <s v="07-AREA ACADEMICA-UMUARAMA"/>
    <x v="0"/>
    <x v="1"/>
    <x v="9"/>
    <x v="0"/>
    <m/>
    <s v="0//0"/>
    <m/>
    <m/>
    <n v="0"/>
    <m/>
    <n v="0"/>
    <m/>
    <m/>
    <m/>
    <x v="0"/>
    <x v="1"/>
    <d v="2013-01-14T00:00:00"/>
    <n v="16591.91"/>
  </r>
  <r>
    <s v="THALES LIMA OLIVEIRA"/>
    <s v="Universidade Federal de Uberlandia"/>
    <n v="1065620"/>
    <n v="5908429600"/>
    <s v="10/10/1991"/>
    <x v="1"/>
    <s v="MARIA APARECIDA DE LIMA OLIVEIRA"/>
    <x v="0"/>
    <s v="BRASILEIRO NATO"/>
    <m/>
    <s v="MG"/>
    <m/>
    <n v="403"/>
    <s v="FACULDADE DE ENGENHARIA ELETRICA"/>
    <s v="04-SANTA MONICA"/>
    <n v="403"/>
    <s v="FACULDADE DE ENGENHARIA ELETRICA"/>
    <s v="04-SANTA MONICA"/>
    <x v="0"/>
    <x v="1"/>
    <x v="2"/>
    <x v="0"/>
    <m/>
    <s v="0//0"/>
    <m/>
    <m/>
    <n v="0"/>
    <m/>
    <n v="0"/>
    <m/>
    <m/>
    <m/>
    <x v="0"/>
    <x v="1"/>
    <d v="2021-09-20T00:00:00"/>
    <n v="9616.18"/>
  </r>
  <r>
    <s v="THAMAYNE VALADARES DE OLIVEIRA"/>
    <s v="Universidade Federal de Uberlandia"/>
    <n v="3148916"/>
    <n v="2196937142"/>
    <s v="12/07/1989"/>
    <x v="0"/>
    <s v="VANUZA PIMENTEL VALADARES"/>
    <x v="1"/>
    <s v="BRASILEIRO NATO"/>
    <m/>
    <s v="MG"/>
    <m/>
    <n v="410"/>
    <s v="FACULDADE DE ENGENHARIA QUIMICA"/>
    <s v="04-SANTA MONICA"/>
    <n v="410"/>
    <s v="FACULDADE DE ENGENHARIA QUIMICA"/>
    <s v="04-SANTA MONICA"/>
    <x v="0"/>
    <x v="1"/>
    <x v="4"/>
    <x v="0"/>
    <m/>
    <s v="0//0"/>
    <m/>
    <m/>
    <n v="0"/>
    <m/>
    <n v="0"/>
    <m/>
    <m/>
    <m/>
    <x v="0"/>
    <x v="1"/>
    <d v="2019-09-12T00:00:00"/>
    <n v="11800.12"/>
  </r>
  <r>
    <s v="THEMIS LIMA FERNANDES MARTINS"/>
    <s v="Universidade Federal de Uberlandia"/>
    <n v="350643"/>
    <n v="11454857153"/>
    <s v="21/10/1955"/>
    <x v="0"/>
    <s v="DAISY LIMA FERNANDES MARTINS"/>
    <x v="0"/>
    <s v="BRASILEIRO NATO"/>
    <m/>
    <s v="PR"/>
    <s v="LONDRINA"/>
    <n v="372"/>
    <s v="FACULDADE ARQUITETURA URBANISMO E DESIGN"/>
    <s v="04-SANTA MONICA"/>
    <n v="372"/>
    <s v="FACULDADE ARQUITETURA URBANISMO E DESIGN"/>
    <s v="04-SANTA MONICA"/>
    <x v="0"/>
    <x v="0"/>
    <x v="8"/>
    <x v="0"/>
    <m/>
    <s v="0//0"/>
    <m/>
    <m/>
    <n v="0"/>
    <m/>
    <n v="0"/>
    <m/>
    <m/>
    <m/>
    <x v="0"/>
    <x v="1"/>
    <d v="2009-03-04T00:00:00"/>
    <n v="10404.120000000001"/>
  </r>
  <r>
    <s v="THIAGO ALBERTO DOS REIS PRADO"/>
    <s v="Universidade Federal de Uberlandia"/>
    <n v="1999900"/>
    <n v="7355639692"/>
    <s v="04/04/1985"/>
    <x v="1"/>
    <s v="SOLANGE DOS REIS"/>
    <x v="0"/>
    <s v="BRASILEIRO NATO"/>
    <m/>
    <s v="MG"/>
    <m/>
    <n v="1158"/>
    <s v="FA ADM CIE CONT ENG PROD SERV SOCIAL"/>
    <s v="09-CAMPUS PONTAL"/>
    <n v="1158"/>
    <s v="FA ADM CIE CONT ENG PROD SERV SOCIAL"/>
    <s v="09-CAMPUS PONTAL"/>
    <x v="0"/>
    <x v="1"/>
    <x v="6"/>
    <x v="0"/>
    <m/>
    <s v="0//0"/>
    <m/>
    <m/>
    <n v="0"/>
    <m/>
    <n v="0"/>
    <m/>
    <m/>
    <m/>
    <x v="0"/>
    <x v="1"/>
    <d v="2013-02-28T00:00:00"/>
    <n v="13746.19"/>
  </r>
  <r>
    <s v="THIAGO APARECIDO CATALAN"/>
    <s v="Universidade Federal de Uberlandia"/>
    <n v="1883542"/>
    <n v="32032911850"/>
    <s v="12/10/1984"/>
    <x v="1"/>
    <s v="ANGELA MARIA GONCALVES CATALAN"/>
    <x v="0"/>
    <s v="BRASILEIRO NATO"/>
    <m/>
    <s v="SP"/>
    <m/>
    <n v="391"/>
    <s v="FACULDADE DE MATEMATICA"/>
    <s v="04-SANTA MONICA"/>
    <n v="391"/>
    <s v="FACULDADE DE MATEMATICA"/>
    <s v="04-SANTA MONICA"/>
    <x v="0"/>
    <x v="1"/>
    <x v="7"/>
    <x v="0"/>
    <m/>
    <s v="0//0"/>
    <m/>
    <m/>
    <n v="0"/>
    <m/>
    <n v="0"/>
    <m/>
    <m/>
    <m/>
    <x v="0"/>
    <x v="1"/>
    <d v="2011-08-05T00:00:00"/>
    <n v="17255.59"/>
  </r>
  <r>
    <s v="THIAGO ARRUDA REZENDE"/>
    <s v="Universidade Federal de Uberlandia"/>
    <n v="3843108"/>
    <n v="6873550604"/>
    <s v="22/02/1984"/>
    <x v="1"/>
    <s v="LEILA MARCIA ARRUDA MACIEL"/>
    <x v="0"/>
    <s v="BRASILEIRO NATO"/>
    <m/>
    <s v="GO"/>
    <m/>
    <n v="305"/>
    <s v="FACULDADE DE MEDICINA"/>
    <s v="07-AREA ACADEMICA-UMUARAMA"/>
    <n v="305"/>
    <s v="FACULDADE DE MEDICINA"/>
    <s v="07-AREA ACADEMICA-UMUARAMA"/>
    <x v="0"/>
    <x v="2"/>
    <x v="12"/>
    <x v="0"/>
    <m/>
    <s v="0//0"/>
    <m/>
    <m/>
    <n v="0"/>
    <m/>
    <n v="0"/>
    <m/>
    <m/>
    <m/>
    <x v="0"/>
    <x v="0"/>
    <d v="2016-10-31T00:00:00"/>
    <n v="4808.18"/>
  </r>
  <r>
    <s v="THIAGO AUGUSTO MACHADO GUIMARAES"/>
    <s v="Universidade Federal de Uberlandia"/>
    <n v="2066603"/>
    <n v="7314926689"/>
    <s v="30/12/1985"/>
    <x v="1"/>
    <s v="ILMA MACHADO RAMOS GUIMARAES"/>
    <x v="0"/>
    <s v="BRASILEIRO NATO"/>
    <m/>
    <s v="MG"/>
    <m/>
    <n v="399"/>
    <s v="FACULDADE DE ENGENHARIA MECANICA"/>
    <s v="12-CAMPUS GLORIA"/>
    <n v="399"/>
    <s v="FACULDADE DE ENGENHARIA MECANICA"/>
    <s v="12-CAMPUS GLORIA"/>
    <x v="0"/>
    <x v="1"/>
    <x v="0"/>
    <x v="0"/>
    <m/>
    <s v="0//0"/>
    <m/>
    <s v="Lic. Tratar de Interesses Particulares - EST"/>
    <n v="0"/>
    <m/>
    <n v="0"/>
    <m/>
    <s v="31/05/2022"/>
    <s v="30/05/2023"/>
    <x v="0"/>
    <x v="1"/>
    <d v="2013-10-23T00:00:00"/>
    <n v="0"/>
  </r>
  <r>
    <s v="THIAGO GONCALVES PALUMA ROCHA"/>
    <s v="Universidade Federal de Uberlandia"/>
    <n v="2052899"/>
    <n v="7391594610"/>
    <s v="12/12/1984"/>
    <x v="1"/>
    <s v="VANIA DOS REIS GONCALVES PALUMA ROCHA"/>
    <x v="1"/>
    <s v="BRASILEIRO NATO"/>
    <m/>
    <s v="RJ"/>
    <m/>
    <n v="631"/>
    <s v="DIRETORIA INOVACAO TRANSF DE TECNOLOGIA"/>
    <s v="04-SANTA MONICA"/>
    <n v="376"/>
    <s v="FACULDADE DE DIREITO"/>
    <s v="04-SANTA MONICA"/>
    <x v="0"/>
    <x v="1"/>
    <x v="6"/>
    <x v="0"/>
    <m/>
    <s v="0//0"/>
    <m/>
    <m/>
    <n v="0"/>
    <m/>
    <n v="0"/>
    <m/>
    <m/>
    <m/>
    <x v="0"/>
    <x v="1"/>
    <d v="2013-08-20T00:00:00"/>
    <n v="16615.77"/>
  </r>
  <r>
    <s v="THIAGO LEITE BEAINI"/>
    <s v="Universidade Federal de Uberlandia"/>
    <n v="2411039"/>
    <n v="29899071811"/>
    <s v="04/07/1979"/>
    <x v="1"/>
    <s v="ELIZABETH TIRADO LEITE BEAINI"/>
    <x v="0"/>
    <s v="BRASILEIRO NATO"/>
    <m/>
    <s v="MG"/>
    <m/>
    <n v="319"/>
    <s v="FACULDADE DE ODONTOLOGIA"/>
    <s v="07-AREA ACADEMICA-UMUARAMA"/>
    <n v="319"/>
    <s v="FACULDADE DE ODONTOLOGIA"/>
    <s v="07-AREA ACADEMICA-UMUARAMA"/>
    <x v="0"/>
    <x v="1"/>
    <x v="0"/>
    <x v="0"/>
    <m/>
    <s v="0//0"/>
    <m/>
    <m/>
    <n v="0"/>
    <m/>
    <n v="0"/>
    <m/>
    <m/>
    <m/>
    <x v="0"/>
    <x v="1"/>
    <d v="2017-07-10T00:00:00"/>
    <n v="12433.26"/>
  </r>
  <r>
    <s v="THIAGO LENINE TITO TOLENTINO"/>
    <s v="Universidade Federal de Uberlandia"/>
    <n v="3133108"/>
    <n v="6678161602"/>
    <s v="17/11/1983"/>
    <x v="1"/>
    <s v="LARAENE ALVES TOLENTINO SILVA"/>
    <x v="4"/>
    <s v="BRASILEIRO NATO"/>
    <m/>
    <s v="MG"/>
    <m/>
    <n v="1247"/>
    <s v="CENTRO DOCUMENTACAO E PESQUISA HISTORIA"/>
    <s v="04-SANTA MONICA"/>
    <n v="335"/>
    <s v="INSTITUTO DE HISTORIA"/>
    <s v="04-SANTA MONICA"/>
    <x v="0"/>
    <x v="1"/>
    <x v="4"/>
    <x v="0"/>
    <m/>
    <s v="0//0"/>
    <m/>
    <m/>
    <n v="0"/>
    <m/>
    <n v="0"/>
    <m/>
    <m/>
    <m/>
    <x v="0"/>
    <x v="1"/>
    <d v="2019-06-13T00:00:00"/>
    <n v="12775.63"/>
  </r>
  <r>
    <s v="THIAGO PIROLA RIBEIRO"/>
    <s v="Universidade Federal de Uberlandia"/>
    <n v="1856628"/>
    <n v="21657832830"/>
    <s v="30/09/1978"/>
    <x v="1"/>
    <s v="MARIA HELENA PIROLA RIBEIRO"/>
    <x v="0"/>
    <s v="BRASILEIRO NATO"/>
    <m/>
    <s v="SP"/>
    <m/>
    <n v="783"/>
    <s v="COOR CURSO GRAD SIST INFOR MONTE CARMELO"/>
    <s v="10-CAMPUS MONTE CARMELO"/>
    <n v="414"/>
    <s v="FACULDADE DE CIENCIA DA COMPUTACAO"/>
    <s v="04-SANTA MONICA"/>
    <x v="0"/>
    <x v="1"/>
    <x v="8"/>
    <x v="0"/>
    <m/>
    <s v="0//0"/>
    <m/>
    <m/>
    <n v="0"/>
    <m/>
    <n v="0"/>
    <m/>
    <m/>
    <m/>
    <x v="0"/>
    <x v="1"/>
    <d v="2012-11-09T00:00:00"/>
    <n v="13273.52"/>
  </r>
  <r>
    <s v="THIAGO RIBEIRO TELES DOS SANTOS"/>
    <s v="Universidade Federal de Uberlandia"/>
    <n v="3299980"/>
    <n v="5969207683"/>
    <s v="06/05/1984"/>
    <x v="1"/>
    <s v="MARIA DE FATIMA RIBEIRO TELES DOS SANTOS"/>
    <x v="0"/>
    <s v="BRASILEIRO NATO"/>
    <m/>
    <s v="MG"/>
    <m/>
    <n v="332"/>
    <s v="FACULDADE DE EDUCACAO FISICA"/>
    <s v="03-EDUCACAO FISICA"/>
    <n v="332"/>
    <s v="FACULDADE DE EDUCACAO FISICA"/>
    <s v="03-EDUCACAO FISICA"/>
    <x v="0"/>
    <x v="1"/>
    <x v="2"/>
    <x v="0"/>
    <m/>
    <s v="0//0"/>
    <m/>
    <m/>
    <n v="0"/>
    <m/>
    <n v="0"/>
    <m/>
    <m/>
    <m/>
    <x v="0"/>
    <x v="1"/>
    <d v="2022-06-24T00:00:00"/>
    <n v="9616.18"/>
  </r>
  <r>
    <s v="THIAGO VAZ DA COSTA"/>
    <s v="Universidade Federal de Uberlandia"/>
    <n v="1153715"/>
    <n v="6529229612"/>
    <s v="27/08/1982"/>
    <x v="1"/>
    <s v="LUZIA MARIA DE OLIVEIRA COSTA"/>
    <x v="0"/>
    <s v="BRASILEIRO NATO"/>
    <m/>
    <s v="MG"/>
    <m/>
    <n v="410"/>
    <s v="FACULDADE DE ENGENHARIA QUIMICA"/>
    <s v="04-SANTA MONICA"/>
    <n v="410"/>
    <s v="FACULDADE DE ENGENHARIA QUIMICA"/>
    <s v="04-SANTA MONICA"/>
    <x v="0"/>
    <x v="1"/>
    <x v="6"/>
    <x v="0"/>
    <m/>
    <s v="0//0"/>
    <m/>
    <m/>
    <n v="26261"/>
    <s v="UNIVERSIDADE FEDERAL DE ITAJUBA"/>
    <n v="0"/>
    <m/>
    <m/>
    <m/>
    <x v="0"/>
    <x v="1"/>
    <d v="2022-03-31T00:00:00"/>
    <n v="12763.01"/>
  </r>
  <r>
    <s v="THULIO MARQUEZ CUNHA"/>
    <s v="Universidade Federal de Uberlandia"/>
    <n v="2483931"/>
    <n v="3616769647"/>
    <s v="12/08/1979"/>
    <x v="1"/>
    <s v="LUCIA CRISTINA MARQUEZ CUNHA"/>
    <x v="0"/>
    <s v="BRASILEIRO NATO"/>
    <m/>
    <s v="MG"/>
    <m/>
    <n v="308"/>
    <s v="DEPARTAMENTO DE CIRURGIA"/>
    <s v="07-AREA ACADEMICA-UMUARAMA"/>
    <n v="305"/>
    <s v="FACULDADE DE MEDICINA"/>
    <s v="07-AREA ACADEMICA-UMUARAMA"/>
    <x v="0"/>
    <x v="1"/>
    <x v="8"/>
    <x v="0"/>
    <m/>
    <s v="0//0"/>
    <m/>
    <m/>
    <n v="0"/>
    <m/>
    <n v="0"/>
    <m/>
    <m/>
    <m/>
    <x v="0"/>
    <x v="0"/>
    <d v="2011-08-26T00:00:00"/>
    <n v="8049"/>
  </r>
  <r>
    <s v="TIAGO ROCHA PINTO"/>
    <s v="Universidade Federal de Uberlandia"/>
    <n v="1249177"/>
    <n v="15287647816"/>
    <s v="20/02/1980"/>
    <x v="1"/>
    <s v="MARIA GENI ROCHA PINTO"/>
    <x v="0"/>
    <s v="BRASILEIRO NATO"/>
    <m/>
    <s v="SP"/>
    <m/>
    <n v="305"/>
    <s v="FACULDADE DE MEDICINA"/>
    <s v="07-AREA ACADEMICA-UMUARAMA"/>
    <n v="305"/>
    <s v="FACULDADE DE MEDICINA"/>
    <s v="07-AREA ACADEMICA-UMUARAMA"/>
    <x v="0"/>
    <x v="1"/>
    <x v="12"/>
    <x v="0"/>
    <m/>
    <s v="0//0"/>
    <m/>
    <m/>
    <n v="0"/>
    <m/>
    <n v="0"/>
    <m/>
    <m/>
    <m/>
    <x v="0"/>
    <x v="1"/>
    <d v="2020-09-08T00:00:00"/>
    <n v="10097"/>
  </r>
  <r>
    <s v="TIAGO WILSON PATRIARCA MINEO"/>
    <s v="Universidade Federal de Uberlandia"/>
    <n v="1661657"/>
    <n v="4083732610"/>
    <s v="13/03/1979"/>
    <x v="1"/>
    <s v="LUIZA SILVA PATRIARCA MINEO"/>
    <x v="0"/>
    <s v="BRASILEIRO NATO"/>
    <m/>
    <s v="SP"/>
    <s v="SAO PAULO"/>
    <n v="288"/>
    <s v="INSTITUTO DE CIENCIAS BIOMEDICAS"/>
    <s v="07-AREA ACADEMICA-UMUARAMA"/>
    <n v="288"/>
    <s v="INSTITUTO DE CIENCIAS BIOMEDICAS"/>
    <s v="07-AREA ACADEMICA-UMUARAMA"/>
    <x v="0"/>
    <x v="1"/>
    <x v="1"/>
    <x v="0"/>
    <m/>
    <s v="0//0"/>
    <m/>
    <m/>
    <n v="0"/>
    <m/>
    <n v="0"/>
    <m/>
    <m/>
    <m/>
    <x v="0"/>
    <x v="1"/>
    <d v="2008-10-15T00:00:00"/>
    <n v="19415.97"/>
  </r>
  <r>
    <s v="TOBIAS SOUZA MORAIS"/>
    <s v="Universidade Federal de Uberlandia"/>
    <n v="1308861"/>
    <n v="28598465810"/>
    <s v="10/01/1981"/>
    <x v="1"/>
    <s v="ROSEMEIRE GOMES DE SOUZA MORAIS"/>
    <x v="0"/>
    <s v="BRASILEIRO NATO"/>
    <m/>
    <s v="MG"/>
    <m/>
    <n v="399"/>
    <s v="FACULDADE DE ENGENHARIA MECANICA"/>
    <s v="12-CAMPUS GLORIA"/>
    <n v="399"/>
    <s v="FACULDADE DE ENGENHARIA MECANICA"/>
    <s v="12-CAMPUS GLORIA"/>
    <x v="0"/>
    <x v="1"/>
    <x v="0"/>
    <x v="0"/>
    <m/>
    <s v="0//0"/>
    <m/>
    <m/>
    <n v="0"/>
    <m/>
    <n v="0"/>
    <m/>
    <m/>
    <m/>
    <x v="0"/>
    <x v="1"/>
    <d v="2017-10-10T00:00:00"/>
    <n v="13074.5"/>
  </r>
  <r>
    <s v="TOME MAURO SCHMIDT"/>
    <s v="Universidade Federal de Uberlandia"/>
    <n v="1035257"/>
    <n v="43752896000"/>
    <s v="22/11/1965"/>
    <x v="1"/>
    <s v="IRMA LAZZARI SCHMIDT"/>
    <x v="0"/>
    <s v="BRASILEIRO NATO"/>
    <m/>
    <s v="RS"/>
    <s v="LAJEADO"/>
    <n v="395"/>
    <s v="INSTITUTO DE FISICA"/>
    <s v="04-SANTA MONICA"/>
    <n v="395"/>
    <s v="INSTITUTO DE FISICA"/>
    <s v="04-SANTA MONICA"/>
    <x v="0"/>
    <x v="1"/>
    <x v="3"/>
    <x v="0"/>
    <m/>
    <s v="0//0"/>
    <m/>
    <m/>
    <n v="0"/>
    <m/>
    <n v="0"/>
    <m/>
    <m/>
    <m/>
    <x v="0"/>
    <x v="1"/>
    <d v="1993-08-23T00:00:00"/>
    <n v="21007.45"/>
  </r>
  <r>
    <s v="TOMMY AKIRA GOTO"/>
    <s v="Universidade Federal de Uberlandia"/>
    <n v="1881282"/>
    <n v="21523824808"/>
    <s v="14/06/1975"/>
    <x v="1"/>
    <s v="LUZIA APARECIDA GOTO"/>
    <x v="0"/>
    <s v="BRASILEIRO NATO"/>
    <m/>
    <s v="SP"/>
    <m/>
    <n v="326"/>
    <s v="INSTITUTO DE PSICOLOGIA"/>
    <s v="07-AREA ACADEMICA-UMUARAMA"/>
    <n v="326"/>
    <s v="INSTITUTO DE PSICOLOGIA"/>
    <s v="07-AREA ACADEMICA-UMUARAMA"/>
    <x v="0"/>
    <x v="1"/>
    <x v="9"/>
    <x v="0"/>
    <m/>
    <s v="0//0"/>
    <m/>
    <m/>
    <n v="0"/>
    <m/>
    <n v="0"/>
    <m/>
    <m/>
    <m/>
    <x v="0"/>
    <x v="1"/>
    <d v="2011-08-01T00:00:00"/>
    <n v="16591.91"/>
  </r>
  <r>
    <s v="TULIO AUGUSTO ALVES MACEDO"/>
    <s v="Universidade Federal de Uberlandia"/>
    <n v="2328414"/>
    <n v="93192282649"/>
    <s v="30/01/1976"/>
    <x v="1"/>
    <s v="ZILDA MARIA ALVES MACEDO"/>
    <x v="0"/>
    <s v="BRASILEIRO NATO"/>
    <m/>
    <s v="MG"/>
    <m/>
    <n v="305"/>
    <s v="FACULDADE DE MEDICINA"/>
    <s v="07-AREA ACADEMICA-UMUARAMA"/>
    <n v="305"/>
    <s v="FACULDADE DE MEDICINA"/>
    <s v="07-AREA ACADEMICA-UMUARAMA"/>
    <x v="0"/>
    <x v="1"/>
    <x v="9"/>
    <x v="0"/>
    <m/>
    <s v="0//0"/>
    <m/>
    <m/>
    <n v="0"/>
    <m/>
    <n v="0"/>
    <m/>
    <m/>
    <m/>
    <x v="0"/>
    <x v="0"/>
    <d v="2013-01-17T00:00:00"/>
    <n v="10061.26"/>
  </r>
  <r>
    <s v="TULIO BARBOSA"/>
    <s v="Universidade Federal de Uberlandia"/>
    <n v="1625945"/>
    <n v="21523011882"/>
    <s v="28/10/1979"/>
    <x v="1"/>
    <s v="MARIA HELENA DA MATA BARBOSA"/>
    <x v="0"/>
    <s v="BRASILEIRO NATO"/>
    <m/>
    <s v="PR"/>
    <s v="CENTENARIO DO SUL"/>
    <n v="340"/>
    <s v="INSTITUTO DE GEOGRAFIA"/>
    <s v="04-SANTA MONICA"/>
    <n v="340"/>
    <s v="INSTITUTO DE GEOGRAFIA"/>
    <s v="04-SANTA MONICA"/>
    <x v="0"/>
    <x v="1"/>
    <x v="7"/>
    <x v="0"/>
    <m/>
    <s v="0//0"/>
    <m/>
    <m/>
    <n v="0"/>
    <m/>
    <n v="0"/>
    <m/>
    <m/>
    <m/>
    <x v="0"/>
    <x v="1"/>
    <d v="2008-10-31T00:00:00"/>
    <n v="17255.59"/>
  </r>
  <r>
    <s v="TULIO CUNHA ROSSI"/>
    <s v="Universidade Federal de Uberlandia"/>
    <n v="1145854"/>
    <n v="5222485609"/>
    <s v="22/01/1982"/>
    <x v="1"/>
    <s v="ENI CUNHA ROSSI"/>
    <x v="1"/>
    <s v="BRASILEIRO NATO"/>
    <m/>
    <s v="MG"/>
    <m/>
    <n v="806"/>
    <s v="INSTITUTO DE CIENCIAS SOCIAIS"/>
    <s v="04-SANTA MONICA"/>
    <n v="806"/>
    <s v="INSTITUTO DE CIENCIAS SOCIAIS"/>
    <s v="04-SANTA MONICA"/>
    <x v="0"/>
    <x v="1"/>
    <x v="0"/>
    <x v="0"/>
    <m/>
    <s v="0//0"/>
    <m/>
    <m/>
    <n v="26236"/>
    <s v="UNIVERSIDADE FEDERAL FLUMINENSE"/>
    <n v="0"/>
    <m/>
    <m/>
    <m/>
    <x v="0"/>
    <x v="1"/>
    <d v="2021-10-07T00:00:00"/>
    <n v="12807.04"/>
  </r>
  <r>
    <s v="TULIO VALES DESLANDES FERREIRA"/>
    <s v="Universidade Federal de Uberlandia"/>
    <n v="1161903"/>
    <n v="9834083602"/>
    <s v="23/11/1989"/>
    <x v="1"/>
    <s v="MAURA MARIA DESLANDES FERREIRA"/>
    <x v="1"/>
    <s v="BRASILEIRO NATO"/>
    <m/>
    <s v="MG"/>
    <m/>
    <n v="391"/>
    <s v="FACULDADE DE MATEMATICA"/>
    <s v="04-SANTA MONICA"/>
    <n v="391"/>
    <s v="FACULDADE DE MATEMATICA"/>
    <s v="04-SANTA MONICA"/>
    <x v="0"/>
    <x v="1"/>
    <x v="2"/>
    <x v="0"/>
    <m/>
    <s v="0//0"/>
    <m/>
    <m/>
    <n v="0"/>
    <m/>
    <n v="0"/>
    <m/>
    <m/>
    <m/>
    <x v="0"/>
    <x v="1"/>
    <d v="2022-06-06T00:00:00"/>
    <n v="9616.18"/>
  </r>
  <r>
    <s v="UBIRAJARA COUTINHO FILHO"/>
    <s v="Universidade Federal de Uberlandia"/>
    <n v="2204511"/>
    <n v="75366347653"/>
    <s v="13/02/1970"/>
    <x v="1"/>
    <s v="HOLANDI DE FATIMA COUTINHO"/>
    <x v="0"/>
    <s v="BRASILEIRO NATO"/>
    <m/>
    <s v="MG"/>
    <s v="ARAGUARI"/>
    <n v="410"/>
    <s v="FACULDADE DE ENGENHARIA QUIMICA"/>
    <s v="04-SANTA MONICA"/>
    <n v="410"/>
    <s v="FACULDADE DE ENGENHARIA QUIMICA"/>
    <s v="04-SANTA MONICA"/>
    <x v="0"/>
    <x v="1"/>
    <x v="9"/>
    <x v="0"/>
    <m/>
    <s v="0//0"/>
    <m/>
    <m/>
    <n v="0"/>
    <m/>
    <n v="0"/>
    <m/>
    <m/>
    <m/>
    <x v="0"/>
    <x v="1"/>
    <d v="2004-08-06T00:00:00"/>
    <n v="18135.34"/>
  </r>
  <r>
    <s v="VAGNER MATIAS DO PRADO"/>
    <s v="Universidade Federal de Uberlandia"/>
    <n v="2378314"/>
    <n v="21670506827"/>
    <s v="28/03/1983"/>
    <x v="1"/>
    <s v="DIRCE PIN"/>
    <x v="0"/>
    <s v="BRASILEIRO NATO"/>
    <m/>
    <s v="SP"/>
    <m/>
    <n v="332"/>
    <s v="FACULDADE DE EDUCACAO FISICA"/>
    <s v="03-EDUCACAO FISICA"/>
    <n v="332"/>
    <s v="FACULDADE DE EDUCACAO FISICA"/>
    <s v="03-EDUCACAO FISICA"/>
    <x v="0"/>
    <x v="1"/>
    <x v="0"/>
    <x v="0"/>
    <m/>
    <s v="0//0"/>
    <m/>
    <m/>
    <n v="0"/>
    <m/>
    <n v="0"/>
    <m/>
    <m/>
    <m/>
    <x v="0"/>
    <x v="1"/>
    <d v="2017-03-15T00:00:00"/>
    <n v="12272.12"/>
  </r>
  <r>
    <s v="VALDAIR BONFIM"/>
    <s v="Universidade Federal de Uberlandia"/>
    <n v="1142621"/>
    <n v="8844928850"/>
    <s v="22/06/1967"/>
    <x v="1"/>
    <s v="MARIA D B BONFIM"/>
    <x v="0"/>
    <s v="BRASILEIRO NATO"/>
    <m/>
    <s v="SP"/>
    <s v="URANIA"/>
    <n v="391"/>
    <s v="FACULDADE DE MATEMATICA"/>
    <s v="04-SANTA MONICA"/>
    <n v="391"/>
    <s v="FACULDADE DE MATEMATICA"/>
    <s v="04-SANTA MONICA"/>
    <x v="0"/>
    <x v="1"/>
    <x v="1"/>
    <x v="0"/>
    <m/>
    <s v="0//0"/>
    <m/>
    <m/>
    <n v="26280"/>
    <s v="UNIVERSIDADE FEDERAL DE SAO CARLOS"/>
    <n v="0"/>
    <m/>
    <m/>
    <m/>
    <x v="0"/>
    <x v="1"/>
    <d v="2000-02-01T00:00:00"/>
    <n v="19097.669999999998"/>
  </r>
  <r>
    <s v="VALDECI CARLOS DIONISIO"/>
    <s v="Universidade Federal de Uberlandia"/>
    <n v="1714745"/>
    <n v="8551562878"/>
    <s v="07/05/1965"/>
    <x v="1"/>
    <s v="ELZA CHIARI DIONISIO"/>
    <x v="0"/>
    <s v="BRASILEIRO NATO"/>
    <m/>
    <s v="SP"/>
    <m/>
    <n v="332"/>
    <s v="FACULDADE DE EDUCACAO FISICA"/>
    <s v="03-EDUCACAO FISICA"/>
    <n v="332"/>
    <s v="FACULDADE DE EDUCACAO FISICA"/>
    <s v="03-EDUCACAO FISICA"/>
    <x v="0"/>
    <x v="1"/>
    <x v="5"/>
    <x v="0"/>
    <m/>
    <s v="0//0"/>
    <m/>
    <m/>
    <n v="0"/>
    <m/>
    <n v="0"/>
    <m/>
    <m/>
    <m/>
    <x v="0"/>
    <x v="1"/>
    <d v="2010-09-14T00:00:00"/>
    <n v="18454.509999999998"/>
  </r>
  <r>
    <s v="VALDER STEFFEN JUNIOR"/>
    <s v="Universidade Federal de Uberlandia"/>
    <n v="411798"/>
    <n v="77804341849"/>
    <s v="07/03/1952"/>
    <x v="1"/>
    <s v="LEONILDA OLIVETTI STEFFEN"/>
    <x v="0"/>
    <s v="BRASILEIRO NATO"/>
    <m/>
    <s v="SP"/>
    <s v="RIO CLARO"/>
    <n v="1"/>
    <s v="FUNDACAO UNIV. FEDERAL DE UBERLANDIA"/>
    <s v="04-SANTA MONICA"/>
    <n v="399"/>
    <s v="FACULDADE DE ENGENHARIA MECANICA"/>
    <s v="12-CAMPUS GLORIA"/>
    <x v="0"/>
    <x v="1"/>
    <x v="3"/>
    <x v="0"/>
    <m/>
    <s v="0//0"/>
    <m/>
    <m/>
    <n v="0"/>
    <m/>
    <n v="0"/>
    <m/>
    <m/>
    <m/>
    <x v="0"/>
    <x v="1"/>
    <d v="1976-07-01T00:00:00"/>
    <n v="40764.639999999999"/>
  </r>
  <r>
    <s v="VALDINEY ALVES DE OLIVEIRA"/>
    <s v="Universidade Federal de Uberlandia"/>
    <n v="2445608"/>
    <n v="50772350159"/>
    <s v="11/01/1972"/>
    <x v="1"/>
    <s v="DINAH MARIA DE OLIVEIRA"/>
    <x v="1"/>
    <s v="BRASILEIRO NATO"/>
    <m/>
    <s v="GO"/>
    <s v="QUIRINOPOLIS"/>
    <n v="360"/>
    <s v="FACULDADE DE CIENCIAS CONTABEIS"/>
    <s v="04-SANTA MONICA"/>
    <n v="360"/>
    <s v="FACULDADE DE CIENCIAS CONTABEIS"/>
    <s v="04-SANTA MONICA"/>
    <x v="0"/>
    <x v="0"/>
    <x v="10"/>
    <x v="0"/>
    <m/>
    <s v="0//0"/>
    <m/>
    <m/>
    <n v="0"/>
    <m/>
    <n v="0"/>
    <m/>
    <m/>
    <m/>
    <x v="0"/>
    <x v="2"/>
    <d v="2010-07-26T00:00:00"/>
    <n v="3251.44"/>
  </r>
  <r>
    <s v="VALERIA APARECIDA DIAS LACERDA DE RESENDE"/>
    <s v="Universidade Federal de Uberlandia"/>
    <n v="1035019"/>
    <n v="56501447615"/>
    <s v="01/03/1967"/>
    <x v="0"/>
    <s v="RANDIA LACERDA DIAS"/>
    <x v="0"/>
    <s v="BRASILEIRO NATO"/>
    <m/>
    <s v="MG"/>
    <s v="TUPACIGUARA"/>
    <n v="363"/>
    <s v="FACULDADE DE EDUCACAO"/>
    <s v="04-SANTA MONICA"/>
    <n v="363"/>
    <s v="FACULDADE DE EDUCACAO"/>
    <s v="04-SANTA MONICA"/>
    <x v="0"/>
    <x v="1"/>
    <x v="1"/>
    <x v="0"/>
    <m/>
    <s v="0//0"/>
    <m/>
    <m/>
    <n v="0"/>
    <m/>
    <n v="0"/>
    <m/>
    <m/>
    <m/>
    <x v="0"/>
    <x v="1"/>
    <d v="1992-04-03T00:00:00"/>
    <n v="19184.48"/>
  </r>
  <r>
    <s v="VALERIA CRISTINA DE PAULA MARTINS"/>
    <s v="Universidade Federal de Uberlandia"/>
    <n v="2213497"/>
    <n v="3234590648"/>
    <s v="18/08/1975"/>
    <x v="0"/>
    <s v="DARLI RODRIGUES DE PAULA MARTINS"/>
    <x v="0"/>
    <s v="BRASILEIRO NATO"/>
    <m/>
    <s v="MG"/>
    <m/>
    <n v="806"/>
    <s v="INSTITUTO DE CIENCIAS SOCIAIS"/>
    <s v="04-SANTA MONICA"/>
    <n v="806"/>
    <s v="INSTITUTO DE CIENCIAS SOCIAIS"/>
    <s v="04-SANTA MONICA"/>
    <x v="0"/>
    <x v="1"/>
    <x v="6"/>
    <x v="0"/>
    <m/>
    <s v="0//0"/>
    <m/>
    <m/>
    <n v="0"/>
    <m/>
    <n v="0"/>
    <m/>
    <m/>
    <m/>
    <x v="0"/>
    <x v="1"/>
    <d v="2015-03-31T00:00:00"/>
    <n v="12763.01"/>
  </r>
  <r>
    <s v="VALERIA MOREIRA REZENDE"/>
    <s v="Universidade Federal de Uberlandia"/>
    <n v="1677651"/>
    <n v="57669546620"/>
    <s v="14/05/1964"/>
    <x v="0"/>
    <s v="WILNIA MOREIRA"/>
    <x v="0"/>
    <s v="BRASILEIRO NATO"/>
    <m/>
    <s v="MG"/>
    <s v="ITUIUTABA"/>
    <n v="798"/>
    <s v="COORD DO CURSO DE PEDAGOGIA DO PONTAL"/>
    <s v="09-CAMPUS PONTAL"/>
    <n v="1155"/>
    <s v="INSTITUTO DE CIENCIAS HUMANAS DO PONTAL"/>
    <s v="09-CAMPUS PONTAL"/>
    <x v="0"/>
    <x v="1"/>
    <x v="5"/>
    <x v="0"/>
    <m/>
    <s v="0//0"/>
    <m/>
    <m/>
    <n v="0"/>
    <m/>
    <n v="0"/>
    <m/>
    <m/>
    <m/>
    <x v="0"/>
    <x v="1"/>
    <d v="2009-01-22T00:00:00"/>
    <n v="17945.810000000001"/>
  </r>
  <r>
    <s v="VALERIA NASSER FIGUEIREDO"/>
    <s v="Universidade Federal de Uberlandia"/>
    <n v="2279942"/>
    <n v="32027457860"/>
    <s v="11/08/1983"/>
    <x v="0"/>
    <s v="SOLANGE NASSER FIGUEIREDO"/>
    <x v="0"/>
    <s v="BRASILEIRO NATO"/>
    <m/>
    <s v="SP"/>
    <m/>
    <n v="305"/>
    <s v="FACULDADE DE MEDICINA"/>
    <s v="07-AREA ACADEMICA-UMUARAMA"/>
    <n v="305"/>
    <s v="FACULDADE DE MEDICINA"/>
    <s v="07-AREA ACADEMICA-UMUARAMA"/>
    <x v="0"/>
    <x v="1"/>
    <x v="0"/>
    <x v="0"/>
    <m/>
    <s v="0//0"/>
    <m/>
    <m/>
    <n v="0"/>
    <m/>
    <n v="0"/>
    <m/>
    <m/>
    <m/>
    <x v="0"/>
    <x v="1"/>
    <d v="2016-02-16T00:00:00"/>
    <n v="12809.66"/>
  </r>
  <r>
    <s v="VALERIA PERES ASNIS"/>
    <s v="Universidade Federal de Uberlandia"/>
    <n v="3204632"/>
    <n v="13888618878"/>
    <s v="11/11/1969"/>
    <x v="0"/>
    <s v="NELI DE MORAES PERES"/>
    <x v="0"/>
    <s v="BRASILEIRO NATO"/>
    <m/>
    <s v="SP"/>
    <m/>
    <n v="363"/>
    <s v="FACULDADE DE EDUCACAO"/>
    <s v="04-SANTA MONICA"/>
    <n v="363"/>
    <s v="FACULDADE DE EDUCACAO"/>
    <s v="04-SANTA MONICA"/>
    <x v="0"/>
    <x v="1"/>
    <x v="12"/>
    <x v="0"/>
    <m/>
    <s v="0//0"/>
    <m/>
    <m/>
    <n v="0"/>
    <m/>
    <n v="0"/>
    <m/>
    <m/>
    <m/>
    <x v="0"/>
    <x v="1"/>
    <d v="2020-09-08T00:00:00"/>
    <n v="10097"/>
  </r>
  <r>
    <s v="VALERIANA CUNHA"/>
    <s v="Universidade Federal de Uberlandia"/>
    <n v="2330900"/>
    <n v="612566684"/>
    <s v="25/05/1974"/>
    <x v="0"/>
    <s v="ANA MARIA DE OLIVEIRA CUNHA"/>
    <x v="0"/>
    <s v="BRASILEIRO NATO"/>
    <m/>
    <s v="MG"/>
    <s v="UBERLANDIA"/>
    <n v="369"/>
    <s v="FACULDADE DE GESTAO E NEGOCIOS"/>
    <s v="04-SANTA MONICA"/>
    <n v="369"/>
    <s v="FACULDADE DE GESTAO E NEGOCIOS"/>
    <s v="04-SANTA MONICA"/>
    <x v="0"/>
    <x v="1"/>
    <x v="1"/>
    <x v="0"/>
    <m/>
    <s v="0//0"/>
    <m/>
    <m/>
    <n v="0"/>
    <m/>
    <n v="0"/>
    <m/>
    <m/>
    <m/>
    <x v="0"/>
    <x v="1"/>
    <d v="2008-09-25T00:00:00"/>
    <n v="18663.64"/>
  </r>
  <r>
    <s v="VALERIO LUIZ BORGES"/>
    <s v="Universidade Federal de Uberlandia"/>
    <n v="2554643"/>
    <n v="3678747680"/>
    <s v="26/02/1979"/>
    <x v="1"/>
    <s v="VANILDA PEREIRA BORGES"/>
    <x v="0"/>
    <s v="BRASILEIRO NATO"/>
    <m/>
    <s v="MG"/>
    <s v="MONTE CARMELO"/>
    <n v="399"/>
    <s v="FACULDADE DE ENGENHARIA MECANICA"/>
    <s v="12-CAMPUS GLORIA"/>
    <n v="399"/>
    <s v="FACULDADE DE ENGENHARIA MECANICA"/>
    <s v="12-CAMPUS GLORIA"/>
    <x v="0"/>
    <x v="1"/>
    <x v="5"/>
    <x v="0"/>
    <m/>
    <s v="0//0"/>
    <m/>
    <m/>
    <n v="0"/>
    <m/>
    <n v="0"/>
    <m/>
    <m/>
    <m/>
    <x v="0"/>
    <x v="1"/>
    <d v="2010-07-19T00:00:00"/>
    <n v="17945.810000000001"/>
  </r>
  <r>
    <s v="VALESKA BARCELOS GUZMAN"/>
    <s v="Universidade Federal de Uberlandia"/>
    <n v="1658894"/>
    <n v="82831017653"/>
    <s v="02/06/1972"/>
    <x v="0"/>
    <s v="MARIA CARMELITA BARCELOS DE GUZMAN"/>
    <x v="3"/>
    <s v="BRASILEIRO NATO"/>
    <m/>
    <s v="MG"/>
    <s v="UBERLANDIA"/>
    <n v="288"/>
    <s v="INSTITUTO DE CIENCIAS BIOMEDICAS"/>
    <s v="07-AREA ACADEMICA-UMUARAMA"/>
    <n v="288"/>
    <s v="INSTITUTO DE CIENCIAS BIOMEDICAS"/>
    <s v="07-AREA ACADEMICA-UMUARAMA"/>
    <x v="0"/>
    <x v="1"/>
    <x v="1"/>
    <x v="0"/>
    <m/>
    <s v="0//0"/>
    <m/>
    <m/>
    <n v="0"/>
    <m/>
    <n v="0"/>
    <m/>
    <m/>
    <m/>
    <x v="0"/>
    <x v="1"/>
    <d v="2008-09-29T00:00:00"/>
    <n v="20147.12"/>
  </r>
  <r>
    <s v="VALESKA VIRGINIA SOARES SOUZA"/>
    <s v="Universidade Federal de Uberlandia"/>
    <n v="3487293"/>
    <n v="84887613687"/>
    <s v="01/12/1972"/>
    <x v="0"/>
    <s v="MARIA EUSTAQUIA FRANCA SOARES"/>
    <x v="0"/>
    <s v="BRASILEIRO NATO"/>
    <m/>
    <s v="MG"/>
    <s v="PATROCINIO"/>
    <n v="349"/>
    <s v="INSTITUTO DE LETRAS E LINGUISTICA"/>
    <s v="04-SANTA MONICA"/>
    <n v="349"/>
    <s v="INSTITUTO DE LETRAS E LINGUISTICA"/>
    <s v="04-SANTA MONICA"/>
    <x v="0"/>
    <x v="1"/>
    <x v="4"/>
    <x v="0"/>
    <m/>
    <s v="0//0"/>
    <m/>
    <m/>
    <n v="0"/>
    <m/>
    <n v="0"/>
    <m/>
    <m/>
    <m/>
    <x v="0"/>
    <x v="1"/>
    <d v="2017-10-20T00:00:00"/>
    <n v="11800.12"/>
  </r>
  <r>
    <s v="VANDA MARIA LUCHESI"/>
    <s v="Universidade Federal de Uberlandia"/>
    <n v="1933336"/>
    <n v="18110261841"/>
    <s v="09/10/1972"/>
    <x v="0"/>
    <s v="JULIA LANDGRAF LUCHESI"/>
    <x v="0"/>
    <s v="BRASILEIRO NATO"/>
    <m/>
    <s v="SP"/>
    <m/>
    <n v="801"/>
    <s v="COORD CURSO DE MATEMATICA DO PONTAL"/>
    <s v="09-CAMPUS PONTAL"/>
    <n v="1152"/>
    <s v="INSTITUTO CIENCIAS EXATA NATURAIS PONTAL"/>
    <s v="09-CAMPUS PONTAL"/>
    <x v="0"/>
    <x v="1"/>
    <x v="7"/>
    <x v="0"/>
    <m/>
    <s v="0//0"/>
    <m/>
    <m/>
    <n v="0"/>
    <m/>
    <n v="0"/>
    <m/>
    <m/>
    <m/>
    <x v="0"/>
    <x v="1"/>
    <d v="2012-04-02T00:00:00"/>
    <n v="17255.59"/>
  </r>
  <r>
    <s v="VANDERLEI DE OLIVEIRA FERREIRA"/>
    <s v="Universidade Federal de Uberlandia"/>
    <n v="1664541"/>
    <n v="60747811687"/>
    <s v="14/05/1967"/>
    <x v="1"/>
    <s v="LENITA LUIZA DE OLIVEIRA CHAGAS"/>
    <x v="0"/>
    <s v="BRASILEIRO NATO"/>
    <m/>
    <s v="MG"/>
    <s v="BELO VALE"/>
    <n v="340"/>
    <s v="INSTITUTO DE GEOGRAFIA"/>
    <s v="04-SANTA MONICA"/>
    <n v="340"/>
    <s v="INSTITUTO DE GEOGRAFIA"/>
    <s v="04-SANTA MONICA"/>
    <x v="0"/>
    <x v="1"/>
    <x v="1"/>
    <x v="0"/>
    <m/>
    <s v="0//0"/>
    <m/>
    <m/>
    <n v="0"/>
    <m/>
    <n v="0"/>
    <m/>
    <m/>
    <m/>
    <x v="0"/>
    <x v="1"/>
    <d v="2008-11-10T00:00:00"/>
    <n v="19166.11"/>
  </r>
  <r>
    <s v="VANESSA ANDALO MENDES DE CARVALHO"/>
    <s v="Universidade Federal de Uberlandia"/>
    <n v="1833013"/>
    <n v="78862922191"/>
    <s v="25/01/1977"/>
    <x v="0"/>
    <s v="MARCIA ANDALO MENDES DE CARVALHO"/>
    <x v="0"/>
    <s v="BRASILEIRO NATO"/>
    <m/>
    <s v="SP"/>
    <m/>
    <n v="787"/>
    <s v="COOD CURSO AGRONOMIA MONTE CARMELO"/>
    <s v="10-CAMPUS MONTE CARMELO"/>
    <n v="301"/>
    <s v="INSTITUTO DE CIENCIAS AGRARIAS"/>
    <s v="12-CAMPUS GLORIA"/>
    <x v="0"/>
    <x v="1"/>
    <x v="7"/>
    <x v="0"/>
    <m/>
    <s v="0//0"/>
    <m/>
    <s v="Lic. Adotante - EST"/>
    <n v="0"/>
    <m/>
    <n v="0"/>
    <m/>
    <s v="27/09/2022"/>
    <s v="24/01/2023"/>
    <x v="0"/>
    <x v="1"/>
    <d v="2012-03-30T00:00:00"/>
    <n v="17255.59"/>
  </r>
  <r>
    <s v="VANESSA APARECIDA DE OLIVEIRA ROSA"/>
    <s v="Universidade Federal de Uberlandia"/>
    <n v="1268055"/>
    <n v="6467957679"/>
    <s v="08/08/1984"/>
    <x v="0"/>
    <s v="APARECIDA DONIZETE DE OLIVEIRA"/>
    <x v="1"/>
    <s v="BRASILEIRO NATO"/>
    <m/>
    <s v="MG"/>
    <m/>
    <n v="577"/>
    <s v="COORD CURSO ENGENHARIA PRODUCAO PONTAL"/>
    <s v="09-CAMPUS PONTAL"/>
    <n v="1158"/>
    <s v="FA ADM CIE CONT ENG PROD SERV SOCIAL"/>
    <s v="09-CAMPUS PONTAL"/>
    <x v="0"/>
    <x v="1"/>
    <x v="0"/>
    <x v="0"/>
    <m/>
    <s v="0//0"/>
    <m/>
    <m/>
    <n v="26235"/>
    <s v="UNIVERSIDADE FEDERAL DE GOIAS"/>
    <n v="0"/>
    <m/>
    <m/>
    <m/>
    <x v="0"/>
    <x v="1"/>
    <d v="2019-11-11T00:00:00"/>
    <n v="12272.12"/>
  </r>
  <r>
    <s v="VANESSA BEATRIZ MONTEIRO GALASSI SPINI"/>
    <s v="Universidade Federal de Uberlandia"/>
    <n v="2355459"/>
    <n v="93186045649"/>
    <s v="16/12/1969"/>
    <x v="0"/>
    <s v="ANGELA MONTEIRO GALASSI"/>
    <x v="0"/>
    <s v="BRASILEIRO NATO"/>
    <m/>
    <s v="GO"/>
    <s v="PIRES DO RIO"/>
    <n v="288"/>
    <s v="INSTITUTO DE CIENCIAS BIOMEDICAS"/>
    <s v="07-AREA ACADEMICA-UMUARAMA"/>
    <n v="288"/>
    <s v="INSTITUTO DE CIENCIAS BIOMEDICAS"/>
    <s v="07-AREA ACADEMICA-UMUARAMA"/>
    <x v="0"/>
    <x v="1"/>
    <x v="7"/>
    <x v="0"/>
    <m/>
    <s v="0//0"/>
    <m/>
    <m/>
    <n v="0"/>
    <m/>
    <n v="0"/>
    <m/>
    <m/>
    <m/>
    <x v="0"/>
    <x v="1"/>
    <d v="2011-02-16T00:00:00"/>
    <n v="18058.169999999998"/>
  </r>
  <r>
    <s v="VANESSA BERTONI VEERASAMY"/>
    <s v="Universidade Federal de Uberlandia"/>
    <n v="1566497"/>
    <n v="26244723805"/>
    <s v="08/05/1977"/>
    <x v="0"/>
    <s v="ADOLFINA ROSA CASTILHO BERTONI"/>
    <x v="0"/>
    <s v="BRASILEIRO NATO"/>
    <m/>
    <s v="SP"/>
    <m/>
    <n v="391"/>
    <s v="FACULDADE DE MATEMATICA"/>
    <s v="04-SANTA MONICA"/>
    <n v="391"/>
    <s v="FACULDADE DE MATEMATICA"/>
    <s v="04-SANTA MONICA"/>
    <x v="0"/>
    <x v="1"/>
    <x v="1"/>
    <x v="0"/>
    <m/>
    <s v="0//0"/>
    <m/>
    <m/>
    <n v="0"/>
    <m/>
    <n v="0"/>
    <m/>
    <m/>
    <m/>
    <x v="0"/>
    <x v="1"/>
    <d v="2009-07-30T00:00:00"/>
    <n v="18663.64"/>
  </r>
  <r>
    <s v="VANESSA CRISTINA DE CASTILHO"/>
    <s v="Universidade Federal de Uberlandia"/>
    <n v="2539208"/>
    <n v="1172938652"/>
    <s v="26/07/1973"/>
    <x v="0"/>
    <s v="ELZA HELENA CASTILHO"/>
    <x v="0"/>
    <s v="BRASILEIRO NATO"/>
    <m/>
    <s v="MG"/>
    <s v="UBERLANDIA"/>
    <n v="407"/>
    <s v="FACULDADE DE ENGENHARIA CIVIL"/>
    <s v="04-SANTA MONICA"/>
    <n v="407"/>
    <s v="FACULDADE DE ENGENHARIA CIVIL"/>
    <s v="04-SANTA MONICA"/>
    <x v="0"/>
    <x v="1"/>
    <x v="1"/>
    <x v="0"/>
    <m/>
    <s v="0//0"/>
    <m/>
    <m/>
    <n v="26235"/>
    <s v="UNIVERSIDADE FEDERAL DE GOIAS"/>
    <n v="0"/>
    <m/>
    <m/>
    <m/>
    <x v="0"/>
    <x v="1"/>
    <d v="2010-07-01T00:00:00"/>
    <n v="18663.64"/>
  </r>
  <r>
    <s v="VANESSA DA COSTA VAL MUNHOZ"/>
    <s v="Universidade Federal de Uberlandia"/>
    <n v="1581664"/>
    <n v="1234059630"/>
    <s v="06/03/1981"/>
    <x v="0"/>
    <s v="MONICA DA COSTA VAL"/>
    <x v="0"/>
    <s v="BRASILEIRO NATO"/>
    <m/>
    <s v="MG"/>
    <s v="BELO HORIZONTE"/>
    <n v="344"/>
    <s v="INST DE ECONOMIA RELACOES INTERNACIONAIS"/>
    <s v="04-SANTA MONICA"/>
    <n v="344"/>
    <s v="INST DE ECONOMIA RELACOES INTERNACIONAIS"/>
    <s v="04-SANTA MONICA"/>
    <x v="0"/>
    <x v="1"/>
    <x v="5"/>
    <x v="0"/>
    <m/>
    <s v="0//0"/>
    <m/>
    <m/>
    <n v="0"/>
    <m/>
    <n v="0"/>
    <m/>
    <m/>
    <m/>
    <x v="0"/>
    <x v="1"/>
    <d v="2008-11-10T00:00:00"/>
    <n v="17945.810000000001"/>
  </r>
  <r>
    <s v="VANESSA MARTINS FAYAD MILKEN"/>
    <s v="Universidade Federal de Uberlandia"/>
    <n v="2518918"/>
    <n v="3549340664"/>
    <s v="09/07/1976"/>
    <x v="0"/>
    <s v="MARILDA MARTINS FAYAD"/>
    <x v="0"/>
    <s v="BRASILEIRO NATO"/>
    <m/>
    <s v="GO"/>
    <s v="CATALAO"/>
    <n v="314"/>
    <s v="FACULDADE DE MEDICINA VETERINARIA"/>
    <s v="07-AREA ACADEMICA-UMUARAMA"/>
    <n v="314"/>
    <s v="FACULDADE DE MEDICINA VETERINARIA"/>
    <s v="07-AREA ACADEMICA-UMUARAMA"/>
    <x v="0"/>
    <x v="1"/>
    <x v="0"/>
    <x v="0"/>
    <m/>
    <s v="0//0"/>
    <m/>
    <m/>
    <n v="0"/>
    <m/>
    <n v="0"/>
    <m/>
    <m/>
    <m/>
    <x v="0"/>
    <x v="1"/>
    <d v="2016-09-02T00:00:00"/>
    <n v="13413.71"/>
  </r>
  <r>
    <s v="VANESSA MATOS DOS SANTOS"/>
    <s v="Universidade Federal de Uberlandia"/>
    <n v="2125772"/>
    <n v="22392445850"/>
    <s v="20/10/1981"/>
    <x v="0"/>
    <s v="HENRIETE MATOS DOS SANTOS"/>
    <x v="1"/>
    <s v="BRASILEIRO NATO"/>
    <m/>
    <s v="SP"/>
    <m/>
    <n v="363"/>
    <s v="FACULDADE DE EDUCACAO"/>
    <s v="04-SANTA MONICA"/>
    <n v="363"/>
    <s v="FACULDADE DE EDUCACAO"/>
    <s v="04-SANTA MONICA"/>
    <x v="0"/>
    <x v="1"/>
    <x v="6"/>
    <x v="0"/>
    <m/>
    <s v="0//0"/>
    <m/>
    <m/>
    <n v="0"/>
    <m/>
    <n v="0"/>
    <m/>
    <m/>
    <m/>
    <x v="0"/>
    <x v="1"/>
    <d v="2014-05-27T00:00:00"/>
    <n v="12763.01"/>
  </r>
  <r>
    <s v="VANESSA NEVES DE OLIVEIRA"/>
    <s v="Universidade Federal de Uberlandia"/>
    <n v="1793765"/>
    <n v="4128527645"/>
    <s v="22/07/1979"/>
    <x v="0"/>
    <s v="MARA SUELI DE OLIVEIRA"/>
    <x v="0"/>
    <s v="BRASILEIRO NATO"/>
    <m/>
    <s v="MG"/>
    <m/>
    <n v="288"/>
    <s v="INSTITUTO DE CIENCIAS BIOMEDICAS"/>
    <s v="07-AREA ACADEMICA-UMUARAMA"/>
    <n v="288"/>
    <s v="INSTITUTO DE CIENCIAS BIOMEDICAS"/>
    <s v="07-AREA ACADEMICA-UMUARAMA"/>
    <x v="0"/>
    <x v="1"/>
    <x v="0"/>
    <x v="0"/>
    <m/>
    <s v="0//0"/>
    <m/>
    <m/>
    <n v="0"/>
    <m/>
    <n v="0"/>
    <m/>
    <m/>
    <m/>
    <x v="0"/>
    <x v="1"/>
    <d v="2016-01-26T00:00:00"/>
    <n v="12842.91"/>
  </r>
  <r>
    <s v="VANESSA PETRELLI CORREA"/>
    <s v="Universidade Federal de Uberlandia"/>
    <n v="412380"/>
    <n v="47078049934"/>
    <s v="02/12/1957"/>
    <x v="0"/>
    <s v="ARLETTE PETRELL CORREA"/>
    <x v="0"/>
    <s v="BRASILEIRO NATO"/>
    <m/>
    <s v="PR"/>
    <s v="CURITIBA"/>
    <n v="344"/>
    <s v="INST DE ECONOMIA RELACOES INTERNACIONAIS"/>
    <s v="04-SANTA MONICA"/>
    <n v="344"/>
    <s v="INST DE ECONOMIA RELACOES INTERNACIONAIS"/>
    <s v="04-SANTA MONICA"/>
    <x v="0"/>
    <x v="1"/>
    <x v="3"/>
    <x v="0"/>
    <m/>
    <s v="0//0"/>
    <m/>
    <m/>
    <n v="0"/>
    <m/>
    <n v="0"/>
    <m/>
    <m/>
    <m/>
    <x v="0"/>
    <x v="1"/>
    <d v="1984-09-13T00:00:00"/>
    <n v="25157.71"/>
  </r>
  <r>
    <s v="VANESSA SANTOS PEREIRA BALDON"/>
    <s v="Universidade Federal de Uberlandia"/>
    <n v="2078748"/>
    <n v="8208925640"/>
    <s v="19/04/1987"/>
    <x v="0"/>
    <s v="CONCEICAO ANGELINA DOS SANTOS PEREIRA"/>
    <x v="0"/>
    <s v="BRASILEIRO NATO"/>
    <m/>
    <s v="SP"/>
    <m/>
    <n v="332"/>
    <s v="FACULDADE DE EDUCACAO FISICA"/>
    <s v="03-EDUCACAO FISICA"/>
    <n v="332"/>
    <s v="FACULDADE DE EDUCACAO FISICA"/>
    <s v="03-EDUCACAO FISICA"/>
    <x v="0"/>
    <x v="1"/>
    <x v="6"/>
    <x v="0"/>
    <m/>
    <s v="0//0"/>
    <m/>
    <m/>
    <n v="0"/>
    <m/>
    <n v="0"/>
    <m/>
    <m/>
    <m/>
    <x v="0"/>
    <x v="1"/>
    <d v="2013-12-18T00:00:00"/>
    <n v="12763.01"/>
  </r>
  <r>
    <s v="VANESSA STEFANI SUL MOREIRA"/>
    <s v="Universidade Federal de Uberlandia"/>
    <n v="2344429"/>
    <n v="616909616"/>
    <s v="04/12/1974"/>
    <x v="0"/>
    <s v="SUELI SANTOS SUL MOREIRA"/>
    <x v="0"/>
    <s v="BRASILEIRO NATO"/>
    <m/>
    <s v="GO"/>
    <m/>
    <n v="294"/>
    <s v="INSTITUTO DE BIOLOGIA"/>
    <s v="07-AREA ACADEMICA-UMUARAMA"/>
    <n v="294"/>
    <s v="INSTITUTO DE BIOLOGIA"/>
    <s v="07-AREA ACADEMICA-UMUARAMA"/>
    <x v="0"/>
    <x v="1"/>
    <x v="0"/>
    <x v="0"/>
    <m/>
    <s v="0//0"/>
    <m/>
    <m/>
    <n v="0"/>
    <m/>
    <n v="0"/>
    <m/>
    <m/>
    <m/>
    <x v="0"/>
    <x v="1"/>
    <d v="2016-11-22T00:00:00"/>
    <n v="12272.12"/>
  </r>
  <r>
    <s v="VANESSA SUZUKI KATAGUIRI PEREIRA"/>
    <s v="Universidade Federal de Uberlandia"/>
    <n v="1549482"/>
    <n v="5579591608"/>
    <s v="02/08/1981"/>
    <x v="0"/>
    <s v="VERA LUCIA SUZUKI KATAGUIRI"/>
    <x v="2"/>
    <s v="BRASILEIRO NATO"/>
    <m/>
    <s v="SP"/>
    <s v="ITUVERAVA"/>
    <n v="799"/>
    <s v="COORD CURSO CIENCIAS BIOLOGICAS PONTAL"/>
    <s v="09-CAMPUS PONTAL"/>
    <n v="1152"/>
    <s v="INSTITUTO CIENCIAS EXATA NATURAIS PONTAL"/>
    <s v="09-CAMPUS PONTAL"/>
    <x v="0"/>
    <x v="0"/>
    <x v="8"/>
    <x v="0"/>
    <m/>
    <s v="0//0"/>
    <m/>
    <m/>
    <n v="0"/>
    <m/>
    <n v="0"/>
    <m/>
    <m/>
    <m/>
    <x v="0"/>
    <x v="1"/>
    <d v="2006-09-04T00:00:00"/>
    <n v="9877.9699999999993"/>
  </r>
  <r>
    <s v="VANESSA TERRA DOS SANTOS"/>
    <s v="Universidade Federal de Uberlandia"/>
    <n v="1049353"/>
    <n v="924035064"/>
    <s v="11/09/1984"/>
    <x v="0"/>
    <s v="GUIOMAR TERRA BATU DOS SANTOS"/>
    <x v="0"/>
    <s v="BRASILEIRO NATO"/>
    <m/>
    <s v="RS"/>
    <m/>
    <n v="787"/>
    <s v="COOD CURSO AGRONOMIA MONTE CARMELO"/>
    <s v="10-CAMPUS MONTE CARMELO"/>
    <n v="301"/>
    <s v="INSTITUTO DE CIENCIAS AGRARIAS"/>
    <s v="12-CAMPUS GLORIA"/>
    <x v="0"/>
    <x v="1"/>
    <x v="6"/>
    <x v="0"/>
    <m/>
    <s v="0//0"/>
    <m/>
    <m/>
    <n v="0"/>
    <m/>
    <n v="0"/>
    <m/>
    <m/>
    <m/>
    <x v="0"/>
    <x v="1"/>
    <d v="2015-04-15T00:00:00"/>
    <n v="12763.01"/>
  </r>
  <r>
    <s v="VANESSA THEREZINHA BUENO CAMPOS"/>
    <s v="Universidade Federal de Uberlandia"/>
    <n v="2291068"/>
    <n v="56707045172"/>
    <s v="27/08/1959"/>
    <x v="0"/>
    <s v="EBE SERRA BUENO"/>
    <x v="0"/>
    <s v="BRASILEIRO NATO"/>
    <m/>
    <s v="SP"/>
    <s v="SERTÃOZINHO"/>
    <n v="363"/>
    <s v="FACULDADE DE EDUCACAO"/>
    <s v="04-SANTA MONICA"/>
    <n v="363"/>
    <s v="FACULDADE DE EDUCACAO"/>
    <s v="04-SANTA MONICA"/>
    <x v="0"/>
    <x v="1"/>
    <x v="5"/>
    <x v="0"/>
    <m/>
    <s v="0//0"/>
    <m/>
    <m/>
    <n v="0"/>
    <m/>
    <n v="0"/>
    <m/>
    <m/>
    <m/>
    <x v="0"/>
    <x v="1"/>
    <d v="2002-07-15T00:00:00"/>
    <n v="17945.810000000001"/>
  </r>
  <r>
    <s v="VANIA APARECIDA MARTINS BERNARDES"/>
    <s v="Universidade Federal de Uberlandia"/>
    <n v="9412714"/>
    <n v="55378935687"/>
    <s v="23/07/1965"/>
    <x v="0"/>
    <s v="CLEUSA MARIA MARTINS"/>
    <x v="4"/>
    <s v="BRASILEIRO NATO"/>
    <m/>
    <s v="MG"/>
    <s v="UBERLANDIA"/>
    <n v="798"/>
    <s v="COORD DO CURSO DE PEDAGOGIA DO PONTAL"/>
    <s v="09-CAMPUS PONTAL"/>
    <n v="1155"/>
    <s v="INSTITUTO DE CIENCIAS HUMANAS DO PONTAL"/>
    <s v="09-CAMPUS PONTAL"/>
    <x v="0"/>
    <x v="1"/>
    <x v="1"/>
    <x v="0"/>
    <m/>
    <s v="0//0"/>
    <m/>
    <m/>
    <n v="0"/>
    <m/>
    <n v="0"/>
    <m/>
    <m/>
    <m/>
    <x v="0"/>
    <x v="1"/>
    <d v="2008-02-20T00:00:00"/>
    <n v="18663.64"/>
  </r>
  <r>
    <s v="VANIA DE FATIMA LEMES DE MIRANDA"/>
    <s v="Universidade Federal de Uberlandia"/>
    <n v="3490695"/>
    <n v="863660681"/>
    <s v="18/10/1976"/>
    <x v="0"/>
    <s v="MARIA APARECIDA LEMES DE MIRANDA"/>
    <x v="0"/>
    <s v="BRASILEIRO NATO"/>
    <m/>
    <s v="MG"/>
    <s v="ARAGUARI"/>
    <n v="391"/>
    <s v="FACULDADE DE MATEMATICA"/>
    <s v="04-SANTA MONICA"/>
    <n v="391"/>
    <s v="FACULDADE DE MATEMATICA"/>
    <s v="04-SANTA MONICA"/>
    <x v="0"/>
    <x v="1"/>
    <x v="8"/>
    <x v="0"/>
    <m/>
    <s v="0//0"/>
    <m/>
    <m/>
    <n v="0"/>
    <m/>
    <n v="0"/>
    <m/>
    <m/>
    <m/>
    <x v="0"/>
    <x v="1"/>
    <d v="2012-01-16T00:00:00"/>
    <n v="13273.52"/>
  </r>
  <r>
    <s v="VANILTO ALVES DE FREITAS"/>
    <s v="Universidade Federal de Uberlandia"/>
    <n v="1075884"/>
    <n v="1032458631"/>
    <s v="09/02/1977"/>
    <x v="1"/>
    <s v="MARIA DE LURDES FREITAS"/>
    <x v="0"/>
    <s v="BRASILEIRO NATO"/>
    <m/>
    <s v="MG"/>
    <m/>
    <n v="808"/>
    <s v="INSTITUTO DE ARTES"/>
    <s v="04-SANTA MONICA"/>
    <n v="808"/>
    <s v="INSTITUTO DE ARTES"/>
    <s v="04-SANTA MONICA"/>
    <x v="0"/>
    <x v="1"/>
    <x v="4"/>
    <x v="0"/>
    <m/>
    <s v="0//0"/>
    <m/>
    <m/>
    <n v="26232"/>
    <s v="UNIVERSIDADE FEDERAL DA BAHIA"/>
    <n v="0"/>
    <m/>
    <m/>
    <m/>
    <x v="0"/>
    <x v="1"/>
    <d v="2017-09-08T00:00:00"/>
    <n v="12783.3"/>
  </r>
  <r>
    <s v="VERA LUCIA DONIZETI DE SOUSA FRANCO"/>
    <s v="Universidade Federal de Uberlandia"/>
    <n v="6413247"/>
    <n v="4130333844"/>
    <s v="21/04/1959"/>
    <x v="0"/>
    <s v="NERCINA MARTINS FONTES DE SOUSA"/>
    <x v="0"/>
    <s v="BRASILEIRO NATO"/>
    <m/>
    <s v="SP"/>
    <s v="FERNANDÓPOLIS"/>
    <n v="399"/>
    <s v="FACULDADE DE ENGENHARIA MECANICA"/>
    <s v="12-CAMPUS GLORIA"/>
    <n v="399"/>
    <s v="FACULDADE DE ENGENHARIA MECANICA"/>
    <s v="12-CAMPUS GLORIA"/>
    <x v="0"/>
    <x v="1"/>
    <x v="1"/>
    <x v="0"/>
    <m/>
    <s v="0//0"/>
    <m/>
    <m/>
    <n v="0"/>
    <m/>
    <n v="0"/>
    <m/>
    <m/>
    <m/>
    <x v="0"/>
    <x v="1"/>
    <d v="1988-01-25T00:00:00"/>
    <n v="23396.74"/>
  </r>
  <r>
    <s v="VERICA MARCONI FREITAS DE PAULA"/>
    <s v="Universidade Federal de Uberlandia"/>
    <n v="1859934"/>
    <n v="28368055873"/>
    <s v="02/08/1979"/>
    <x v="0"/>
    <s v="RITA ANGELICA FREITAS DE PAULA"/>
    <x v="3"/>
    <s v="BRASILEIRO NATO"/>
    <m/>
    <s v="MG"/>
    <m/>
    <n v="369"/>
    <s v="FACULDADE DE GESTAO E NEGOCIOS"/>
    <s v="04-SANTA MONICA"/>
    <n v="369"/>
    <s v="FACULDADE DE GESTAO E NEGOCIOS"/>
    <s v="04-SANTA MONICA"/>
    <x v="0"/>
    <x v="1"/>
    <x v="7"/>
    <x v="0"/>
    <m/>
    <s v="0//0"/>
    <m/>
    <m/>
    <n v="0"/>
    <m/>
    <n v="0"/>
    <m/>
    <m/>
    <m/>
    <x v="0"/>
    <x v="1"/>
    <d v="2011-03-04T00:00:00"/>
    <n v="18582.91"/>
  </r>
  <r>
    <s v="VERIDIANA DE MELO RODRIGUES AVILA"/>
    <s v="Universidade Federal de Uberlandia"/>
    <n v="3226396"/>
    <n v="70961182687"/>
    <s v="11/05/1971"/>
    <x v="0"/>
    <s v="ELEUSA PEREIRA DE MELO RODRIGUES"/>
    <x v="0"/>
    <s v="BRASILEIRO NATO"/>
    <m/>
    <s v="MG"/>
    <s v="ARAGUARI"/>
    <n v="298"/>
    <s v="INSTITUTO DE BIOTECNOLOGIA"/>
    <s v="07-AREA ACADEMICA-UMUARAMA"/>
    <n v="298"/>
    <s v="INSTITUTO DE BIOTECNOLOGIA"/>
    <s v="07-AREA ACADEMICA-UMUARAMA"/>
    <x v="0"/>
    <x v="1"/>
    <x v="3"/>
    <x v="0"/>
    <m/>
    <s v="0//0"/>
    <m/>
    <s v="LIC. TRATAMENTO DE SAUDE - EST"/>
    <n v="0"/>
    <m/>
    <n v="0"/>
    <m/>
    <s v="23/11/2022"/>
    <s v="21/01/2023"/>
    <x v="0"/>
    <x v="1"/>
    <d v="2004-08-06T00:00:00"/>
    <n v="21484.89"/>
  </r>
  <r>
    <s v="VERIDIANA RESENDE NOVAIS"/>
    <s v="Universidade Federal de Uberlandia"/>
    <n v="2608859"/>
    <n v="1338113607"/>
    <s v="25/10/1979"/>
    <x v="0"/>
    <s v="VANIA RESENDE NOVAIS"/>
    <x v="0"/>
    <s v="BRASILEIRO NATO"/>
    <m/>
    <s v="MG"/>
    <s v="UBERLANDIA"/>
    <n v="319"/>
    <s v="FACULDADE DE ODONTOLOGIA"/>
    <s v="07-AREA ACADEMICA-UMUARAMA"/>
    <n v="319"/>
    <s v="FACULDADE DE ODONTOLOGIA"/>
    <s v="07-AREA ACADEMICA-UMUARAMA"/>
    <x v="0"/>
    <x v="1"/>
    <x v="7"/>
    <x v="0"/>
    <m/>
    <s v="0//0"/>
    <m/>
    <m/>
    <n v="0"/>
    <m/>
    <n v="0"/>
    <m/>
    <m/>
    <m/>
    <x v="0"/>
    <x v="1"/>
    <d v="2008-11-10T00:00:00"/>
    <n v="18058.169999999998"/>
  </r>
  <r>
    <s v="VERONICA ANGELICA FREITAS DE PAULA"/>
    <s v="Universidade Federal de Uberlandia"/>
    <n v="1740017"/>
    <n v="27107502875"/>
    <s v="19/01/1978"/>
    <x v="0"/>
    <s v="RITA ANGELICA FREITAS DE PAULA"/>
    <x v="0"/>
    <s v="BRASILEIRO NATO"/>
    <m/>
    <s v="MG"/>
    <m/>
    <n v="369"/>
    <s v="FACULDADE DE GESTAO E NEGOCIOS"/>
    <s v="04-SANTA MONICA"/>
    <n v="369"/>
    <s v="FACULDADE DE GESTAO E NEGOCIOS"/>
    <s v="04-SANTA MONICA"/>
    <x v="0"/>
    <x v="1"/>
    <x v="5"/>
    <x v="0"/>
    <m/>
    <s v="0//0"/>
    <m/>
    <s v="Afas. Viagem/Serv Fora do País Com Ônus - EST"/>
    <n v="0"/>
    <m/>
    <n v="0"/>
    <m/>
    <s v="30/10/2022"/>
    <s v="2/02/2023"/>
    <x v="0"/>
    <x v="1"/>
    <d v="2009-11-24T00:00:00"/>
    <n v="17945.810000000001"/>
  </r>
  <r>
    <s v="VICELMA LUIZ CARDOSO"/>
    <s v="Universidade Federal de Uberlandia"/>
    <n v="412312"/>
    <n v="42962340644"/>
    <s v="17/07/1960"/>
    <x v="0"/>
    <s v="MARIA IZABEL CARDOSO LUIZ"/>
    <x v="0"/>
    <s v="BRASILEIRO NATO"/>
    <m/>
    <s v="MG"/>
    <s v="UBERLANDIA"/>
    <n v="410"/>
    <s v="FACULDADE DE ENGENHARIA QUIMICA"/>
    <s v="04-SANTA MONICA"/>
    <n v="410"/>
    <s v="FACULDADE DE ENGENHARIA QUIMICA"/>
    <s v="04-SANTA MONICA"/>
    <x v="0"/>
    <x v="1"/>
    <x v="3"/>
    <x v="0"/>
    <m/>
    <s v="0//0"/>
    <m/>
    <m/>
    <n v="0"/>
    <m/>
    <n v="0"/>
    <m/>
    <m/>
    <m/>
    <x v="0"/>
    <x v="1"/>
    <d v="1984-03-01T00:00:00"/>
    <n v="27241.14"/>
  </r>
  <r>
    <s v="VICENTE DE PAULO DA SILVA"/>
    <s v="Universidade Federal de Uberlandia"/>
    <n v="1505220"/>
    <n v="52262235600"/>
    <s v="03/11/1962"/>
    <x v="1"/>
    <s v="EMILIANA BORGES DA SILVA"/>
    <x v="4"/>
    <s v="BRASILEIRO NATO"/>
    <m/>
    <s v="MG"/>
    <s v="NOVA PONTE"/>
    <n v="340"/>
    <s v="INSTITUTO DE GEOGRAFIA"/>
    <s v="04-SANTA MONICA"/>
    <n v="340"/>
    <s v="INSTITUTO DE GEOGRAFIA"/>
    <s v="04-SANTA MONICA"/>
    <x v="0"/>
    <x v="1"/>
    <x v="3"/>
    <x v="0"/>
    <m/>
    <s v="0//0"/>
    <m/>
    <m/>
    <n v="0"/>
    <m/>
    <n v="0"/>
    <m/>
    <m/>
    <m/>
    <x v="0"/>
    <x v="1"/>
    <d v="2005-08-05T00:00:00"/>
    <n v="23475.45"/>
  </r>
  <r>
    <s v="VICTOR ALBERTO TAGLIACOLLO"/>
    <s v="Universidade Federal de Uberlandia"/>
    <n v="3244390"/>
    <n v="31051742811"/>
    <s v="20/02/1985"/>
    <x v="1"/>
    <s v="LURDES BUENO TAGLIACOLLO"/>
    <x v="0"/>
    <s v="BRASILEIRO NATO"/>
    <m/>
    <s v="SP"/>
    <m/>
    <n v="294"/>
    <s v="INSTITUTO DE BIOLOGIA"/>
    <s v="07-AREA ACADEMICA-UMUARAMA"/>
    <n v="294"/>
    <s v="INSTITUTO DE BIOLOGIA"/>
    <s v="07-AREA ACADEMICA-UMUARAMA"/>
    <x v="0"/>
    <x v="1"/>
    <x v="2"/>
    <x v="0"/>
    <m/>
    <s v="0//0"/>
    <m/>
    <m/>
    <n v="0"/>
    <m/>
    <n v="0"/>
    <m/>
    <m/>
    <m/>
    <x v="0"/>
    <x v="1"/>
    <d v="2021-07-08T00:00:00"/>
    <n v="9616.18"/>
  </r>
  <r>
    <s v="VICTOR GONZALO LOPEZ NEUMANN"/>
    <s v="Universidade Federal de Uberlandia"/>
    <n v="1548644"/>
    <n v="1709116676"/>
    <s v="10/01/1974"/>
    <x v="1"/>
    <s v="MARIA CELESTE NEUMANN GARCIA"/>
    <x v="0"/>
    <s v="ESTRANGEIRO"/>
    <s v="BOLIVIA"/>
    <m/>
    <s v="LA PAZ"/>
    <n v="391"/>
    <s v="FACULDADE DE MATEMATICA"/>
    <s v="04-SANTA MONICA"/>
    <n v="391"/>
    <s v="FACULDADE DE MATEMATICA"/>
    <s v="04-SANTA MONICA"/>
    <x v="0"/>
    <x v="1"/>
    <x v="3"/>
    <x v="0"/>
    <m/>
    <s v="0//0"/>
    <m/>
    <m/>
    <n v="0"/>
    <m/>
    <n v="0"/>
    <m/>
    <m/>
    <m/>
    <x v="0"/>
    <x v="1"/>
    <d v="2006-08-18T00:00:00"/>
    <n v="23142.92"/>
  </r>
  <r>
    <s v="VICTOR SOBREIRA"/>
    <s v="Universidade Federal de Uberlandia"/>
    <n v="1843825"/>
    <n v="5194650671"/>
    <s v="23/02/1981"/>
    <x v="1"/>
    <s v="IZILDA MARCIA AYRES SOBREIRA"/>
    <x v="3"/>
    <s v="BRASILEIRO NATO"/>
    <m/>
    <s v="MG"/>
    <m/>
    <n v="414"/>
    <s v="FACULDADE DE CIENCIA DA COMPUTACAO"/>
    <s v="04-SANTA MONICA"/>
    <n v="414"/>
    <s v="FACULDADE DE CIENCIA DA COMPUTACAO"/>
    <s v="04-SANTA MONICA"/>
    <x v="0"/>
    <x v="1"/>
    <x v="6"/>
    <x v="0"/>
    <m/>
    <s v="0//0"/>
    <m/>
    <m/>
    <n v="0"/>
    <m/>
    <n v="0"/>
    <m/>
    <m/>
    <m/>
    <x v="0"/>
    <x v="1"/>
    <d v="2011-02-08T00:00:00"/>
    <n v="12763.01"/>
  </r>
  <r>
    <s v="VIDIGAL FERNANDES MARTINS"/>
    <s v="Universidade Federal de Uberlandia"/>
    <n v="2273148"/>
    <n v="89038347634"/>
    <s v="06/06/1971"/>
    <x v="1"/>
    <s v="ADELAIDE FERNANDES MARTINS"/>
    <x v="0"/>
    <s v="BRASILEIRO NATO"/>
    <m/>
    <s v="MG"/>
    <s v="ABRE CAMPO"/>
    <n v="360"/>
    <s v="FACULDADE DE CIENCIAS CONTABEIS"/>
    <s v="04-SANTA MONICA"/>
    <n v="360"/>
    <s v="FACULDADE DE CIENCIAS CONTABEIS"/>
    <s v="04-SANTA MONICA"/>
    <x v="0"/>
    <x v="1"/>
    <x v="7"/>
    <x v="0"/>
    <m/>
    <s v="0//0"/>
    <m/>
    <m/>
    <n v="0"/>
    <m/>
    <n v="0"/>
    <m/>
    <m/>
    <m/>
    <x v="0"/>
    <x v="1"/>
    <d v="1998-08-12T00:00:00"/>
    <n v="18238.77"/>
  </r>
  <r>
    <s v="VILMA APARECIDA DE SOUZA"/>
    <s v="Universidade Federal de Uberlandia"/>
    <n v="1685585"/>
    <n v="3219653618"/>
    <s v="15/03/1975"/>
    <x v="0"/>
    <s v="IRACI MARIA DE SOUZA"/>
    <x v="1"/>
    <s v="BRASILEIRO NATO"/>
    <m/>
    <s v="MG"/>
    <s v="UBERLANDIA"/>
    <n v="363"/>
    <s v="FACULDADE DE EDUCACAO"/>
    <s v="04-SANTA MONICA"/>
    <n v="363"/>
    <s v="FACULDADE DE EDUCACAO"/>
    <s v="04-SANTA MONICA"/>
    <x v="0"/>
    <x v="1"/>
    <x v="8"/>
    <x v="0"/>
    <m/>
    <s v="0//0"/>
    <m/>
    <m/>
    <n v="0"/>
    <m/>
    <n v="0"/>
    <m/>
    <m/>
    <m/>
    <x v="0"/>
    <x v="1"/>
    <d v="2009-03-04T00:00:00"/>
    <n v="13273.52"/>
  </r>
  <r>
    <s v="VINICIUS DE LIMA DANTAS"/>
    <s v="Universidade Federal de Uberlandia"/>
    <n v="2347744"/>
    <n v="22729675825"/>
    <s v="13/02/1982"/>
    <x v="1"/>
    <s v="SONIA REGINA DE LIMA"/>
    <x v="0"/>
    <s v="BRASILEIRO NATO"/>
    <m/>
    <s v="RJ"/>
    <m/>
    <n v="340"/>
    <s v="INSTITUTO DE GEOGRAFIA"/>
    <s v="04-SANTA MONICA"/>
    <n v="340"/>
    <s v="INSTITUTO DE GEOGRAFIA"/>
    <s v="04-SANTA MONICA"/>
    <x v="0"/>
    <x v="1"/>
    <x v="0"/>
    <x v="0"/>
    <m/>
    <s v="0//0"/>
    <m/>
    <m/>
    <n v="0"/>
    <m/>
    <n v="0"/>
    <m/>
    <m/>
    <m/>
    <x v="0"/>
    <x v="1"/>
    <d v="2016-12-05T00:00:00"/>
    <n v="12272.12"/>
  </r>
  <r>
    <s v="VINICIUS DURVAL DORNE"/>
    <s v="Universidade Federal de Uberlandia"/>
    <n v="2318675"/>
    <n v="5474053916"/>
    <s v="21/03/1987"/>
    <x v="1"/>
    <s v="ROSANGELA APARECIDA DE OLIVEIRA DORNE"/>
    <x v="1"/>
    <s v="BRASILEIRO NATO"/>
    <m/>
    <s v="PR"/>
    <m/>
    <n v="363"/>
    <s v="FACULDADE DE EDUCACAO"/>
    <s v="04-SANTA MONICA"/>
    <n v="363"/>
    <s v="FACULDADE DE EDUCACAO"/>
    <s v="04-SANTA MONICA"/>
    <x v="0"/>
    <x v="1"/>
    <x v="0"/>
    <x v="0"/>
    <m/>
    <s v="0//0"/>
    <m/>
    <s v="AFAS. ESTUDO EXTERIOR C/ONUS - EST"/>
    <n v="0"/>
    <m/>
    <n v="0"/>
    <m/>
    <s v="1/09/2022"/>
    <s v="31/05/2023"/>
    <x v="0"/>
    <x v="1"/>
    <d v="2016-05-31T00:00:00"/>
    <n v="12272.12"/>
  </r>
  <r>
    <s v="VINICIUS FRANCISCO ROFATTO"/>
    <s v="Universidade Federal de Uberlandia"/>
    <n v="2178227"/>
    <n v="35628256846"/>
    <s v="14/07/1986"/>
    <x v="1"/>
    <s v="ANGELA CRISTINA APARECIDA BARBOSA ROFATTO"/>
    <x v="0"/>
    <s v="BRASILEIRO NATO"/>
    <m/>
    <s v="SP"/>
    <m/>
    <n v="340"/>
    <s v="INSTITUTO DE GEOGRAFIA"/>
    <s v="04-SANTA MONICA"/>
    <n v="340"/>
    <s v="INSTITUTO DE GEOGRAFIA"/>
    <s v="04-SANTA MONICA"/>
    <x v="0"/>
    <x v="1"/>
    <x v="0"/>
    <x v="0"/>
    <m/>
    <s v="0//0"/>
    <m/>
    <m/>
    <n v="0"/>
    <m/>
    <n v="0"/>
    <m/>
    <m/>
    <m/>
    <x v="0"/>
    <x v="1"/>
    <d v="2014-11-11T00:00:00"/>
    <n v="12272.12"/>
  </r>
  <r>
    <s v="VINICIUS LOURENCO GARCIA DE BRITO"/>
    <s v="Universidade Federal de Uberlandia"/>
    <n v="1212129"/>
    <n v="33732665801"/>
    <s v="16/01/1985"/>
    <x v="1"/>
    <s v="REGINA AMELIA GARCIA DE BRITO"/>
    <x v="0"/>
    <s v="BRASILEIRO NATO"/>
    <m/>
    <s v="SP"/>
    <m/>
    <n v="294"/>
    <s v="INSTITUTO DE BIOLOGIA"/>
    <s v="07-AREA ACADEMICA-UMUARAMA"/>
    <n v="294"/>
    <s v="INSTITUTO DE BIOLOGIA"/>
    <s v="07-AREA ACADEMICA-UMUARAMA"/>
    <x v="0"/>
    <x v="1"/>
    <x v="0"/>
    <x v="0"/>
    <m/>
    <s v="0//0"/>
    <m/>
    <m/>
    <n v="0"/>
    <m/>
    <n v="0"/>
    <m/>
    <m/>
    <m/>
    <x v="0"/>
    <x v="1"/>
    <d v="2016-09-06T00:00:00"/>
    <n v="12272.12"/>
  </r>
  <r>
    <s v="VINICIUS SILVA PEREIRA"/>
    <s v="Universidade Federal de Uberlandia"/>
    <n v="2631668"/>
    <n v="5989197675"/>
    <s v="30/10/1982"/>
    <x v="1"/>
    <s v="MARA REGINA PEREIRA SILVA"/>
    <x v="0"/>
    <s v="BRASILEIRO NATO"/>
    <m/>
    <s v="MG"/>
    <s v="UBERLANDIA"/>
    <n v="558"/>
    <s v="CENTRO DE EDUCACAO A DISTANCIA"/>
    <s v="04-SANTA MONICA"/>
    <n v="369"/>
    <s v="FACULDADE DE GESTAO E NEGOCIOS"/>
    <s v="04-SANTA MONICA"/>
    <x v="0"/>
    <x v="1"/>
    <x v="6"/>
    <x v="0"/>
    <m/>
    <s v="0//0"/>
    <m/>
    <m/>
    <n v="0"/>
    <m/>
    <n v="0"/>
    <m/>
    <m/>
    <m/>
    <x v="0"/>
    <x v="1"/>
    <d v="2009-07-24T00:00:00"/>
    <n v="18068.439999999999"/>
  </r>
  <r>
    <s v="VINICIUS VASCONCELOS TEODORO"/>
    <s v="Universidade Federal de Uberlandia"/>
    <n v="1161210"/>
    <n v="739682776"/>
    <s v="14/05/1969"/>
    <x v="1"/>
    <s v="MARTA MARIA VASCONCELOS TEODORO"/>
    <x v="0"/>
    <s v="BRASILEIRO NATO"/>
    <m/>
    <s v="MG"/>
    <m/>
    <n v="305"/>
    <s v="FACULDADE DE MEDICINA"/>
    <s v="07-AREA ACADEMICA-UMUARAMA"/>
    <n v="305"/>
    <s v="FACULDADE DE MEDICINA"/>
    <s v="07-AREA ACADEMICA-UMUARAMA"/>
    <x v="0"/>
    <x v="1"/>
    <x v="4"/>
    <x v="0"/>
    <m/>
    <s v="0//0"/>
    <m/>
    <m/>
    <n v="0"/>
    <m/>
    <n v="0"/>
    <m/>
    <m/>
    <m/>
    <x v="0"/>
    <x v="0"/>
    <d v="2016-11-23T00:00:00"/>
    <n v="7155.54"/>
  </r>
  <r>
    <s v="VINICIUS VIEIRA FAVARO"/>
    <s v="Universidade Federal de Uberlandia"/>
    <n v="1644479"/>
    <n v="1335449663"/>
    <s v="16/10/1981"/>
    <x v="1"/>
    <s v="JUNIA HELENA VIEIRA"/>
    <x v="0"/>
    <s v="BRASILEIRO NATO"/>
    <m/>
    <s v="MG"/>
    <s v="ARAGUARI"/>
    <n v="391"/>
    <s v="FACULDADE DE MATEMATICA"/>
    <s v="04-SANTA MONICA"/>
    <n v="391"/>
    <s v="FACULDADE DE MATEMATICA"/>
    <s v="04-SANTA MONICA"/>
    <x v="0"/>
    <x v="1"/>
    <x v="1"/>
    <x v="0"/>
    <m/>
    <s v="0//0"/>
    <m/>
    <m/>
    <n v="0"/>
    <m/>
    <n v="0"/>
    <m/>
    <m/>
    <m/>
    <x v="0"/>
    <x v="1"/>
    <d v="2008-07-31T00:00:00"/>
    <n v="22516.400000000001"/>
  </r>
  <r>
    <s v="VITOR FONSECA MACHADO BELING DIAS"/>
    <s v="Universidade Federal de Uberlandia"/>
    <n v="3271772"/>
    <n v="11202887627"/>
    <s v="01/07/1993"/>
    <x v="1"/>
    <s v="VANESSA FONSECA NOGUEIRA MACHADO DIAS"/>
    <x v="0"/>
    <s v="BRASILEIRO NATO"/>
    <m/>
    <s v="MG"/>
    <m/>
    <n v="369"/>
    <s v="FACULDADE DE GESTAO E NEGOCIOS"/>
    <s v="04-SANTA MONICA"/>
    <n v="369"/>
    <s v="FACULDADE DE GESTAO E NEGOCIOS"/>
    <s v="04-SANTA MONICA"/>
    <x v="0"/>
    <x v="0"/>
    <x v="2"/>
    <x v="1"/>
    <m/>
    <s v="0//0"/>
    <m/>
    <m/>
    <n v="0"/>
    <m/>
    <n v="0"/>
    <m/>
    <m/>
    <m/>
    <x v="1"/>
    <x v="0"/>
    <d v="2022-02-01T00:00:00"/>
    <n v="3259.43"/>
  </r>
  <r>
    <s v="VITOR KOITI MIYAZAKI"/>
    <s v="Universidade Federal de Uberlandia"/>
    <n v="1686722"/>
    <n v="30399385843"/>
    <s v="26/12/1983"/>
    <x v="1"/>
    <s v="ALICE KIOKO WADA MIYAZAKI"/>
    <x v="2"/>
    <s v="BRASILEIRO NATO"/>
    <m/>
    <s v="SP"/>
    <s v="ALVARES MACHADO"/>
    <n v="4"/>
    <s v="GABINETE DO REITOR"/>
    <s v="04-SANTA MONICA"/>
    <n v="1155"/>
    <s v="INSTITUTO DE CIENCIAS HUMANAS DO PONTAL"/>
    <s v="09-CAMPUS PONTAL"/>
    <x v="0"/>
    <x v="1"/>
    <x v="9"/>
    <x v="0"/>
    <m/>
    <s v="0//0"/>
    <m/>
    <m/>
    <n v="0"/>
    <m/>
    <n v="0"/>
    <m/>
    <m/>
    <m/>
    <x v="0"/>
    <x v="1"/>
    <d v="2009-03-04T00:00:00"/>
    <n v="17567.419999999998"/>
  </r>
  <r>
    <s v="VITOR RIBEIRO FILHO"/>
    <s v="Universidade Federal de Uberlandia"/>
    <n v="6400862"/>
    <n v="51111500649"/>
    <s v="12/01/1965"/>
    <x v="1"/>
    <s v="ZULMIRA RIBEIRO MACHADO"/>
    <x v="0"/>
    <s v="BRASILEIRO NATO"/>
    <m/>
    <s v="MG"/>
    <s v="CONQUISTA"/>
    <n v="340"/>
    <s v="INSTITUTO DE GEOGRAFIA"/>
    <s v="04-SANTA MONICA"/>
    <n v="340"/>
    <s v="INSTITUTO DE GEOGRAFIA"/>
    <s v="04-SANTA MONICA"/>
    <x v="0"/>
    <x v="1"/>
    <x v="3"/>
    <x v="0"/>
    <m/>
    <s v="0//0"/>
    <m/>
    <m/>
    <n v="26270"/>
    <s v="FUNDACAO UNIVERSIDADE DO AMAZONAS"/>
    <n v="0"/>
    <m/>
    <m/>
    <m/>
    <x v="0"/>
    <x v="1"/>
    <d v="2006-04-01T00:00:00"/>
    <n v="21293.91"/>
  </r>
  <r>
    <s v="VITORINO ALVES DA SILVA"/>
    <s v="Universidade Federal de Uberlandia"/>
    <n v="413382"/>
    <n v="46851445620"/>
    <s v="17/11/1963"/>
    <x v="1"/>
    <s v="ANAZICA DOMINGAS ROSA"/>
    <x v="0"/>
    <s v="BRASILEIRO NATO"/>
    <m/>
    <s v="MG"/>
    <s v="SACRAMENTO"/>
    <n v="344"/>
    <s v="INST DE ECONOMIA RELACOES INTERNACIONAIS"/>
    <s v="04-SANTA MONICA"/>
    <n v="344"/>
    <s v="INST DE ECONOMIA RELACOES INTERNACIONAIS"/>
    <s v="04-SANTA MONICA"/>
    <x v="0"/>
    <x v="0"/>
    <x v="8"/>
    <x v="0"/>
    <m/>
    <s v="0//0"/>
    <m/>
    <m/>
    <n v="0"/>
    <m/>
    <n v="0"/>
    <m/>
    <m/>
    <m/>
    <x v="0"/>
    <x v="1"/>
    <d v="1989-10-20T00:00:00"/>
    <n v="10227.31"/>
  </r>
  <r>
    <s v="VIVIAN ALONSO GOULART"/>
    <s v="Universidade Federal de Uberlandia"/>
    <n v="1843423"/>
    <n v="60750413115"/>
    <s v="29/05/1969"/>
    <x v="0"/>
    <s v="ADELAIDE GARCIA ALONSO"/>
    <x v="0"/>
    <s v="BRASILEIRO NATO"/>
    <m/>
    <s v="SP"/>
    <m/>
    <n v="1278"/>
    <s v="Coordenação do Programa de Pós-Graduação em Genética e Bioqu"/>
    <s v="07-AREA ACADEMICA-UMUARAMA"/>
    <n v="298"/>
    <s v="INSTITUTO DE BIOTECNOLOGIA"/>
    <s v="07-AREA ACADEMICA-UMUARAMA"/>
    <x v="0"/>
    <x v="1"/>
    <x v="7"/>
    <x v="0"/>
    <m/>
    <s v="0//0"/>
    <m/>
    <m/>
    <n v="0"/>
    <m/>
    <n v="0"/>
    <m/>
    <m/>
    <m/>
    <x v="0"/>
    <x v="1"/>
    <d v="2011-02-08T00:00:00"/>
    <n v="18238.77"/>
  </r>
  <r>
    <s v="VIVIAN CONSUELO REOLON SCHMIDT"/>
    <s v="Universidade Federal de Uberlandia"/>
    <n v="1942019"/>
    <n v="2709293986"/>
    <s v="15/05/1980"/>
    <x v="0"/>
    <s v="ISOLDA SOFIA REOLON SCHMIDT"/>
    <x v="0"/>
    <s v="BRASILEIRO NATO"/>
    <m/>
    <s v="PR"/>
    <m/>
    <n v="305"/>
    <s v="FACULDADE DE MEDICINA"/>
    <s v="07-AREA ACADEMICA-UMUARAMA"/>
    <n v="305"/>
    <s v="FACULDADE DE MEDICINA"/>
    <s v="07-AREA ACADEMICA-UMUARAMA"/>
    <x v="0"/>
    <x v="1"/>
    <x v="7"/>
    <x v="0"/>
    <m/>
    <s v="0//0"/>
    <m/>
    <m/>
    <n v="0"/>
    <m/>
    <n v="0"/>
    <m/>
    <m/>
    <m/>
    <x v="0"/>
    <x v="1"/>
    <d v="2012-05-07T00:00:00"/>
    <n v="17255.59"/>
  </r>
  <r>
    <s v="VIVIAN DUARTE COUTO FERNANDES"/>
    <s v="Universidade Federal de Uberlandia"/>
    <n v="2918566"/>
    <n v="5845473667"/>
    <s v="08/03/1984"/>
    <x v="0"/>
    <s v="ROSANGELA DA CONCEICAO DUARTE COUTO"/>
    <x v="0"/>
    <s v="BRASILEIRO NATO"/>
    <m/>
    <s v="ES"/>
    <m/>
    <n v="369"/>
    <s v="FACULDADE DE GESTAO E NEGOCIOS"/>
    <s v="04-SANTA MONICA"/>
    <n v="369"/>
    <s v="FACULDADE DE GESTAO E NEGOCIOS"/>
    <s v="04-SANTA MONICA"/>
    <x v="0"/>
    <x v="1"/>
    <x v="0"/>
    <x v="0"/>
    <m/>
    <s v="0//0"/>
    <m/>
    <m/>
    <n v="0"/>
    <m/>
    <n v="0"/>
    <m/>
    <m/>
    <m/>
    <x v="0"/>
    <x v="1"/>
    <d v="2013-09-17T00:00:00"/>
    <n v="12272.12"/>
  </r>
  <r>
    <s v="VIVIAN MARA GONCALVES DE OLIVEIRA AZEVEDO"/>
    <s v="Universidade Federal de Uberlandia"/>
    <n v="2079508"/>
    <n v="1354952618"/>
    <s v="11/02/1981"/>
    <x v="0"/>
    <s v="SILVIA HELENA DE OLIVEIRA"/>
    <x v="0"/>
    <s v="BRASILEIRO NATO"/>
    <m/>
    <s v="MG"/>
    <m/>
    <n v="332"/>
    <s v="FACULDADE DE EDUCACAO FISICA"/>
    <s v="03-EDUCACAO FISICA"/>
    <n v="332"/>
    <s v="FACULDADE DE EDUCACAO FISICA"/>
    <s v="03-EDUCACAO FISICA"/>
    <x v="0"/>
    <x v="1"/>
    <x v="6"/>
    <x v="0"/>
    <m/>
    <s v="0//0"/>
    <m/>
    <m/>
    <n v="0"/>
    <m/>
    <n v="0"/>
    <m/>
    <m/>
    <m/>
    <x v="0"/>
    <x v="1"/>
    <d v="2014-01-08T00:00:00"/>
    <n v="12763.01"/>
  </r>
  <r>
    <s v="VIVIAN VIEIRA PECANHA BARBOSA"/>
    <s v="Universidade Federal de Uberlandia"/>
    <n v="1700728"/>
    <n v="11641565780"/>
    <s v="20/03/1986"/>
    <x v="0"/>
    <s v="ELINICE MOREIRA DE SOUZA VIEIRA"/>
    <x v="0"/>
    <s v="BRASILEIRO NATO"/>
    <m/>
    <s v="RJ"/>
    <m/>
    <n v="808"/>
    <s v="INSTITUTO DE ARTES"/>
    <s v="04-SANTA MONICA"/>
    <n v="808"/>
    <s v="INSTITUTO DE ARTES"/>
    <s v="04-SANTA MONICA"/>
    <x v="0"/>
    <x v="1"/>
    <x v="0"/>
    <x v="0"/>
    <m/>
    <s v="0//0"/>
    <m/>
    <m/>
    <n v="0"/>
    <m/>
    <n v="0"/>
    <m/>
    <m/>
    <m/>
    <x v="0"/>
    <x v="1"/>
    <d v="2013-07-17T00:00:00"/>
    <n v="12272.12"/>
  </r>
  <r>
    <s v="VIVIANE DOS GUIMARAES ALVIM NUNES"/>
    <s v="Universidade Federal de Uberlandia"/>
    <n v="2374235"/>
    <n v="419302662"/>
    <s v="05/04/1971"/>
    <x v="0"/>
    <s v="VERA LUCIA DOS GUIMARAES ALVIM E NUNES"/>
    <x v="0"/>
    <s v="BRASILEIRO NATO"/>
    <m/>
    <s v="GO"/>
    <s v="GOIANIA"/>
    <n v="372"/>
    <s v="FACULDADE ARQUITETURA URBANISMO E DESIGN"/>
    <s v="04-SANTA MONICA"/>
    <n v="372"/>
    <s v="FACULDADE ARQUITETURA URBANISMO E DESIGN"/>
    <s v="04-SANTA MONICA"/>
    <x v="0"/>
    <x v="1"/>
    <x v="9"/>
    <x v="0"/>
    <m/>
    <s v="0//0"/>
    <m/>
    <s v="AFAS. ESTUDO EXTERIOR C/ONUS - EST"/>
    <n v="0"/>
    <m/>
    <n v="0"/>
    <m/>
    <s v="1/02/2022"/>
    <s v="31/01/2023"/>
    <x v="0"/>
    <x v="1"/>
    <d v="2006-09-29T00:00:00"/>
    <n v="16591.91"/>
  </r>
  <r>
    <s v="VIVIANE PILLA"/>
    <s v="Universidade Federal de Uberlandia"/>
    <n v="1379138"/>
    <n v="16065805823"/>
    <s v="06/11/1972"/>
    <x v="0"/>
    <s v="VERA LUCIA MONTAGNANA PILLA"/>
    <x v="0"/>
    <s v="BRASILEIRO NATO"/>
    <m/>
    <s v="SP"/>
    <m/>
    <n v="395"/>
    <s v="INSTITUTO DE FISICA"/>
    <s v="04-SANTA MONICA"/>
    <n v="395"/>
    <s v="INSTITUTO DE FISICA"/>
    <s v="04-SANTA MONICA"/>
    <x v="0"/>
    <x v="1"/>
    <x v="7"/>
    <x v="0"/>
    <m/>
    <s v="0//0"/>
    <m/>
    <m/>
    <n v="0"/>
    <m/>
    <n v="0"/>
    <m/>
    <m/>
    <m/>
    <x v="0"/>
    <x v="1"/>
    <d v="2010-07-30T00:00:00"/>
    <n v="18058.169999999998"/>
  </r>
  <r>
    <s v="VIVIANE PRADO BUIATTI"/>
    <s v="Universidade Federal de Uberlandia"/>
    <n v="2491645"/>
    <n v="2967003638"/>
    <s v="12/08/1974"/>
    <x v="0"/>
    <s v="IRANI MARIA DO PRADO BUIATTI"/>
    <x v="0"/>
    <s v="BRASILEIRO NATO"/>
    <m/>
    <s v="MG"/>
    <s v="UBERLANDIA"/>
    <n v="1202"/>
    <s v="DIVISAO DE MORADIA"/>
    <s v="04-SANTA MONICA"/>
    <n v="326"/>
    <s v="INSTITUTO DE PSICOLOGIA"/>
    <s v="07-AREA ACADEMICA-UMUARAMA"/>
    <x v="0"/>
    <x v="1"/>
    <x v="9"/>
    <x v="0"/>
    <m/>
    <s v="0//0"/>
    <m/>
    <m/>
    <n v="0"/>
    <m/>
    <n v="0"/>
    <m/>
    <m/>
    <m/>
    <x v="0"/>
    <x v="1"/>
    <d v="2009-01-22T00:00:00"/>
    <n v="17567.419999999998"/>
  </r>
  <r>
    <s v="VIVIANE RODRIGUES ALVES DE MORAES"/>
    <s v="Universidade Federal de Uberlandia"/>
    <n v="3536431"/>
    <n v="49832395615"/>
    <s v="04/05/1963"/>
    <x v="0"/>
    <s v="LOURENCA RODRIGUES ALVES"/>
    <x v="0"/>
    <s v="BRASILEIRO NATO"/>
    <m/>
    <s v="MG"/>
    <s v="MONTE CARMELO"/>
    <n v="294"/>
    <s v="INSTITUTO DE BIOLOGIA"/>
    <s v="07-AREA ACADEMICA-UMUARAMA"/>
    <n v="294"/>
    <s v="INSTITUTO DE BIOLOGIA"/>
    <s v="07-AREA ACADEMICA-UMUARAMA"/>
    <x v="0"/>
    <x v="1"/>
    <x v="9"/>
    <x v="0"/>
    <m/>
    <s v="0//0"/>
    <m/>
    <m/>
    <n v="0"/>
    <m/>
    <n v="0"/>
    <m/>
    <m/>
    <m/>
    <x v="0"/>
    <x v="1"/>
    <d v="2012-12-11T00:00:00"/>
    <n v="17363.62"/>
  </r>
  <r>
    <s v="VIVIANE TEREZINHA MION BODACZNY TALIBERTI"/>
    <s v="Universidade Federal de Uberlandia"/>
    <n v="2286760"/>
    <n v="50422618934"/>
    <s v="26/10/1962"/>
    <x v="0"/>
    <s v="IVETE TEREZINHA MION BODACZNY"/>
    <x v="0"/>
    <s v="BRASILEIRO NATO"/>
    <m/>
    <s v="PR"/>
    <s v="CURITIBA"/>
    <n v="808"/>
    <s v="INSTITUTO DE ARTES"/>
    <s v="04-SANTA MONICA"/>
    <n v="808"/>
    <s v="INSTITUTO DE ARTES"/>
    <s v="04-SANTA MONICA"/>
    <x v="0"/>
    <x v="1"/>
    <x v="5"/>
    <x v="0"/>
    <m/>
    <s v="0//0"/>
    <m/>
    <m/>
    <n v="0"/>
    <m/>
    <n v="0"/>
    <m/>
    <m/>
    <m/>
    <x v="0"/>
    <x v="1"/>
    <d v="2002-05-10T00:00:00"/>
    <n v="17945.810000000001"/>
  </r>
  <r>
    <s v="VIVIANI ALVES DE LIMA"/>
    <s v="Universidade Federal de Uberlandia"/>
    <n v="1512458"/>
    <n v="14033602860"/>
    <s v="17/07/1972"/>
    <x v="0"/>
    <s v="BENEDITA MARIA APARECIDA MANZONI DE LIMA"/>
    <x v="0"/>
    <s v="BRASILEIRO NATO"/>
    <m/>
    <s v="SP"/>
    <s v="SANTO ANDRE"/>
    <n v="356"/>
    <s v="INSTITUTO DE QUIMICA"/>
    <s v="04-SANTA MONICA"/>
    <n v="356"/>
    <s v="INSTITUTO DE QUIMICA"/>
    <s v="04-SANTA MONICA"/>
    <x v="0"/>
    <x v="1"/>
    <x v="9"/>
    <x v="0"/>
    <m/>
    <s v="0//0"/>
    <m/>
    <m/>
    <n v="0"/>
    <m/>
    <n v="0"/>
    <m/>
    <m/>
    <m/>
    <x v="0"/>
    <x v="1"/>
    <d v="2005-11-09T00:00:00"/>
    <n v="18135.34"/>
  </r>
  <r>
    <s v="VIVIANNE PEIXOTO DA SILVA"/>
    <s v="Universidade Federal de Uberlandia"/>
    <n v="2948867"/>
    <n v="3759417620"/>
    <s v="09/01/1978"/>
    <x v="0"/>
    <s v="MARIA ANGELA DA SILVA"/>
    <x v="0"/>
    <s v="BRASILEIRO NATO"/>
    <m/>
    <s v="MG"/>
    <m/>
    <n v="1295"/>
    <s v="Coordenação do Curso de Graduação em Saúde Coletiva"/>
    <s v="04-SANTA MONICA"/>
    <n v="340"/>
    <s v="INSTITUTO DE GEOGRAFIA"/>
    <s v="04-SANTA MONICA"/>
    <x v="0"/>
    <x v="1"/>
    <x v="6"/>
    <x v="0"/>
    <m/>
    <s v="0//0"/>
    <m/>
    <m/>
    <n v="0"/>
    <m/>
    <n v="0"/>
    <m/>
    <m/>
    <m/>
    <x v="0"/>
    <x v="1"/>
    <d v="2013-08-20T00:00:00"/>
    <n v="13746.19"/>
  </r>
  <r>
    <s v="VLADEMIR MARIM"/>
    <s v="Universidade Federal de Uberlandia"/>
    <n v="1698213"/>
    <n v="4485277828"/>
    <s v="25/04/1965"/>
    <x v="1"/>
    <s v="ANGELA SEBASTIANA TOLEDO MARIM"/>
    <x v="0"/>
    <s v="BRASILEIRO NATO"/>
    <m/>
    <s v="SP"/>
    <m/>
    <n v="801"/>
    <s v="COORD CURSO DE MATEMATICA DO PONTAL"/>
    <s v="09-CAMPUS PONTAL"/>
    <n v="1152"/>
    <s v="INSTITUTO CIENCIAS EXATA NATURAIS PONTAL"/>
    <s v="09-CAMPUS PONTAL"/>
    <x v="0"/>
    <x v="1"/>
    <x v="7"/>
    <x v="0"/>
    <m/>
    <s v="0//0"/>
    <m/>
    <m/>
    <n v="0"/>
    <m/>
    <n v="0"/>
    <m/>
    <m/>
    <m/>
    <x v="0"/>
    <x v="1"/>
    <d v="2009-05-08T00:00:00"/>
    <n v="17255.59"/>
  </r>
  <r>
    <s v="VOLODYMYR PONOMAROV"/>
    <s v="Universidade Federal de Uberlandia"/>
    <n v="2711357"/>
    <n v="1425704603"/>
    <s v="06/01/1955"/>
    <x v="1"/>
    <s v="EVDOKIA PONOMAROVA"/>
    <x v="0"/>
    <s v="ESTRANGEIRO"/>
    <s v="UCRANIA"/>
    <m/>
    <m/>
    <n v="399"/>
    <s v="FACULDADE DE ENGENHARIA MECANICA"/>
    <s v="12-CAMPUS GLORIA"/>
    <n v="399"/>
    <s v="FACULDADE DE ENGENHARIA MECANICA"/>
    <s v="12-CAMPUS GLORIA"/>
    <x v="0"/>
    <x v="1"/>
    <x v="7"/>
    <x v="0"/>
    <m/>
    <s v="0//0"/>
    <m/>
    <m/>
    <n v="0"/>
    <m/>
    <n v="0"/>
    <m/>
    <m/>
    <m/>
    <x v="0"/>
    <x v="1"/>
    <d v="2011-02-18T00:00:00"/>
    <n v="17255.59"/>
  </r>
  <r>
    <s v="WAGNER CARRUPT MACHADO"/>
    <s v="Universidade Federal de Uberlandia"/>
    <n v="1362083"/>
    <n v="26477766876"/>
    <s v="16/01/1974"/>
    <x v="1"/>
    <s v="NEHY APARECIDA CARRUPT MACHADO"/>
    <x v="0"/>
    <s v="BRASILEIRO NATO"/>
    <m/>
    <s v="SP"/>
    <m/>
    <n v="340"/>
    <s v="INSTITUTO DE GEOGRAFIA"/>
    <s v="04-SANTA MONICA"/>
    <n v="785"/>
    <s v="COORD CURSO ENG AGRI CART MONTE CARMELO"/>
    <s v="10-CAMPUS MONTE CARMELO"/>
    <x v="0"/>
    <x v="1"/>
    <x v="0"/>
    <x v="0"/>
    <m/>
    <s v="0//0"/>
    <m/>
    <m/>
    <n v="0"/>
    <m/>
    <n v="0"/>
    <m/>
    <m/>
    <m/>
    <x v="0"/>
    <x v="1"/>
    <d v="2016-04-06T00:00:00"/>
    <n v="12272.12"/>
  </r>
  <r>
    <s v="WALDENOR BARROS MORAES FILHO"/>
    <s v="Universidade Federal de Uberlandia"/>
    <n v="412955"/>
    <n v="15081168149"/>
    <s v="02/05/1958"/>
    <x v="1"/>
    <s v="LIGIA LEITE MORAES"/>
    <x v="0"/>
    <s v="BRASILEIRO NATO"/>
    <m/>
    <s v="MA"/>
    <s v="SAO LUIS"/>
    <n v="584"/>
    <s v="DIRETORIA REL INTERN INTERINSTITUCIONAIS"/>
    <s v="04-SANTA MONICA"/>
    <n v="349"/>
    <s v="INSTITUTO DE LETRAS E LINGUISTICA"/>
    <s v="04-SANTA MONICA"/>
    <x v="0"/>
    <x v="1"/>
    <x v="3"/>
    <x v="0"/>
    <m/>
    <s v="0//0"/>
    <m/>
    <m/>
    <n v="0"/>
    <m/>
    <n v="0"/>
    <m/>
    <m/>
    <m/>
    <x v="0"/>
    <x v="1"/>
    <d v="1987-08-12T00:00:00"/>
    <n v="30701.72"/>
  </r>
  <r>
    <s v="WALDOMIRO BORGES NETO"/>
    <s v="Universidade Federal de Uberlandia"/>
    <n v="1612126"/>
    <n v="51685167187"/>
    <s v="03/09/1970"/>
    <x v="1"/>
    <s v="IVONICE BENEDITA BORGES"/>
    <x v="0"/>
    <s v="BRASILEIRO NATO"/>
    <m/>
    <s v="GO"/>
    <s v="TRINDADE"/>
    <n v="356"/>
    <s v="INSTITUTO DE QUIMICA"/>
    <s v="04-SANTA MONICA"/>
    <n v="356"/>
    <s v="INSTITUTO DE QUIMICA"/>
    <s v="04-SANTA MONICA"/>
    <x v="0"/>
    <x v="1"/>
    <x v="5"/>
    <x v="0"/>
    <m/>
    <s v="0//0"/>
    <m/>
    <m/>
    <n v="0"/>
    <m/>
    <n v="0"/>
    <m/>
    <m/>
    <m/>
    <x v="0"/>
    <x v="1"/>
    <d v="2008-11-10T00:00:00"/>
    <n v="19615.18"/>
  </r>
  <r>
    <s v="WALERIA FURTADO PEREIRA"/>
    <s v="Universidade Federal de Uberlandia"/>
    <n v="1769196"/>
    <n v="65210549615"/>
    <s v="15/01/1969"/>
    <x v="0"/>
    <s v="IONE DE OLIVEIRA PEREIRA"/>
    <x v="1"/>
    <s v="BRASILEIRO NATO"/>
    <m/>
    <s v="MG"/>
    <m/>
    <n v="798"/>
    <s v="COORD DO CURSO DE PEDAGOGIA DO PONTAL"/>
    <s v="09-CAMPUS PONTAL"/>
    <n v="1155"/>
    <s v="INSTITUTO DE CIENCIAS HUMANAS DO PONTAL"/>
    <s v="09-CAMPUS PONTAL"/>
    <x v="0"/>
    <x v="1"/>
    <x v="9"/>
    <x v="0"/>
    <m/>
    <s v="0//0"/>
    <m/>
    <s v="LIC. TRATAMENTO DE SAUDE - EST"/>
    <n v="0"/>
    <m/>
    <n v="0"/>
    <m/>
    <s v="29/10/2022"/>
    <s v="26/01/2023"/>
    <x v="0"/>
    <x v="1"/>
    <d v="2010-03-05T00:00:00"/>
    <n v="16591.91"/>
  </r>
  <r>
    <s v="WALKIRIA OLIVEIRA SILVA"/>
    <s v="Universidade Federal de Uberlandia"/>
    <n v="1058599"/>
    <n v="7988535650"/>
    <s v="11/05/1987"/>
    <x v="0"/>
    <s v="HELENA MARIA DE OLIVEIRA SILVA"/>
    <x v="0"/>
    <s v="BRASILEIRO NATO"/>
    <m/>
    <s v="MG"/>
    <m/>
    <n v="797"/>
    <s v="COORD DO CURSO DE HISTORIA DO PONTAL"/>
    <s v="09-CAMPUS PONTAL"/>
    <n v="1155"/>
    <s v="INSTITUTO DE CIENCIAS HUMANAS DO PONTAL"/>
    <s v="09-CAMPUS PONTAL"/>
    <x v="0"/>
    <x v="1"/>
    <x v="2"/>
    <x v="0"/>
    <m/>
    <s v="0//0"/>
    <m/>
    <m/>
    <n v="0"/>
    <m/>
    <n v="0"/>
    <m/>
    <m/>
    <m/>
    <x v="0"/>
    <x v="1"/>
    <d v="2020-09-30T00:00:00"/>
    <n v="9616.18"/>
  </r>
  <r>
    <s v="WALLISEN TADASHI HATTORI"/>
    <s v="Universidade Federal de Uberlandia"/>
    <n v="2224123"/>
    <n v="2678159990"/>
    <s v="16/09/1978"/>
    <x v="1"/>
    <s v="DINES TEREZINHA HATTORI"/>
    <x v="2"/>
    <s v="BRASILEIRO NATO"/>
    <m/>
    <s v="PR"/>
    <m/>
    <n v="305"/>
    <s v="FACULDADE DE MEDICINA"/>
    <s v="07-AREA ACADEMICA-UMUARAMA"/>
    <n v="305"/>
    <s v="FACULDADE DE MEDICINA"/>
    <s v="07-AREA ACADEMICA-UMUARAMA"/>
    <x v="0"/>
    <x v="1"/>
    <x v="0"/>
    <x v="0"/>
    <m/>
    <s v="0//0"/>
    <m/>
    <m/>
    <n v="0"/>
    <m/>
    <n v="0"/>
    <m/>
    <m/>
    <m/>
    <x v="0"/>
    <x v="1"/>
    <d v="2015-04-27T00:00:00"/>
    <n v="12272.12"/>
  </r>
  <r>
    <s v="WALLISOM DA SILVA ROSA"/>
    <s v="Universidade Federal de Uberlandia"/>
    <n v="1450705"/>
    <n v="4281190694"/>
    <s v="14/09/1979"/>
    <x v="1"/>
    <s v="INEZ DA SILVA ROSA"/>
    <x v="0"/>
    <s v="BRASILEIRO NATO"/>
    <m/>
    <s v="MG"/>
    <s v="IPATINGA"/>
    <n v="801"/>
    <s v="COORD CURSO DE MATEMATICA DO PONTAL"/>
    <s v="09-CAMPUS PONTAL"/>
    <n v="1152"/>
    <s v="INSTITUTO CIENCIAS EXATA NATURAIS PONTAL"/>
    <s v="09-CAMPUS PONTAL"/>
    <x v="0"/>
    <x v="1"/>
    <x v="8"/>
    <x v="0"/>
    <m/>
    <s v="0//0"/>
    <m/>
    <m/>
    <n v="0"/>
    <m/>
    <n v="0"/>
    <m/>
    <m/>
    <m/>
    <x v="0"/>
    <x v="1"/>
    <d v="2006-09-15T00:00:00"/>
    <n v="13273.52"/>
  </r>
  <r>
    <s v="WALTER DOS SANTOS MOTTA JUNIOR"/>
    <s v="Universidade Federal de Uberlandia"/>
    <n v="433154"/>
    <n v="5750352854"/>
    <s v="28/01/1962"/>
    <x v="1"/>
    <s v="THEREZINHA BARRILARI MOTTA"/>
    <x v="1"/>
    <s v="BRASILEIRO NATO"/>
    <m/>
    <s v="SP"/>
    <s v="MONTE ALTO"/>
    <n v="391"/>
    <s v="FACULDADE DE MATEMATICA"/>
    <s v="04-SANTA MONICA"/>
    <n v="391"/>
    <s v="FACULDADE DE MATEMATICA"/>
    <s v="04-SANTA MONICA"/>
    <x v="0"/>
    <x v="1"/>
    <x v="3"/>
    <x v="0"/>
    <m/>
    <s v="0//0"/>
    <m/>
    <m/>
    <n v="0"/>
    <m/>
    <n v="0"/>
    <m/>
    <m/>
    <m/>
    <x v="0"/>
    <x v="1"/>
    <d v="1994-09-13T00:00:00"/>
    <n v="24921.61"/>
  </r>
  <r>
    <s v="WANDERSON LUIZ DE PAULA"/>
    <s v="Universidade Federal de Uberlandia"/>
    <n v="2544373"/>
    <n v="4028728606"/>
    <s v="01/06/1978"/>
    <x v="1"/>
    <s v="ANA MARIA DE PAULA"/>
    <x v="0"/>
    <s v="BRASILEIRO NATO"/>
    <m/>
    <s v="MG"/>
    <s v="TANGARA DA SERRA"/>
    <n v="360"/>
    <s v="FACULDADE DE CIENCIAS CONTABEIS"/>
    <s v="04-SANTA MONICA"/>
    <n v="360"/>
    <s v="FACULDADE DE CIENCIAS CONTABEIS"/>
    <s v="04-SANTA MONICA"/>
    <x v="0"/>
    <x v="0"/>
    <x v="11"/>
    <x v="0"/>
    <m/>
    <s v="0//0"/>
    <m/>
    <m/>
    <n v="0"/>
    <m/>
    <n v="0"/>
    <m/>
    <m/>
    <m/>
    <x v="0"/>
    <x v="1"/>
    <d v="2009-07-24T00:00:00"/>
    <n v="7431.86"/>
  </r>
  <r>
    <s v="WASHINGTON MARTINS DA SILVA JUNIOR"/>
    <s v="Universidade Federal de Uberlandia"/>
    <n v="1725748"/>
    <n v="59512377187"/>
    <s v="23/05/1977"/>
    <x v="1"/>
    <s v="JOANA LEMES DE SIQUEIRA SILVA"/>
    <x v="0"/>
    <s v="BRASILEIRO NATO"/>
    <m/>
    <s v="GO"/>
    <m/>
    <n v="399"/>
    <s v="FACULDADE DE ENGENHARIA MECANICA"/>
    <s v="12-CAMPUS GLORIA"/>
    <n v="399"/>
    <s v="FACULDADE DE ENGENHARIA MECANICA"/>
    <s v="12-CAMPUS GLORIA"/>
    <x v="0"/>
    <x v="1"/>
    <x v="7"/>
    <x v="0"/>
    <m/>
    <s v="0//0"/>
    <m/>
    <m/>
    <n v="0"/>
    <m/>
    <n v="0"/>
    <m/>
    <m/>
    <m/>
    <x v="0"/>
    <x v="1"/>
    <d v="2011-07-26T00:00:00"/>
    <n v="17255.59"/>
  </r>
  <r>
    <s v="WEDISSON OLIVEIRA SANTOS"/>
    <s v="Universidade Federal de Uberlandia"/>
    <n v="3093929"/>
    <n v="82322813591"/>
    <s v="09/01/1981"/>
    <x v="1"/>
    <s v="EUNALIA OLIVEIRA SANTOS"/>
    <x v="1"/>
    <s v="BRASILEIRO NATO"/>
    <m/>
    <s v="BA"/>
    <m/>
    <n v="301"/>
    <s v="INSTITUTO DE CIENCIAS AGRARIAS"/>
    <s v="12-CAMPUS GLORIA"/>
    <n v="301"/>
    <s v="INSTITUTO DE CIENCIAS AGRARIAS"/>
    <s v="12-CAMPUS GLORIA"/>
    <x v="0"/>
    <x v="1"/>
    <x v="4"/>
    <x v="0"/>
    <m/>
    <s v="0//0"/>
    <m/>
    <m/>
    <n v="0"/>
    <m/>
    <n v="0"/>
    <m/>
    <m/>
    <m/>
    <x v="0"/>
    <x v="1"/>
    <d v="2019-03-01T00:00:00"/>
    <n v="11800.12"/>
  </r>
  <r>
    <s v="WELINGTON DE OLIVEIRA CRUZ"/>
    <s v="Universidade Federal de Uberlandia"/>
    <n v="1035150"/>
    <n v="7298778846"/>
    <s v="30/01/1966"/>
    <x v="1"/>
    <s v="DORATIRDE APARE F CRUZ"/>
    <x v="0"/>
    <s v="BRASILEIRO NATO"/>
    <m/>
    <s v="SP"/>
    <s v="SAO PAULO"/>
    <n v="356"/>
    <s v="INSTITUTO DE QUIMICA"/>
    <s v="04-SANTA MONICA"/>
    <n v="356"/>
    <s v="INSTITUTO DE QUIMICA"/>
    <s v="04-SANTA MONICA"/>
    <x v="0"/>
    <x v="1"/>
    <x v="3"/>
    <x v="0"/>
    <m/>
    <s v="0//0"/>
    <m/>
    <m/>
    <n v="0"/>
    <m/>
    <n v="0"/>
    <m/>
    <m/>
    <m/>
    <x v="0"/>
    <x v="1"/>
    <d v="1993-03-22T00:00:00"/>
    <n v="22917.21"/>
  </r>
  <r>
    <s v="WELINGTON UED NAVES"/>
    <s v="Universidade Federal de Uberlandia"/>
    <n v="2924237"/>
    <n v="94550050187"/>
    <s v="15/04/1982"/>
    <x v="1"/>
    <s v="NEIDE ABADIA UED NAVES"/>
    <x v="0"/>
    <s v="BRASILEIRO NATO"/>
    <m/>
    <s v="GO"/>
    <m/>
    <n v="305"/>
    <s v="FACULDADE DE MEDICINA"/>
    <s v="07-AREA ACADEMICA-UMUARAMA"/>
    <n v="305"/>
    <s v="FACULDADE DE MEDICINA"/>
    <s v="07-AREA ACADEMICA-UMUARAMA"/>
    <x v="0"/>
    <x v="0"/>
    <x v="10"/>
    <x v="0"/>
    <m/>
    <s v="0//0"/>
    <m/>
    <m/>
    <n v="0"/>
    <m/>
    <n v="0"/>
    <m/>
    <m/>
    <m/>
    <x v="0"/>
    <x v="0"/>
    <d v="2017-11-22T00:00:00"/>
    <n v="5078.7299999999996"/>
  </r>
  <r>
    <s v="WELLINGTON AKIRA IWAMOTO"/>
    <s v="Universidade Federal de Uberlandia"/>
    <n v="2044752"/>
    <n v="26500592816"/>
    <s v="11/02/1979"/>
    <x v="1"/>
    <s v="ALICE HIDEKO SAVAY IWAMOTO"/>
    <x v="2"/>
    <s v="BRASILEIRO NATO"/>
    <m/>
    <s v="SP"/>
    <m/>
    <n v="395"/>
    <s v="INSTITUTO DE FISICA"/>
    <s v="04-SANTA MONICA"/>
    <n v="395"/>
    <s v="INSTITUTO DE FISICA"/>
    <s v="04-SANTA MONICA"/>
    <x v="0"/>
    <x v="1"/>
    <x v="8"/>
    <x v="0"/>
    <m/>
    <s v="0//0"/>
    <m/>
    <m/>
    <n v="0"/>
    <m/>
    <n v="0"/>
    <m/>
    <m/>
    <m/>
    <x v="0"/>
    <x v="1"/>
    <d v="2013-07-15T00:00:00"/>
    <n v="13273.52"/>
  </r>
  <r>
    <s v="WELLINGTON AMARANTE OLIVEIRA"/>
    <s v="Universidade Federal de Uberlandia"/>
    <n v="2945447"/>
    <n v="34113678812"/>
    <s v="15/07/1985"/>
    <x v="1"/>
    <s v="RAINEIDE SOUZA AMARANTE OLIVEIRA"/>
    <x v="0"/>
    <s v="BRASILEIRO NATO"/>
    <m/>
    <s v="SP"/>
    <m/>
    <n v="797"/>
    <s v="COORD DO CURSO DE HISTORIA DO PONTAL"/>
    <s v="09-CAMPUS PONTAL"/>
    <n v="1155"/>
    <s v="INSTITUTO DE CIENCIAS HUMANAS DO PONTAL"/>
    <s v="09-CAMPUS PONTAL"/>
    <x v="0"/>
    <x v="1"/>
    <x v="4"/>
    <x v="0"/>
    <m/>
    <s v="0//0"/>
    <m/>
    <m/>
    <n v="26251"/>
    <s v="FUNDACAO UNIVERSIDADE FED. DO TOCANTINS"/>
    <n v="0"/>
    <m/>
    <m/>
    <m/>
    <x v="0"/>
    <x v="1"/>
    <d v="2019-08-26T00:00:00"/>
    <n v="11800.12"/>
  </r>
  <r>
    <s v="WELLINGTON MAYCON SANTOS BERNARDES"/>
    <s v="Universidade Federal de Uberlandia"/>
    <n v="2611270"/>
    <n v="1582099669"/>
    <s v="08/11/1986"/>
    <x v="1"/>
    <s v="ANA APARECIDA SANTOS BERNARDES"/>
    <x v="4"/>
    <s v="BRASILEIRO NATO"/>
    <m/>
    <s v="GO"/>
    <s v="GOIANIA"/>
    <n v="403"/>
    <s v="FACULDADE DE ENGENHARIA ELETRICA"/>
    <s v="04-SANTA MONICA"/>
    <n v="403"/>
    <s v="FACULDADE DE ENGENHARIA ELETRICA"/>
    <s v="04-SANTA MONICA"/>
    <x v="0"/>
    <x v="1"/>
    <x v="4"/>
    <x v="0"/>
    <m/>
    <s v="0//0"/>
    <m/>
    <m/>
    <n v="0"/>
    <m/>
    <n v="0"/>
    <m/>
    <m/>
    <m/>
    <x v="0"/>
    <x v="1"/>
    <d v="2019-05-07T00:00:00"/>
    <n v="11800.12"/>
  </r>
  <r>
    <s v="WELLINGTON MENEGAZ DE PAULA"/>
    <s v="Universidade Federal de Uberlandia"/>
    <n v="3329199"/>
    <n v="2994080605"/>
    <s v="11/09/1975"/>
    <x v="1"/>
    <s v="MARIA JOSE MENEGAZ DE PAULA"/>
    <x v="0"/>
    <s v="BRASILEIRO NATO"/>
    <m/>
    <s v="MG"/>
    <s v="PRATA"/>
    <n v="808"/>
    <s v="INSTITUTO DE ARTES"/>
    <s v="04-SANTA MONICA"/>
    <n v="808"/>
    <s v="INSTITUTO DE ARTES"/>
    <s v="04-SANTA MONICA"/>
    <x v="0"/>
    <x v="1"/>
    <x v="8"/>
    <x v="0"/>
    <m/>
    <s v="0//0"/>
    <m/>
    <m/>
    <n v="0"/>
    <m/>
    <n v="0"/>
    <m/>
    <m/>
    <m/>
    <x v="0"/>
    <x v="1"/>
    <d v="2013-06-05T00:00:00"/>
    <n v="13273.52"/>
  </r>
  <r>
    <s v="WELSON BARBOSA SANTOS"/>
    <s v="Universidade Federal de Uberlandia"/>
    <n v="1099838"/>
    <n v="83254242734"/>
    <s v="11/04/1967"/>
    <x v="1"/>
    <s v="LAUDICEA BARBOSA SANTOS"/>
    <x v="1"/>
    <s v="BRASILEIRO NATO"/>
    <m/>
    <s v="RJ"/>
    <m/>
    <n v="799"/>
    <s v="COORD CURSO CIENCIAS BIOLOGICAS PONTAL"/>
    <s v="09-CAMPUS PONTAL"/>
    <n v="1152"/>
    <s v="INSTITUTO CIENCIAS EXATA NATURAIS PONTAL"/>
    <s v="09-CAMPUS PONTAL"/>
    <x v="0"/>
    <x v="1"/>
    <x v="0"/>
    <x v="0"/>
    <m/>
    <s v="0//0"/>
    <m/>
    <m/>
    <n v="26235"/>
    <s v="UNIVERSIDADE FEDERAL DE GOIAS"/>
    <n v="0"/>
    <m/>
    <m/>
    <m/>
    <x v="0"/>
    <x v="1"/>
    <d v="2022-02-18T00:00:00"/>
    <n v="12272.12"/>
  </r>
  <r>
    <s v="WEMERSON GOMES BORGES"/>
    <s v="Universidade Federal de Uberlandia"/>
    <n v="2187609"/>
    <n v="84894040620"/>
    <s v="13/09/1972"/>
    <x v="1"/>
    <s v="OLENTINA GOMES BORGES"/>
    <x v="0"/>
    <s v="BRASILEIRO NATO"/>
    <m/>
    <s v="MG"/>
    <m/>
    <n v="360"/>
    <s v="FACULDADE DE CIENCIAS CONTABEIS"/>
    <s v="04-SANTA MONICA"/>
    <n v="360"/>
    <s v="FACULDADE DE CIENCIAS CONTABEIS"/>
    <s v="04-SANTA MONICA"/>
    <x v="0"/>
    <x v="1"/>
    <x v="0"/>
    <x v="0"/>
    <m/>
    <s v="0//0"/>
    <m/>
    <m/>
    <n v="0"/>
    <m/>
    <n v="0"/>
    <m/>
    <m/>
    <m/>
    <x v="0"/>
    <x v="1"/>
    <d v="2015-01-21T00:00:00"/>
    <n v="12272.12"/>
  </r>
  <r>
    <s v="WENDEL ALEXANDRE XAVIER DE MELO"/>
    <s v="Universidade Federal de Uberlandia"/>
    <n v="1859891"/>
    <n v="9978705759"/>
    <s v="03/08/1986"/>
    <x v="1"/>
    <s v="EDNA XAVIER DE MELO"/>
    <x v="4"/>
    <s v="BRASILEIRO NATO"/>
    <m/>
    <s v="RJ"/>
    <m/>
    <n v="414"/>
    <s v="FACULDADE DE CIENCIA DA COMPUTACAO"/>
    <s v="04-SANTA MONICA"/>
    <n v="414"/>
    <s v="FACULDADE DE CIENCIA DA COMPUTACAO"/>
    <s v="04-SANTA MONICA"/>
    <x v="0"/>
    <x v="1"/>
    <x v="4"/>
    <x v="0"/>
    <m/>
    <s v="0//0"/>
    <m/>
    <s v="Lic. Tratar de Interesses Particulares - EST"/>
    <n v="0"/>
    <m/>
    <n v="0"/>
    <m/>
    <s v="11/04/2022"/>
    <s v="10/06/2023"/>
    <x v="0"/>
    <x v="1"/>
    <d v="2017-05-09T00:00:00"/>
    <n v="0"/>
  </r>
  <r>
    <s v="WENDELL GUERRA"/>
    <s v="Universidade Federal de Uberlandia"/>
    <n v="1664613"/>
    <n v="3937660631"/>
    <s v="22/12/1977"/>
    <x v="1"/>
    <s v="IRENE DAS DORES GUERRA"/>
    <x v="1"/>
    <s v="BRASILEIRO NATO"/>
    <m/>
    <s v="MG"/>
    <s v="CONGONHAS"/>
    <n v="356"/>
    <s v="INSTITUTO DE QUIMICA"/>
    <s v="04-SANTA MONICA"/>
    <n v="356"/>
    <s v="INSTITUTO DE QUIMICA"/>
    <s v="04-SANTA MONICA"/>
    <x v="0"/>
    <x v="1"/>
    <x v="1"/>
    <x v="0"/>
    <m/>
    <s v="0//0"/>
    <m/>
    <m/>
    <n v="0"/>
    <m/>
    <n v="0"/>
    <m/>
    <m/>
    <m/>
    <x v="0"/>
    <x v="1"/>
    <d v="2008-11-10T00:00:00"/>
    <n v="20949"/>
  </r>
  <r>
    <s v="WERLEY ROCHERTER BORGES FERREIRA"/>
    <s v="Universidade Federal de Uberlandia"/>
    <n v="2918492"/>
    <n v="8014231635"/>
    <s v="14/11/1985"/>
    <x v="1"/>
    <s v="SANDRA MARIA BORGES"/>
    <x v="1"/>
    <s v="BRASILEIRO NATO"/>
    <m/>
    <s v="MG"/>
    <m/>
    <n v="399"/>
    <s v="FACULDADE DE ENGENHARIA MECANICA"/>
    <s v="12-CAMPUS GLORIA"/>
    <n v="399"/>
    <s v="FACULDADE DE ENGENHARIA MECANICA"/>
    <s v="12-CAMPUS GLORIA"/>
    <x v="0"/>
    <x v="0"/>
    <x v="11"/>
    <x v="0"/>
    <m/>
    <s v="0//0"/>
    <m/>
    <m/>
    <n v="0"/>
    <m/>
    <n v="0"/>
    <m/>
    <m/>
    <m/>
    <x v="0"/>
    <x v="1"/>
    <d v="2014-02-19T00:00:00"/>
    <n v="7431.86"/>
  </r>
  <r>
    <s v="WILIAN EURIPEDES VIEIRA"/>
    <s v="Universidade Federal de Uberlandia"/>
    <n v="1716517"/>
    <n v="76627497620"/>
    <s v="23/02/1971"/>
    <x v="1"/>
    <s v="LUZIA PEREIRA DA SILVA VIEIRA"/>
    <x v="0"/>
    <s v="BRASILEIRO NATO"/>
    <m/>
    <s v="MG"/>
    <m/>
    <n v="391"/>
    <s v="FACULDADE DE MATEMATICA"/>
    <s v="04-SANTA MONICA"/>
    <n v="391"/>
    <s v="FACULDADE DE MATEMATICA"/>
    <s v="04-SANTA MONICA"/>
    <x v="0"/>
    <x v="0"/>
    <x v="8"/>
    <x v="0"/>
    <m/>
    <s v="0//0"/>
    <m/>
    <s v="Afast. no País (Com Ônus) Est/Dout/Mestrado - EST"/>
    <n v="0"/>
    <m/>
    <n v="0"/>
    <m/>
    <s v="14/03/2022"/>
    <s v="14/03/2023"/>
    <x v="0"/>
    <x v="1"/>
    <d v="2011-02-22T00:00:00"/>
    <n v="9260.6"/>
  </r>
  <r>
    <s v="WILLIAM CHAVES DE SOUZA CARVALHO"/>
    <s v="Universidade Federal de Uberlandia"/>
    <n v="2963989"/>
    <n v="98404083649"/>
    <s v="19/08/1975"/>
    <x v="1"/>
    <s v="MARIA ZELITA CARVALHO"/>
    <x v="0"/>
    <s v="BRASILEIRO NATO"/>
    <m/>
    <s v="MG"/>
    <m/>
    <n v="414"/>
    <s v="FACULDADE DE CIENCIA DA COMPUTACAO"/>
    <s v="04-SANTA MONICA"/>
    <n v="414"/>
    <s v="FACULDADE DE CIENCIA DA COMPUTACAO"/>
    <s v="04-SANTA MONICA"/>
    <x v="6"/>
    <x v="0"/>
    <x v="4"/>
    <x v="0"/>
    <m/>
    <s v="0//0"/>
    <m/>
    <m/>
    <n v="0"/>
    <m/>
    <n v="0"/>
    <m/>
    <m/>
    <m/>
    <x v="0"/>
    <x v="1"/>
    <d v="2012-11-01T00:00:00"/>
    <n v="8232.64"/>
  </r>
  <r>
    <s v="WILLIAM COSTA FILHO"/>
    <s v="Universidade Federal de Uberlandia"/>
    <n v="3260712"/>
    <n v="6800278661"/>
    <s v="12/08/1992"/>
    <x v="1"/>
    <s v="ROSANIA VIEIRA DE SOUZA COSTA"/>
    <x v="0"/>
    <s v="BRASILEIRO NATO"/>
    <m/>
    <s v="GO"/>
    <m/>
    <n v="807"/>
    <s v="INSTITUTO DE FILOSOFIA"/>
    <s v="04-SANTA MONICA"/>
    <n v="807"/>
    <s v="INSTITUTO DE FILOSOFIA"/>
    <s v="04-SANTA MONICA"/>
    <x v="0"/>
    <x v="1"/>
    <x v="2"/>
    <x v="1"/>
    <m/>
    <s v="0//0"/>
    <m/>
    <m/>
    <n v="0"/>
    <m/>
    <n v="0"/>
    <m/>
    <m/>
    <m/>
    <x v="1"/>
    <x v="0"/>
    <d v="2021-12-06T00:00:00"/>
    <n v="3866.06"/>
  </r>
  <r>
    <s v="WILLIAM DE SOUZA SANTOS"/>
    <s v="Universidade Federal de Uberlandia"/>
    <n v="1750787"/>
    <n v="99595427500"/>
    <s v="24/09/1979"/>
    <x v="1"/>
    <s v="MARIA DE SOUZA SANTOS"/>
    <x v="0"/>
    <s v="BRASILEIRO NATO"/>
    <m/>
    <s v="BA"/>
    <m/>
    <n v="395"/>
    <s v="INSTITUTO DE FISICA"/>
    <s v="04-SANTA MONICA"/>
    <n v="395"/>
    <s v="INSTITUTO DE FISICA"/>
    <s v="04-SANTA MONICA"/>
    <x v="0"/>
    <x v="1"/>
    <x v="0"/>
    <x v="0"/>
    <m/>
    <s v="0//0"/>
    <m/>
    <m/>
    <n v="0"/>
    <m/>
    <n v="0"/>
    <m/>
    <m/>
    <m/>
    <x v="0"/>
    <x v="1"/>
    <d v="2016-07-11T00:00:00"/>
    <n v="12272.12"/>
  </r>
  <r>
    <s v="WILLIAM MINEO TAGATA"/>
    <s v="Universidade Federal de Uberlandia"/>
    <n v="1658899"/>
    <n v="14729886801"/>
    <s v="31/05/1969"/>
    <x v="1"/>
    <s v="NAIR YOSHIKO TAGATA"/>
    <x v="2"/>
    <s v="BRASILEIRO NATO"/>
    <m/>
    <s v="SP"/>
    <s v="SAO PAULO"/>
    <n v="349"/>
    <s v="INSTITUTO DE LETRAS E LINGUISTICA"/>
    <s v="04-SANTA MONICA"/>
    <n v="349"/>
    <s v="INSTITUTO DE LETRAS E LINGUISTICA"/>
    <s v="04-SANTA MONICA"/>
    <x v="0"/>
    <x v="1"/>
    <x v="5"/>
    <x v="0"/>
    <m/>
    <s v="0//0"/>
    <m/>
    <m/>
    <n v="0"/>
    <m/>
    <n v="0"/>
    <m/>
    <m/>
    <m/>
    <x v="0"/>
    <x v="1"/>
    <d v="2008-09-25T00:00:00"/>
    <n v="17945.810000000001"/>
  </r>
  <r>
    <s v="WILLIAM RODRIGUES FERREIRA"/>
    <s v="Universidade Federal de Uberlandia"/>
    <n v="1285861"/>
    <n v="38664437149"/>
    <s v="27/10/1968"/>
    <x v="1"/>
    <s v="BENEDITA RODRIGUES FERREIRA"/>
    <x v="0"/>
    <s v="BRASILEIRO NATO"/>
    <m/>
    <s v="GO"/>
    <s v="GOIANIA"/>
    <n v="340"/>
    <s v="INSTITUTO DE GEOGRAFIA"/>
    <s v="04-SANTA MONICA"/>
    <n v="340"/>
    <s v="INSTITUTO DE GEOGRAFIA"/>
    <s v="04-SANTA MONICA"/>
    <x v="0"/>
    <x v="1"/>
    <x v="3"/>
    <x v="0"/>
    <m/>
    <s v="0//0"/>
    <m/>
    <m/>
    <n v="0"/>
    <m/>
    <n v="0"/>
    <m/>
    <m/>
    <m/>
    <x v="0"/>
    <x v="1"/>
    <d v="1998-07-22T00:00:00"/>
    <n v="20530.009999999998"/>
  </r>
  <r>
    <s v="WINSTON KLEIBER DE ALMEIDA BACELAR"/>
    <s v="Universidade Federal de Uberlandia"/>
    <n v="3095845"/>
    <n v="56343191615"/>
    <s v="27/01/1966"/>
    <x v="1"/>
    <s v="MARIA ABADIA DE ALMEIDA BACELAR"/>
    <x v="0"/>
    <s v="BRASILEIRO NATO"/>
    <m/>
    <s v="MG"/>
    <s v="ESTRELA DO SUL"/>
    <n v="340"/>
    <s v="INSTITUTO DE GEOGRAFIA"/>
    <s v="04-SANTA MONICA"/>
    <n v="340"/>
    <s v="INSTITUTO DE GEOGRAFIA"/>
    <s v="04-SANTA MONICA"/>
    <x v="0"/>
    <x v="1"/>
    <x v="5"/>
    <x v="0"/>
    <m/>
    <s v="0//0"/>
    <m/>
    <m/>
    <n v="0"/>
    <m/>
    <n v="0"/>
    <m/>
    <m/>
    <m/>
    <x v="0"/>
    <x v="1"/>
    <d v="2010-02-26T00:00:00"/>
    <n v="17945.810000000001"/>
  </r>
  <r>
    <s v="WOJCIECH ZBIGNIEW STARZYNSKI"/>
    <s v="Universidade Federal de Uberlandia"/>
    <n v="3143678"/>
    <n v="70146343646"/>
    <s v="31/08/1971"/>
    <x v="1"/>
    <s v="ANTONINA ELBIETA STARZYNSKA"/>
    <x v="0"/>
    <s v="ESTRANGEIRO"/>
    <s v="POLONIA"/>
    <m/>
    <m/>
    <n v="807"/>
    <s v="INSTITUTO DE FILOSOFIA"/>
    <s v="04-SANTA MONICA"/>
    <n v="807"/>
    <s v="INSTITUTO DE FILOSOFIA"/>
    <s v="04-SANTA MONICA"/>
    <x v="0"/>
    <x v="1"/>
    <x v="9"/>
    <x v="2"/>
    <m/>
    <s v="0//0"/>
    <m/>
    <m/>
    <n v="0"/>
    <m/>
    <n v="0"/>
    <m/>
    <m/>
    <m/>
    <x v="1"/>
    <x v="1"/>
    <d v="2019-08-12T00:00:00"/>
    <n v="15763.53"/>
  </r>
  <r>
    <s v="WOLFGANG LENK"/>
    <s v="Universidade Federal de Uberlandia"/>
    <n v="1772748"/>
    <n v="25638040862"/>
    <s v="02/02/1977"/>
    <x v="1"/>
    <s v="LEILA MARIA LENK"/>
    <x v="0"/>
    <s v="BRASILEIRO NATO"/>
    <m/>
    <s v="SP"/>
    <m/>
    <n v="344"/>
    <s v="INST DE ECONOMIA RELACOES INTERNACIONAIS"/>
    <s v="04-SANTA MONICA"/>
    <n v="344"/>
    <s v="INST DE ECONOMIA RELACOES INTERNACIONAIS"/>
    <s v="04-SANTA MONICA"/>
    <x v="0"/>
    <x v="1"/>
    <x v="5"/>
    <x v="0"/>
    <m/>
    <s v="0//0"/>
    <m/>
    <m/>
    <n v="0"/>
    <m/>
    <n v="0"/>
    <m/>
    <m/>
    <m/>
    <x v="0"/>
    <x v="1"/>
    <d v="2010-03-19T00:00:00"/>
    <n v="17945.810000000001"/>
  </r>
  <r>
    <s v="YANNE NOVAIS KYRIAKIDIS"/>
    <s v="Universidade Federal de Uberlandia"/>
    <n v="1229144"/>
    <n v="9590364667"/>
    <s v="30/06/1989"/>
    <x v="0"/>
    <s v="ANA MARIA NOVAIS"/>
    <x v="0"/>
    <s v="BRASILEIRO NATO"/>
    <m/>
    <s v="MG"/>
    <m/>
    <n v="410"/>
    <s v="FACULDADE DE ENGENHARIA QUIMICA"/>
    <s v="04-SANTA MONICA"/>
    <n v="410"/>
    <s v="FACULDADE DE ENGENHARIA QUIMICA"/>
    <s v="04-SANTA MONICA"/>
    <x v="0"/>
    <x v="1"/>
    <x v="2"/>
    <x v="0"/>
    <m/>
    <s v="0//0"/>
    <m/>
    <m/>
    <n v="0"/>
    <m/>
    <n v="0"/>
    <m/>
    <m/>
    <m/>
    <x v="0"/>
    <x v="1"/>
    <d v="2022-04-25T00:00:00"/>
    <n v="9616.18"/>
  </r>
  <r>
    <s v="YARA CRISTINA DE PAIVA MAIA"/>
    <s v="Universidade Federal de Uberlandia"/>
    <n v="1843752"/>
    <n v="98381113687"/>
    <s v="31/07/1975"/>
    <x v="0"/>
    <s v="YARA AGUIAR REZENDE DE PAIVA"/>
    <x v="0"/>
    <s v="BRASILEIRO NATO"/>
    <m/>
    <s v="MG"/>
    <m/>
    <n v="1324"/>
    <s v="Coordenação do Programa de Pós-Graduação em Ciências da Saúd"/>
    <s v="07-AREA ACADEMICA-UMUARAMA"/>
    <n v="305"/>
    <s v="FACULDADE DE MEDICINA"/>
    <s v="07-AREA ACADEMICA-UMUARAMA"/>
    <x v="0"/>
    <x v="1"/>
    <x v="7"/>
    <x v="0"/>
    <m/>
    <s v="0//0"/>
    <m/>
    <m/>
    <n v="0"/>
    <m/>
    <n v="0"/>
    <m/>
    <m/>
    <m/>
    <x v="0"/>
    <x v="1"/>
    <d v="2011-02-09T00:00:00"/>
    <n v="18238.77"/>
  </r>
  <r>
    <s v="ZHANG CUNHONG"/>
    <s v="Universidade Federal de Uberlandia"/>
    <n v="1350586"/>
    <n v="21455365823"/>
    <s v="27/12/1965"/>
    <x v="1"/>
    <s v="WU XIAO HONG"/>
    <x v="2"/>
    <s v="BRASILEIRO NATZ"/>
    <s v="CHINA"/>
    <m/>
    <s v="JIANGSU"/>
    <n v="391"/>
    <s v="FACULDADE DE MATEMATICA"/>
    <s v="04-SANTA MONICA"/>
    <n v="391"/>
    <s v="FACULDADE DE MATEMATICA"/>
    <s v="04-SANTA MONICA"/>
    <x v="0"/>
    <x v="1"/>
    <x v="1"/>
    <x v="0"/>
    <m/>
    <s v="0//0"/>
    <m/>
    <m/>
    <n v="0"/>
    <m/>
    <n v="0"/>
    <m/>
    <m/>
    <m/>
    <x v="0"/>
    <x v="1"/>
    <d v="2002-05-21T00:00:00"/>
    <n v="18663.64"/>
  </r>
  <r>
    <m/>
    <m/>
    <m/>
    <m/>
    <m/>
    <x v="2"/>
    <m/>
    <x v="6"/>
    <m/>
    <m/>
    <m/>
    <m/>
    <m/>
    <m/>
    <m/>
    <m/>
    <m/>
    <m/>
    <x v="0"/>
    <x v="4"/>
    <x v="14"/>
    <x v="4"/>
    <m/>
    <m/>
    <m/>
    <m/>
    <m/>
    <m/>
    <m/>
    <m/>
    <m/>
    <m/>
    <x v="2"/>
    <x v="3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00">
  <r>
    <s v="ABADIA GILDA BUSO MATOSO"/>
    <s v="Universidade Federal de Uberlandia"/>
    <n v="3179155"/>
    <n v="75094541668"/>
    <s v="16/08/1970"/>
    <s v="F"/>
    <s v="DIVINA AURORA BUSO"/>
    <s v="Branca"/>
    <s v="BRASILEIRO NATO"/>
    <m/>
    <s v="GO"/>
    <m/>
    <n v="305"/>
    <x v="0"/>
    <s v="07-AREA ACADEMICA-UMUARAMA"/>
    <n v="305"/>
    <x v="0"/>
    <s v="07-AREA ACADEMICA-UMUARAMA"/>
    <m/>
    <s v="Mestrado"/>
    <s v="Adjunto-02"/>
    <x v="0"/>
    <m/>
    <s v="0//0"/>
    <m/>
    <m/>
    <n v="0"/>
    <m/>
    <n v="0"/>
    <m/>
    <m/>
    <m/>
    <s v="EST"/>
    <s v="40 HS"/>
    <d v="2013-07-01T00:00:00"/>
    <n v="5493.92"/>
    <n v="52"/>
    <x v="0"/>
    <x v="0"/>
  </r>
  <r>
    <s v="ACACIO APARECIDO DE CASTRO ANDRADE"/>
    <s v="Universidade Federal de Uberlandia"/>
    <n v="1658350"/>
    <n v="84700548991"/>
    <s v="17/06/1970"/>
    <s v="M"/>
    <s v="CLAIRE DE CASTRO ANDRADE"/>
    <s v="Parda"/>
    <s v="BRASILEIRO NATO"/>
    <m/>
    <s v="PR"/>
    <s v="TAPIRA"/>
    <n v="395"/>
    <x v="1"/>
    <s v="04-SANTA MONICA"/>
    <n v="395"/>
    <x v="1"/>
    <s v="04-SANTA MONICA"/>
    <m/>
    <s v="Doutorado"/>
    <s v="Associado-04"/>
    <x v="0"/>
    <m/>
    <s v="0//0"/>
    <m/>
    <m/>
    <n v="0"/>
    <m/>
    <n v="0"/>
    <m/>
    <m/>
    <m/>
    <s v="EST"/>
    <s v="40 DE"/>
    <d v="2008-09-25T00:00:00"/>
    <n v="18663.64"/>
    <n v="52"/>
    <x v="0"/>
    <x v="1"/>
  </r>
  <r>
    <s v="ADALBERTO JOSE VILELA JUNIOR"/>
    <s v="Universidade Federal de Uberlandia"/>
    <n v="1754585"/>
    <n v="86347217104"/>
    <s v="12/12/1978"/>
    <s v="M"/>
    <s v="VALTENIR MARIA DE REZENDE VILELA"/>
    <s v="Branca"/>
    <s v="BRASILEIRO NATO"/>
    <m/>
    <s v="GO"/>
    <m/>
    <n v="372"/>
    <x v="2"/>
    <s v="04-SANTA MONICA"/>
    <n v="372"/>
    <x v="2"/>
    <s v="04-SANTA MONICA"/>
    <m/>
    <s v="Doutorado"/>
    <s v="Auxiliar-01"/>
    <x v="0"/>
    <m/>
    <s v="0//0"/>
    <m/>
    <m/>
    <n v="0"/>
    <m/>
    <n v="0"/>
    <m/>
    <m/>
    <m/>
    <s v="EST"/>
    <s v="40 DE"/>
    <d v="2021-10-14T00:00:00"/>
    <n v="9616.18"/>
    <n v="44"/>
    <x v="1"/>
    <x v="2"/>
  </r>
  <r>
    <s v="ADAMO FERREIRA GOMES DO MONTE"/>
    <s v="Universidade Federal de Uberlandia"/>
    <n v="1375131"/>
    <n v="61942316100"/>
    <s v="09/12/1972"/>
    <s v="M"/>
    <s v="MARIA JOSE GOMES DO MONTE"/>
    <s v="Branca"/>
    <s v="BRASILEIRO NATO"/>
    <m/>
    <s v="DF"/>
    <s v="BRASILIA"/>
    <n v="395"/>
    <x v="1"/>
    <s v="04-SANTA MONICA"/>
    <n v="395"/>
    <x v="1"/>
    <s v="04-SANTA MONICA"/>
    <m/>
    <s v="Doutorado"/>
    <s v="Associado-04"/>
    <x v="0"/>
    <m/>
    <s v="0//0"/>
    <m/>
    <m/>
    <n v="0"/>
    <m/>
    <n v="0"/>
    <m/>
    <m/>
    <m/>
    <s v="EST"/>
    <s v="40 DE"/>
    <d v="2005-08-12T00:00:00"/>
    <n v="19531.71"/>
    <n v="50"/>
    <x v="0"/>
    <x v="1"/>
  </r>
  <r>
    <s v="ADAO DE SIQUEIRA FERREIRA"/>
    <s v="Universidade Federal de Uberlandia"/>
    <n v="1373812"/>
    <n v="70248621068"/>
    <s v="24/08/1969"/>
    <s v="M"/>
    <s v="MARIA JOSE DE SIQUEIRA FERREIRA"/>
    <s v="Branca"/>
    <s v="BRASILEIRO NATO"/>
    <m/>
    <s v="RS"/>
    <s v="SANTA BARBARA DO SUL"/>
    <n v="301"/>
    <x v="3"/>
    <s v="12-CAMPUS GLORIA"/>
    <n v="301"/>
    <x v="3"/>
    <s v="12-CAMPUS GLORIA"/>
    <m/>
    <s v="Doutorado"/>
    <s v="Titular-01"/>
    <x v="0"/>
    <m/>
    <s v="0//0"/>
    <m/>
    <m/>
    <n v="0"/>
    <m/>
    <n v="0"/>
    <m/>
    <m/>
    <m/>
    <s v="EST"/>
    <s v="40 DE"/>
    <d v="2005-08-05T00:00:00"/>
    <n v="21484.89"/>
    <n v="53"/>
    <x v="0"/>
    <x v="3"/>
  </r>
  <r>
    <s v="ADEILSON BARBOSA SOARES"/>
    <s v="Universidade Federal de Uberlandia"/>
    <n v="3315150"/>
    <n v="52759610659"/>
    <s v="11/11/1966"/>
    <s v="M"/>
    <s v="NOROZIRA BARBOSA SOARES"/>
    <s v="Branca"/>
    <s v="BRASILEIRO NATO"/>
    <m/>
    <s v="ES"/>
    <s v="ITAPINA"/>
    <n v="360"/>
    <x v="4"/>
    <s v="04-SANTA MONICA"/>
    <n v="360"/>
    <x v="4"/>
    <s v="04-SANTA MONICA"/>
    <m/>
    <s v="Doutorado"/>
    <s v="Adjunto-01"/>
    <x v="0"/>
    <m/>
    <s v="0//0"/>
    <m/>
    <m/>
    <n v="0"/>
    <m/>
    <n v="0"/>
    <m/>
    <m/>
    <m/>
    <s v="EST"/>
    <s v="20 HS"/>
    <d v="2010-02-11T00:00:00"/>
    <n v="4322.13"/>
    <n v="56"/>
    <x v="2"/>
    <x v="0"/>
  </r>
  <r>
    <s v="ADEMAR ALVES DOS SANTOS"/>
    <s v="Universidade Federal de Uberlandia"/>
    <n v="1269433"/>
    <n v="15026322840"/>
    <s v="23/09/1971"/>
    <s v="M"/>
    <s v="JURANDA GERALDA DOS SANTOS"/>
    <s v="Parda"/>
    <s v="BRASILEIRO NATO"/>
    <m/>
    <s v="SP"/>
    <m/>
    <n v="798"/>
    <x v="5"/>
    <s v="09-CAMPUS PONTAL"/>
    <n v="1155"/>
    <x v="5"/>
    <s v="09-CAMPUS PONTAL"/>
    <m/>
    <s v="Doutorado"/>
    <s v="Adjunto-02"/>
    <x v="0"/>
    <m/>
    <s v="0//0"/>
    <m/>
    <m/>
    <n v="26286"/>
    <s v="FUNDACAO UNVERSIDADE FEDERAL DO AMAPA"/>
    <n v="0"/>
    <m/>
    <m/>
    <m/>
    <s v="EST"/>
    <s v="40 DE"/>
    <d v="2019-03-22T00:00:00"/>
    <n v="12272.12"/>
    <n v="51"/>
    <x v="0"/>
    <x v="4"/>
  </r>
  <r>
    <s v="ADEMIR CAVALHEIRO"/>
    <s v="Universidade Federal de Uberlandia"/>
    <n v="411656"/>
    <n v="80834710897"/>
    <s v="08/07/1954"/>
    <s v="M"/>
    <s v="ANA PESCARO CAVALHEIRO"/>
    <s v="Branca"/>
    <s v="BRASILEIRO NATO"/>
    <m/>
    <s v="PR"/>
    <s v="CAMBARA"/>
    <n v="395"/>
    <x v="1"/>
    <s v="04-SANTA MONICA"/>
    <n v="395"/>
    <x v="1"/>
    <s v="04-SANTA MONICA"/>
    <m/>
    <s v="Doutorado"/>
    <s v="Associado-04"/>
    <x v="0"/>
    <m/>
    <s v="0//0"/>
    <m/>
    <m/>
    <n v="0"/>
    <m/>
    <n v="0"/>
    <m/>
    <m/>
    <m/>
    <s v="EST"/>
    <s v="40 DE"/>
    <d v="1980-01-21T00:00:00"/>
    <n v="23222.61"/>
    <n v="68"/>
    <x v="3"/>
    <x v="3"/>
  </r>
  <r>
    <s v="ADERBAL OLIVEIRA DAMASCENO"/>
    <s v="Universidade Federal de Uberlandia"/>
    <n v="1547533"/>
    <n v="93066341534"/>
    <s v="27/09/1977"/>
    <s v="M"/>
    <s v="REUMISSE DE OLIVEIRA ALVES"/>
    <s v="Branca"/>
    <s v="BRASILEIRO NATO"/>
    <m/>
    <s v="BA"/>
    <s v="BARRO ALTO"/>
    <n v="344"/>
    <x v="6"/>
    <s v="04-SANTA MONICA"/>
    <n v="344"/>
    <x v="6"/>
    <s v="04-SANTA MONICA"/>
    <m/>
    <s v="Doutorado"/>
    <s v="Associado-03"/>
    <x v="0"/>
    <m/>
    <s v="0//0"/>
    <m/>
    <m/>
    <n v="0"/>
    <m/>
    <n v="0"/>
    <m/>
    <m/>
    <m/>
    <s v="EST"/>
    <s v="40 DE"/>
    <d v="2006-08-18T00:00:00"/>
    <n v="17945.810000000001"/>
    <n v="45"/>
    <x v="1"/>
    <x v="5"/>
  </r>
  <r>
    <s v="ADEVAILTON BERNARDO DOS SANTOS"/>
    <s v="Universidade Federal de Uberlandia"/>
    <n v="4189206"/>
    <n v="51746069600"/>
    <s v="01/03/1967"/>
    <s v="M"/>
    <s v="ROSA MILANI DOS SANTOS"/>
    <s v="Parda"/>
    <s v="BRASILEIRO NATO"/>
    <m/>
    <s v="MG"/>
    <s v="UBERABA"/>
    <n v="395"/>
    <x v="1"/>
    <s v="04-SANTA MONICA"/>
    <n v="395"/>
    <x v="1"/>
    <s v="04-SANTA MONICA"/>
    <m/>
    <s v="Doutorado"/>
    <s v="Titular-01"/>
    <x v="0"/>
    <m/>
    <s v="0//0"/>
    <m/>
    <m/>
    <n v="26251"/>
    <s v="FUNDACAO UNIVERSIDADE FED. DO TOCANTINS"/>
    <n v="0"/>
    <m/>
    <m/>
    <m/>
    <s v="EST"/>
    <s v="40 DE"/>
    <d v="2008-05-01T00:00:00"/>
    <n v="21513.19"/>
    <n v="55"/>
    <x v="2"/>
    <x v="3"/>
  </r>
  <r>
    <s v="ADILSON JOSE DE ASSIS"/>
    <s v="Universidade Federal de Uberlandia"/>
    <n v="1349941"/>
    <n v="27700224153"/>
    <s v="14/07/1970"/>
    <s v="M"/>
    <s v="EMERENCIANA MARIA DE ASSIS"/>
    <s v="Branca"/>
    <s v="BRASILEIRO NATO"/>
    <m/>
    <s v="GO"/>
    <s v="ITARUMA"/>
    <n v="410"/>
    <x v="7"/>
    <s v="04-SANTA MONICA"/>
    <n v="410"/>
    <x v="7"/>
    <s v="04-SANTA MONICA"/>
    <m/>
    <s v="Doutorado"/>
    <s v="Titular-01"/>
    <x v="0"/>
    <m/>
    <s v="0//0"/>
    <m/>
    <m/>
    <n v="0"/>
    <m/>
    <n v="0"/>
    <m/>
    <m/>
    <m/>
    <s v="EST"/>
    <s v="40 DE"/>
    <d v="2002-05-10T00:00:00"/>
    <n v="22439.77"/>
    <n v="52"/>
    <x v="0"/>
    <x v="3"/>
  </r>
  <r>
    <s v="ADILSON LOPES DOS SANTOS"/>
    <s v="Universidade Federal de Uberlandia"/>
    <n v="2077649"/>
    <n v="6091272683"/>
    <s v="14/10/1982"/>
    <s v="M"/>
    <s v="MARIA ROQUE GUEDES DOS SANTOS"/>
    <s v="Branca"/>
    <s v="BRASILEIRO NATO"/>
    <m/>
    <s v="MG"/>
    <m/>
    <n v="391"/>
    <x v="8"/>
    <s v="04-SANTA MONICA"/>
    <n v="391"/>
    <x v="8"/>
    <s v="04-SANTA MONICA"/>
    <m/>
    <s v="Doutorado"/>
    <s v="Adjunto-03"/>
    <x v="0"/>
    <m/>
    <s v="0//0"/>
    <m/>
    <m/>
    <n v="0"/>
    <m/>
    <n v="0"/>
    <m/>
    <m/>
    <m/>
    <s v="EST"/>
    <s v="40 DE"/>
    <d v="2013-12-10T00:00:00"/>
    <n v="12763.01"/>
    <n v="40"/>
    <x v="4"/>
    <x v="4"/>
  </r>
  <r>
    <s v="ADRIANA CASTRO DE CARVALHO"/>
    <s v="Universidade Federal de Uberlandia"/>
    <n v="1345230"/>
    <n v="2689953978"/>
    <s v="15/06/1977"/>
    <s v="F"/>
    <s v="JOANA D`ARC PINHEIRO DE CASTRO"/>
    <s v="Branca"/>
    <s v="BRASILEIRO NATO"/>
    <m/>
    <s v="SP"/>
    <m/>
    <n v="305"/>
    <x v="0"/>
    <s v="07-AREA ACADEMICA-UMUARAMA"/>
    <n v="305"/>
    <x v="0"/>
    <s v="07-AREA ACADEMICA-UMUARAMA"/>
    <m/>
    <s v="Doutorado"/>
    <s v="Adjunto-01"/>
    <x v="0"/>
    <m/>
    <s v="0//0"/>
    <m/>
    <m/>
    <n v="0"/>
    <m/>
    <n v="0"/>
    <m/>
    <m/>
    <m/>
    <s v="EST"/>
    <s v="40 HS"/>
    <d v="2017-11-22T00:00:00"/>
    <n v="7155.54"/>
    <n v="45"/>
    <x v="1"/>
    <x v="6"/>
  </r>
  <r>
    <s v="ADRIANA CRISTINA CRISTIANINI"/>
    <s v="Universidade Federal de Uberlandia"/>
    <n v="1876767"/>
    <n v="14048548867"/>
    <s v="07/07/1969"/>
    <s v="F"/>
    <s v="MARGARIDA MARIA GROSSI CRISTIANINI"/>
    <s v="Branca"/>
    <s v="BRASILEIRO NATO"/>
    <m/>
    <s v="SP"/>
    <m/>
    <n v="349"/>
    <x v="9"/>
    <s v="04-SANTA MONICA"/>
    <n v="349"/>
    <x v="9"/>
    <s v="04-SANTA MONICA"/>
    <m/>
    <s v="Doutorado"/>
    <s v="Associado-02"/>
    <x v="0"/>
    <m/>
    <s v="0//0"/>
    <m/>
    <m/>
    <n v="0"/>
    <m/>
    <n v="0"/>
    <m/>
    <m/>
    <m/>
    <s v="EST"/>
    <s v="40 DE"/>
    <d v="2011-07-12T00:00:00"/>
    <n v="17255.59"/>
    <n v="53"/>
    <x v="0"/>
    <x v="5"/>
  </r>
  <r>
    <s v="ADRIANA CRISTINA OMENA DOS SANTOS"/>
    <s v="Universidade Federal de Uberlandia"/>
    <n v="1475391"/>
    <n v="13728384810"/>
    <s v="21/02/1970"/>
    <s v="F"/>
    <s v="TEREZINHA MARIA OMENA"/>
    <s v="Parda"/>
    <s v="BRASILEIRO NATO"/>
    <m/>
    <s v="SP"/>
    <s v="BAURU"/>
    <n v="363"/>
    <x v="10"/>
    <s v="04-SANTA MONICA"/>
    <n v="363"/>
    <x v="10"/>
    <s v="04-SANTA MONICA"/>
    <m/>
    <s v="Doutorado"/>
    <s v="Titular-01"/>
    <x v="0"/>
    <m/>
    <s v="0//0"/>
    <m/>
    <m/>
    <n v="26251"/>
    <s v="FUNDACAO UNIVERSIDADE FED. DO TOCANTINS"/>
    <n v="0"/>
    <m/>
    <m/>
    <m/>
    <s v="EST"/>
    <s v="40 DE"/>
    <d v="2009-01-31T00:00:00"/>
    <n v="20530.009999999998"/>
    <n v="52"/>
    <x v="0"/>
    <x v="3"/>
  </r>
  <r>
    <s v="ADRIANA PASTORELLO BUIM ARENA"/>
    <s v="Universidade Federal de Uberlandia"/>
    <n v="1664537"/>
    <n v="14443960805"/>
    <s v="02/03/1972"/>
    <s v="F"/>
    <s v="ADELAIDE MIAMI PASTORELLO"/>
    <s v="Branca"/>
    <s v="BRASILEIRO NATO"/>
    <m/>
    <s v="SP"/>
    <s v="JABOTICABAL"/>
    <n v="363"/>
    <x v="10"/>
    <s v="04-SANTA MONICA"/>
    <n v="363"/>
    <x v="10"/>
    <s v="04-SANTA MONICA"/>
    <m/>
    <s v="Doutorado"/>
    <s v="Associado-04"/>
    <x v="0"/>
    <m/>
    <s v="0//0"/>
    <m/>
    <m/>
    <n v="0"/>
    <m/>
    <n v="0"/>
    <m/>
    <m/>
    <m/>
    <s v="EST"/>
    <s v="40 DE"/>
    <d v="2008-11-10T00:00:00"/>
    <n v="19166.11"/>
    <n v="50"/>
    <x v="0"/>
    <x v="1"/>
  </r>
  <r>
    <s v="ADRIANA RODRIGUES DA SILVA"/>
    <s v="Universidade Federal de Uberlandia"/>
    <n v="1648878"/>
    <n v="4589229609"/>
    <s v="09/03/1982"/>
    <s v="F"/>
    <s v="JOSINA MARIA DA SILVA FLOR"/>
    <s v="Branca"/>
    <s v="BRASILEIRO NATO"/>
    <m/>
    <s v="MG"/>
    <m/>
    <n v="391"/>
    <x v="8"/>
    <s v="04-SANTA MONICA"/>
    <n v="391"/>
    <x v="8"/>
    <s v="04-SANTA MONICA"/>
    <m/>
    <s v="Doutorado"/>
    <s v="Associado-02"/>
    <x v="0"/>
    <m/>
    <s v="0//0"/>
    <m/>
    <m/>
    <n v="0"/>
    <m/>
    <n v="0"/>
    <m/>
    <m/>
    <m/>
    <s v="EST"/>
    <s v="40 DE"/>
    <d v="2010-03-26T00:00:00"/>
    <n v="17255.59"/>
    <n v="40"/>
    <x v="4"/>
    <x v="5"/>
  </r>
  <r>
    <s v="ADRIANA TIEMI NAKAMURA"/>
    <s v="Universidade Federal de Uberlandia"/>
    <n v="1715435"/>
    <n v="27829800847"/>
    <s v="16/10/1979"/>
    <s v="F"/>
    <s v="MIYOKO NAKAMURA"/>
    <s v="Amarela"/>
    <s v="BRASILEIRO NATO"/>
    <m/>
    <s v="SP"/>
    <m/>
    <n v="1340"/>
    <x v="11"/>
    <s v="10-CAMPUS MONTE CARMELO"/>
    <n v="301"/>
    <x v="3"/>
    <s v="12-CAMPUS GLORIA"/>
    <m/>
    <s v="Doutorado"/>
    <s v="Associado-03"/>
    <x v="0"/>
    <m/>
    <s v="0//0"/>
    <m/>
    <m/>
    <n v="26263"/>
    <s v="UNIVERSIDADE FEDERAL DE LAVRAS"/>
    <n v="0"/>
    <m/>
    <m/>
    <m/>
    <s v="EST"/>
    <s v="40 DE"/>
    <d v="2014-04-03T00:00:00"/>
    <n v="18928.990000000002"/>
    <n v="43"/>
    <x v="4"/>
    <x v="1"/>
  </r>
  <r>
    <s v="ADRIANE DE ANDRADE SILVA"/>
    <s v="Universidade Federal de Uberlandia"/>
    <n v="2728582"/>
    <n v="4297320746"/>
    <s v="26/07/1972"/>
    <s v="F"/>
    <s v="DIVA DE OLIVEIRA SILVA"/>
    <s v="Parda"/>
    <s v="BRASILEIRO NATO"/>
    <m/>
    <s v="RJ"/>
    <m/>
    <n v="301"/>
    <x v="3"/>
    <s v="12-CAMPUS GLORIA"/>
    <n v="301"/>
    <x v="3"/>
    <s v="12-CAMPUS GLORIA"/>
    <m/>
    <s v="Doutorado"/>
    <s v="Adjunto-04"/>
    <x v="0"/>
    <m/>
    <s v="0//0"/>
    <m/>
    <m/>
    <n v="0"/>
    <m/>
    <n v="0"/>
    <m/>
    <m/>
    <m/>
    <s v="EST"/>
    <s v="40 DE"/>
    <d v="2013-05-20T00:00:00"/>
    <n v="13273.52"/>
    <n v="50"/>
    <x v="0"/>
    <x v="4"/>
  </r>
  <r>
    <s v="ADRIANO ALVES PEREIRA"/>
    <s v="Universidade Federal de Uberlandia"/>
    <n v="1374834"/>
    <n v="59970189620"/>
    <s v="06/06/1964"/>
    <s v="M"/>
    <s v="VANDERLI DA SILVA PEREIRA"/>
    <s v="Parda"/>
    <s v="BRASILEIRO NATO"/>
    <m/>
    <s v="MG"/>
    <s v="PRATAPOLIS"/>
    <n v="403"/>
    <x v="12"/>
    <s v="04-SANTA MONICA"/>
    <n v="403"/>
    <x v="11"/>
    <s v="04-SANTA MONICA"/>
    <m/>
    <s v="Doutorado"/>
    <s v="Titular-01"/>
    <x v="0"/>
    <m/>
    <s v="0//0"/>
    <m/>
    <m/>
    <n v="0"/>
    <m/>
    <n v="0"/>
    <m/>
    <m/>
    <m/>
    <s v="EST"/>
    <s v="40 DE"/>
    <d v="2003-04-09T00:00:00"/>
    <n v="20530.009999999998"/>
    <n v="58"/>
    <x v="2"/>
    <x v="3"/>
  </r>
  <r>
    <s v="ADRIANO DE OLIVEIRA ANDRADE"/>
    <s v="Universidade Federal de Uberlandia"/>
    <n v="2321526"/>
    <n v="78283299115"/>
    <s v="28/02/1975"/>
    <s v="M"/>
    <s v="JASIVA APARECIDA DE OLIVEIRA ANDRADE"/>
    <s v="Não Informado"/>
    <s v="BRASILEIRO NATO"/>
    <m/>
    <s v="GO"/>
    <s v="UBERLANDIA"/>
    <n v="403"/>
    <x v="12"/>
    <s v="04-SANTA MONICA"/>
    <n v="403"/>
    <x v="11"/>
    <s v="04-SANTA MONICA"/>
    <m/>
    <s v="Doutorado"/>
    <s v="Titular-01"/>
    <x v="0"/>
    <m/>
    <s v="0//0"/>
    <m/>
    <m/>
    <n v="0"/>
    <m/>
    <n v="0"/>
    <m/>
    <m/>
    <m/>
    <s v="EST"/>
    <s v="40 DE"/>
    <d v="2006-07-28T00:00:00"/>
    <n v="21513.19"/>
    <n v="47"/>
    <x v="1"/>
    <x v="3"/>
  </r>
  <r>
    <s v="ADRIANO MENDONCA ROCHA"/>
    <s v="Universidade Federal de Uberlandia"/>
    <n v="1298411"/>
    <n v="7722315674"/>
    <s v="27/10/1986"/>
    <s v="M"/>
    <s v="REGINA CELIA MENDONCA ROCHA"/>
    <s v="Branca"/>
    <s v="BRASILEIRO NATO"/>
    <m/>
    <s v="MG"/>
    <m/>
    <n v="783"/>
    <x v="13"/>
    <s v="10-CAMPUS MONTE CARMELO"/>
    <n v="414"/>
    <x v="12"/>
    <s v="04-SANTA MONICA"/>
    <m/>
    <s v="Doutorado"/>
    <s v="Auxiliar-01"/>
    <x v="0"/>
    <m/>
    <s v="0//0"/>
    <m/>
    <m/>
    <n v="0"/>
    <m/>
    <n v="0"/>
    <m/>
    <m/>
    <m/>
    <s v="EST"/>
    <s v="40 DE"/>
    <d v="2022-10-10T00:00:00"/>
    <n v="9616.18"/>
    <n v="36"/>
    <x v="5"/>
    <x v="2"/>
  </r>
  <r>
    <s v="ADRIANO MOTA LOYOLA"/>
    <s v="Universidade Federal de Uberlandia"/>
    <n v="413287"/>
    <n v="33875367634"/>
    <s v="31/10/1960"/>
    <s v="M"/>
    <s v="LILA RODRIGUES MOTTA LOYOLA"/>
    <s v="Branca"/>
    <s v="BRASILEIRO NATO"/>
    <m/>
    <s v="MG"/>
    <s v="TOCANTINS"/>
    <n v="434"/>
    <x v="14"/>
    <s v="07-AREA ACADEMICA-UMUARAMA"/>
    <n v="319"/>
    <x v="13"/>
    <s v="07-AREA ACADEMICA-UMUARAMA"/>
    <m/>
    <s v="Doutorado"/>
    <s v="Titular-01"/>
    <x v="0"/>
    <m/>
    <s v="0//0"/>
    <m/>
    <m/>
    <n v="0"/>
    <m/>
    <n v="0"/>
    <m/>
    <m/>
    <m/>
    <s v="EST"/>
    <s v="40 DE"/>
    <d v="1988-12-01T00:00:00"/>
    <n v="26410.25"/>
    <n v="62"/>
    <x v="6"/>
    <x v="3"/>
  </r>
  <r>
    <s v="ADRIANO PIRTOUSCHEG"/>
    <s v="Universidade Federal de Uberlandia"/>
    <n v="413478"/>
    <n v="14282720034"/>
    <s v="06/05/1950"/>
    <s v="M"/>
    <s v="GENY FERRA PIRTOUSCHEG"/>
    <s v="Branca"/>
    <s v="BRASILEIRO NATO"/>
    <m/>
    <s v="RS"/>
    <s v="SANTA MARIA"/>
    <n v="112"/>
    <x v="15"/>
    <s v="08-AREA ADMINISTR-UMUARAMA"/>
    <n v="314"/>
    <x v="14"/>
    <s v="07-AREA ACADEMICA-UMUARAMA"/>
    <m/>
    <s v="Doutorado"/>
    <s v="Titular-01"/>
    <x v="0"/>
    <m/>
    <s v="0//0"/>
    <m/>
    <m/>
    <n v="0"/>
    <m/>
    <n v="0"/>
    <m/>
    <m/>
    <m/>
    <s v="EST"/>
    <s v="40 DE"/>
    <d v="1990-09-25T00:00:00"/>
    <n v="29531.9"/>
    <n v="72"/>
    <x v="7"/>
    <x v="3"/>
  </r>
  <r>
    <s v="ADRIANO RODRIGUES DE SOUZA DE LA FUENTE"/>
    <s v="Universidade Federal de Uberlandia"/>
    <n v="2672575"/>
    <n v="3249146609"/>
    <s v="08/02/1977"/>
    <s v="M"/>
    <s v="ANITA RODRIGUES DE SOUZA"/>
    <s v="Parda"/>
    <s v="BRASILEIRO NATO"/>
    <m/>
    <s v="MG"/>
    <s v="CARLOS CHAGAS"/>
    <n v="800"/>
    <x v="16"/>
    <s v="09-CAMPUS PONTAL"/>
    <n v="1155"/>
    <x v="5"/>
    <s v="09-CAMPUS PONTAL"/>
    <m/>
    <s v="Doutorado"/>
    <s v="Adjunto-01"/>
    <x v="0"/>
    <m/>
    <s v="0//0"/>
    <m/>
    <m/>
    <n v="26235"/>
    <s v="UNIVERSIDADE FEDERAL DE GOIAS"/>
    <n v="0"/>
    <m/>
    <m/>
    <m/>
    <s v="EST"/>
    <s v="40 DE"/>
    <d v="2021-06-17T00:00:00"/>
    <n v="11913.66"/>
    <n v="45"/>
    <x v="1"/>
    <x v="7"/>
  </r>
  <r>
    <s v="ADRIANO TOMITAO CANAS"/>
    <s v="Universidade Federal de Uberlandia"/>
    <n v="3285350"/>
    <n v="13259443860"/>
    <s v="18/10/1968"/>
    <s v="M"/>
    <s v="LOURDES TOMITAO CANAS"/>
    <s v="Branca"/>
    <s v="BRASILEIRO NATO"/>
    <m/>
    <s v="PR"/>
    <s v="ARAPONGAS"/>
    <n v="372"/>
    <x v="2"/>
    <s v="04-SANTA MONICA"/>
    <n v="372"/>
    <x v="2"/>
    <s v="04-SANTA MONICA"/>
    <m/>
    <s v="Doutorado"/>
    <s v="Associado-02"/>
    <x v="0"/>
    <m/>
    <s v="0//0"/>
    <m/>
    <m/>
    <n v="0"/>
    <m/>
    <n v="0"/>
    <m/>
    <m/>
    <m/>
    <s v="EST"/>
    <s v="40 DE"/>
    <d v="2009-04-03T00:00:00"/>
    <n v="17255.59"/>
    <n v="54"/>
    <x v="2"/>
    <x v="5"/>
  </r>
  <r>
    <s v="ADRIANY DE AVILA MELO SAMPAIO"/>
    <s v="Universidade Federal de Uberlandia"/>
    <n v="1413517"/>
    <n v="75023334600"/>
    <s v="27/07/1972"/>
    <s v="F"/>
    <s v="MARIA CECILIA DE AVILA MELO"/>
    <s v="Branca"/>
    <s v="BRASILEIRO NATO"/>
    <m/>
    <s v="GO"/>
    <s v="PIRES DO RIO"/>
    <n v="340"/>
    <x v="17"/>
    <s v="04-SANTA MONICA"/>
    <n v="340"/>
    <x v="15"/>
    <s v="04-SANTA MONICA"/>
    <m/>
    <s v="Doutorado"/>
    <s v="Associado-04"/>
    <x v="0"/>
    <m/>
    <s v="0//0"/>
    <m/>
    <m/>
    <n v="0"/>
    <m/>
    <n v="0"/>
    <m/>
    <m/>
    <m/>
    <s v="EST"/>
    <s v="40 DE"/>
    <d v="2003-05-30T00:00:00"/>
    <n v="18663.64"/>
    <n v="50"/>
    <x v="0"/>
    <x v="1"/>
  </r>
  <r>
    <s v="AERCIO SEBASTIAO BORGES"/>
    <s v="Universidade Federal de Uberlandia"/>
    <n v="1314322"/>
    <n v="46230254620"/>
    <s v="19/10/1961"/>
    <s v="M"/>
    <s v="MARIA ALVES DA SILVEIRA BORGES"/>
    <s v="Branca"/>
    <s v="BRASILEIRO NATO"/>
    <m/>
    <s v="MG"/>
    <s v="ESTRELA DO SUL"/>
    <n v="307"/>
    <x v="18"/>
    <s v="07-AREA ACADEMICA-UMUARAMA"/>
    <n v="305"/>
    <x v="0"/>
    <s v="07-AREA ACADEMICA-UMUARAMA"/>
    <m/>
    <s v="Mestrado"/>
    <s v="Adjunto-04"/>
    <x v="0"/>
    <m/>
    <s v="0//0"/>
    <m/>
    <m/>
    <n v="0"/>
    <m/>
    <n v="0"/>
    <m/>
    <m/>
    <m/>
    <s v="EST"/>
    <s v="40 DE"/>
    <d v="2000-03-14T00:00:00"/>
    <n v="9260.6"/>
    <n v="61"/>
    <x v="6"/>
    <x v="2"/>
  </r>
  <r>
    <s v="AFONSO HENRIQUE DE MENEZES FERNANDES"/>
    <s v="Universidade Federal de Uberlandia"/>
    <n v="3288443"/>
    <n v="13400751723"/>
    <s v="06/08/1989"/>
    <s v="M"/>
    <s v="MARIA LUCIA PIRES MENEZES"/>
    <s v="Parda"/>
    <s v="BRASILEIRO NATO"/>
    <m/>
    <s v="RJ"/>
    <m/>
    <n v="806"/>
    <x v="19"/>
    <s v="04-SANTA MONICA"/>
    <n v="806"/>
    <x v="16"/>
    <s v="04-SANTA MONICA"/>
    <m/>
    <s v="Mestrado"/>
    <s v="Auxiliar-01"/>
    <x v="1"/>
    <m/>
    <s v="0//0"/>
    <m/>
    <m/>
    <n v="0"/>
    <m/>
    <n v="0"/>
    <m/>
    <m/>
    <m/>
    <s v="CDT"/>
    <s v="40 HS"/>
    <d v="2022-04-26T00:00:00"/>
    <n v="3866.06"/>
    <n v="33"/>
    <x v="8"/>
    <x v="8"/>
  </r>
  <r>
    <s v="AGUIDA GARRETH FERRAZ ROCHA"/>
    <s v="Universidade Federal de Uberlandia"/>
    <n v="2152828"/>
    <n v="74468804653"/>
    <s v="12/09/1970"/>
    <s v="F"/>
    <s v="CORINA FERRAZ ROCHA"/>
    <s v="Branca"/>
    <s v="BRASILEIRO NATO"/>
    <m/>
    <s v="MG"/>
    <s v="ALMENARA"/>
    <n v="314"/>
    <x v="20"/>
    <s v="07-AREA ACADEMICA-UMUARAMA"/>
    <n v="314"/>
    <x v="14"/>
    <s v="07-AREA ACADEMICA-UMUARAMA"/>
    <m/>
    <s v="Doutorado"/>
    <s v="Adjunto-03"/>
    <x v="0"/>
    <m/>
    <s v="0//0"/>
    <m/>
    <m/>
    <n v="26282"/>
    <s v="UNIVERSIDADE FEDERAL DE VICOSA"/>
    <n v="0"/>
    <m/>
    <m/>
    <m/>
    <s v="EST"/>
    <s v="40 DE"/>
    <d v="2012-02-01T00:00:00"/>
    <n v="13059.82"/>
    <n v="52"/>
    <x v="0"/>
    <x v="4"/>
  </r>
  <r>
    <s v="AIDSON ANTONIO DE PAULA"/>
    <s v="Universidade Federal de Uberlandia"/>
    <n v="412372"/>
    <n v="39415244615"/>
    <s v="13/06/1957"/>
    <s v="M"/>
    <s v="QUERUBINA ROSA DE PAULA"/>
    <s v="Branca"/>
    <s v="BRASILEIRO NATO"/>
    <m/>
    <s v="MG"/>
    <s v="UBERLANDIA"/>
    <n v="403"/>
    <x v="12"/>
    <s v="04-SANTA MONICA"/>
    <n v="403"/>
    <x v="11"/>
    <s v="04-SANTA MONICA"/>
    <m/>
    <s v="Mestrado"/>
    <s v="Adjunto-04"/>
    <x v="0"/>
    <m/>
    <s v="0//0"/>
    <m/>
    <m/>
    <n v="0"/>
    <m/>
    <n v="0"/>
    <m/>
    <m/>
    <m/>
    <s v="EST"/>
    <s v="40 DE"/>
    <d v="1984-08-01T00:00:00"/>
    <n v="12348.09"/>
    <n v="65"/>
    <x v="3"/>
    <x v="4"/>
  </r>
  <r>
    <s v="AILTON GONCALVES RODRIGUES JUNIOR"/>
    <s v="Universidade Federal de Uberlandia"/>
    <n v="3255061"/>
    <n v="9742363650"/>
    <s v="12/06/1989"/>
    <s v="M"/>
    <s v="DENILDE BEATRIZ MEIRA BAZZARELLA"/>
    <s v="Branca"/>
    <s v="BRASILEIRO NATO"/>
    <m/>
    <s v="MG"/>
    <m/>
    <n v="294"/>
    <x v="21"/>
    <s v="07-AREA ACADEMICA-UMUARAMA"/>
    <n v="294"/>
    <x v="17"/>
    <s v="07-AREA ACADEMICA-UMUARAMA"/>
    <m/>
    <s v="Doutorado"/>
    <s v="Adjunto-01"/>
    <x v="2"/>
    <m/>
    <s v="0//0"/>
    <m/>
    <m/>
    <n v="0"/>
    <m/>
    <n v="0"/>
    <m/>
    <m/>
    <m/>
    <s v="CDT"/>
    <s v="40 DE"/>
    <d v="2021-10-21T00:00:00"/>
    <n v="10971.74"/>
    <n v="33"/>
    <x v="8"/>
    <x v="7"/>
  </r>
  <r>
    <s v="AIRTON PEREIRA DO REGO BARROS"/>
    <s v="Universidade Federal de Uberlandia"/>
    <n v="2490390"/>
    <n v="3109353423"/>
    <s v="02/02/1979"/>
    <s v="M"/>
    <s v="MARIA IVETE PEREIRA BARROS"/>
    <s v="Branca"/>
    <s v="BRASILEIRO NATO"/>
    <m/>
    <s v="PB"/>
    <s v="JOAO PESSOA"/>
    <n v="326"/>
    <x v="22"/>
    <s v="07-AREA ACADEMICA-UMUARAMA"/>
    <n v="326"/>
    <x v="18"/>
    <s v="07-AREA ACADEMICA-UMUARAMA"/>
    <m/>
    <s v="Doutorado"/>
    <s v="Associado-01"/>
    <x v="0"/>
    <m/>
    <s v="0//0"/>
    <m/>
    <m/>
    <n v="0"/>
    <m/>
    <n v="0"/>
    <m/>
    <m/>
    <m/>
    <s v="EST"/>
    <s v="40 DE"/>
    <d v="2005-08-23T00:00:00"/>
    <n v="16591.91"/>
    <n v="43"/>
    <x v="4"/>
    <x v="5"/>
  </r>
  <r>
    <s v="ALAM GUSTAVO TROVO"/>
    <s v="Universidade Federal de Uberlandia"/>
    <n v="1723038"/>
    <n v="27008643870"/>
    <s v="21/03/1980"/>
    <s v="M"/>
    <s v="NORMA BALSANELLI TROVO"/>
    <s v="Branca"/>
    <s v="BRASILEIRO NATO"/>
    <m/>
    <s v="SP"/>
    <m/>
    <n v="356"/>
    <x v="23"/>
    <s v="04-SANTA MONICA"/>
    <n v="356"/>
    <x v="19"/>
    <s v="04-SANTA MONICA"/>
    <m/>
    <s v="Doutorado"/>
    <s v="Associado-03"/>
    <x v="0"/>
    <m/>
    <s v="0//0"/>
    <m/>
    <s v="Afas. Estudo Exterior C/Ônus Limitado - EST"/>
    <n v="0"/>
    <m/>
    <n v="0"/>
    <m/>
    <s v="1/09/2022"/>
    <s v="1/09/2023"/>
    <s v="EST"/>
    <s v="40 DE"/>
    <d v="2010-07-13T00:00:00"/>
    <n v="17945.810000000001"/>
    <n v="42"/>
    <x v="4"/>
    <x v="5"/>
  </r>
  <r>
    <s v="ALAN NILO DA COSTA"/>
    <s v="Universidade Federal de Uberlandia"/>
    <n v="1024787"/>
    <n v="5143591619"/>
    <s v="24/12/1979"/>
    <s v="M"/>
    <s v="VERA LUCIA PINHEIRO DA COSTA"/>
    <s v="Branca"/>
    <s v="BRASILEIRO NATO"/>
    <m/>
    <s v="MG"/>
    <m/>
    <n v="294"/>
    <x v="21"/>
    <s v="07-AREA ACADEMICA-UMUARAMA"/>
    <n v="294"/>
    <x v="17"/>
    <s v="07-AREA ACADEMICA-UMUARAMA"/>
    <m/>
    <s v="Doutorado"/>
    <s v="Adjunto-01"/>
    <x v="0"/>
    <m/>
    <s v="0//0"/>
    <m/>
    <m/>
    <n v="0"/>
    <m/>
    <n v="0"/>
    <m/>
    <m/>
    <m/>
    <s v="EST"/>
    <s v="40 DE"/>
    <d v="2018-02-27T00:00:00"/>
    <n v="11800.12"/>
    <n v="43"/>
    <x v="4"/>
    <x v="7"/>
  </r>
  <r>
    <s v="ALAN PETRONIO PINHEIRO"/>
    <s v="Universidade Federal de Uberlandia"/>
    <n v="1809940"/>
    <n v="5776936624"/>
    <s v="26/05/1982"/>
    <s v="M"/>
    <s v="MARIA APARECIDA NOGUEIRA PINHEIRO"/>
    <s v="Branca"/>
    <s v="BRASILEIRO NATO"/>
    <m/>
    <s v="MG"/>
    <m/>
    <n v="403"/>
    <x v="12"/>
    <s v="04-SANTA MONICA"/>
    <n v="403"/>
    <x v="11"/>
    <s v="04-SANTA MONICA"/>
    <m/>
    <s v="Doutorado"/>
    <s v="Associado-02"/>
    <x v="0"/>
    <m/>
    <s v="0//0"/>
    <m/>
    <m/>
    <n v="26285"/>
    <s v="FUND. UNIVERSIDADE DE SAO JOAO DEL REI"/>
    <n v="0"/>
    <m/>
    <m/>
    <m/>
    <s v="EST"/>
    <s v="40 DE"/>
    <d v="2013-01-03T00:00:00"/>
    <n v="17255.59"/>
    <n v="40"/>
    <x v="4"/>
    <x v="5"/>
  </r>
  <r>
    <s v="ALAN SILVEIRA"/>
    <s v="Universidade Federal de Uberlandia"/>
    <n v="1884185"/>
    <n v="22236262892"/>
    <s v="07/11/1981"/>
    <s v="M"/>
    <s v="MIRTES PAES DA SILVA SILVEIRA"/>
    <s v="Branca"/>
    <s v="BRASILEIRO NATO"/>
    <m/>
    <s v="SP"/>
    <m/>
    <n v="340"/>
    <x v="17"/>
    <s v="04-SANTA MONICA"/>
    <n v="340"/>
    <x v="15"/>
    <s v="04-SANTA MONICA"/>
    <m/>
    <s v="Doutorado"/>
    <s v="Adjunto-02"/>
    <x v="0"/>
    <m/>
    <s v="0//0"/>
    <m/>
    <m/>
    <n v="0"/>
    <m/>
    <n v="0"/>
    <m/>
    <m/>
    <m/>
    <s v="EST"/>
    <s v="40 DE"/>
    <d v="2016-05-17T00:00:00"/>
    <n v="12272.12"/>
    <n v="41"/>
    <x v="4"/>
    <x v="4"/>
  </r>
  <r>
    <s v="ALBENISE LAVERDE"/>
    <s v="Universidade Federal de Uberlandia"/>
    <n v="2570105"/>
    <n v="2672377901"/>
    <s v="05/02/1978"/>
    <s v="F"/>
    <s v="JOSEFINA RIELLE LAVERDE"/>
    <s v="Branca"/>
    <s v="BRASILEIRO NATO"/>
    <m/>
    <s v="PR"/>
    <s v="RONDON"/>
    <n v="372"/>
    <x v="2"/>
    <s v="04-SANTA MONICA"/>
    <n v="372"/>
    <x v="2"/>
    <s v="04-SANTA MONICA"/>
    <m/>
    <s v="Doutorado"/>
    <s v="Adjunto-04"/>
    <x v="0"/>
    <m/>
    <s v="0//0"/>
    <m/>
    <m/>
    <n v="0"/>
    <m/>
    <n v="0"/>
    <m/>
    <m/>
    <m/>
    <s v="EST"/>
    <s v="40 DE"/>
    <d v="2009-03-04T00:00:00"/>
    <n v="13273.52"/>
    <n v="44"/>
    <x v="1"/>
    <x v="4"/>
  </r>
  <r>
    <s v="ALBERTO DA SILVA MORAES"/>
    <s v="Universidade Federal de Uberlandia"/>
    <n v="1663980"/>
    <n v="21476112800"/>
    <s v="05/12/1978"/>
    <s v="M"/>
    <s v="MARILENA DA SILVA MOURA"/>
    <s v="Parda"/>
    <s v="BRASILEIRO NATO"/>
    <m/>
    <s v="SP"/>
    <s v="SAO PAULO"/>
    <n v="288"/>
    <x v="24"/>
    <s v="07-AREA ACADEMICA-UMUARAMA"/>
    <n v="288"/>
    <x v="20"/>
    <s v="07-AREA ACADEMICA-UMUARAMA"/>
    <m/>
    <s v="Doutorado"/>
    <s v="Associado-04"/>
    <x v="0"/>
    <m/>
    <s v="0//0"/>
    <m/>
    <m/>
    <n v="0"/>
    <m/>
    <n v="0"/>
    <m/>
    <m/>
    <m/>
    <s v="EST"/>
    <s v="40 DE"/>
    <d v="2008-11-10T00:00:00"/>
    <n v="20057.55"/>
    <n v="44"/>
    <x v="1"/>
    <x v="3"/>
  </r>
  <r>
    <s v="ALBERTO DE OLIVEIRA"/>
    <s v="Universidade Federal de Uberlandia"/>
    <n v="1768894"/>
    <n v="4129193627"/>
    <s v="02/06/1979"/>
    <s v="M"/>
    <s v="CONCEICAO DE LOURDES DE OLIVEIRA"/>
    <s v="Branca"/>
    <s v="BRASILEIRO NATO"/>
    <m/>
    <s v="MG"/>
    <m/>
    <n v="356"/>
    <x v="23"/>
    <s v="04-SANTA MONICA"/>
    <n v="356"/>
    <x v="19"/>
    <s v="04-SANTA MONICA"/>
    <m/>
    <s v="Doutorado"/>
    <s v="Associado-03"/>
    <x v="0"/>
    <m/>
    <s v="0//0"/>
    <m/>
    <m/>
    <n v="0"/>
    <m/>
    <n v="0"/>
    <m/>
    <m/>
    <m/>
    <s v="EST"/>
    <s v="40 DE"/>
    <d v="2010-03-10T00:00:00"/>
    <n v="19615.18"/>
    <n v="43"/>
    <x v="4"/>
    <x v="1"/>
  </r>
  <r>
    <s v="ALCIDES FREIRE RAMOS"/>
    <s v="Universidade Federal de Uberlandia"/>
    <n v="413594"/>
    <n v="4372002807"/>
    <s v="16/04/1963"/>
    <s v="M"/>
    <s v="SILVINA FREIRE RAMOS"/>
    <s v="Branca"/>
    <s v="BRASILEIRO NATO"/>
    <m/>
    <s v="SP"/>
    <s v="SAO PAULO"/>
    <n v="335"/>
    <x v="25"/>
    <s v="04-SANTA MONICA"/>
    <n v="335"/>
    <x v="21"/>
    <s v="04-SANTA MONICA"/>
    <m/>
    <s v="Doutorado"/>
    <s v="Titular-01"/>
    <x v="0"/>
    <m/>
    <s v="0//0"/>
    <m/>
    <m/>
    <n v="0"/>
    <m/>
    <n v="0"/>
    <m/>
    <m/>
    <m/>
    <s v="EST"/>
    <s v="40 DE"/>
    <d v="1991-11-18T00:00:00"/>
    <n v="21252"/>
    <n v="59"/>
    <x v="6"/>
    <x v="3"/>
  </r>
  <r>
    <s v="ALCIMAR BARBOSA SOARES"/>
    <s v="Universidade Federal de Uberlandia"/>
    <n v="413305"/>
    <n v="26312204120"/>
    <s v="27/08/1965"/>
    <s v="M"/>
    <s v="NOROZIRA BARBOS SOARES"/>
    <s v="Branca"/>
    <s v="BRASILEIRO NATO"/>
    <m/>
    <s v="ES"/>
    <s v="COLATINA"/>
    <n v="403"/>
    <x v="12"/>
    <s v="04-SANTA MONICA"/>
    <n v="403"/>
    <x v="11"/>
    <s v="04-SANTA MONICA"/>
    <m/>
    <s v="Doutorado"/>
    <s v="Titular-01"/>
    <x v="0"/>
    <m/>
    <s v="0//0"/>
    <m/>
    <m/>
    <n v="0"/>
    <m/>
    <n v="0"/>
    <m/>
    <m/>
    <m/>
    <s v="EST"/>
    <s v="40 DE"/>
    <d v="1989-02-20T00:00:00"/>
    <n v="21484.89"/>
    <n v="57"/>
    <x v="2"/>
    <x v="3"/>
  </r>
  <r>
    <s v="ALCINO EDUARDO BONELLA"/>
    <s v="Universidade Federal de Uberlandia"/>
    <n v="1123285"/>
    <n v="13860057898"/>
    <s v="15/08/1968"/>
    <s v="M"/>
    <s v="AUREA BEATRIZ CINTO BONELLA"/>
    <s v="Branca"/>
    <s v="BRASILEIRO NATO"/>
    <m/>
    <s v="SP"/>
    <s v="JARDINOPOLIS"/>
    <n v="807"/>
    <x v="26"/>
    <s v="04-SANTA MONICA"/>
    <n v="807"/>
    <x v="22"/>
    <s v="04-SANTA MONICA"/>
    <m/>
    <s v="Doutorado"/>
    <s v="Titular-01"/>
    <x v="0"/>
    <m/>
    <s v="0//0"/>
    <m/>
    <m/>
    <n v="0"/>
    <m/>
    <n v="0"/>
    <m/>
    <m/>
    <m/>
    <s v="EST"/>
    <s v="40 DE"/>
    <d v="1994-07-25T00:00:00"/>
    <n v="20911.96"/>
    <n v="54"/>
    <x v="2"/>
    <x v="3"/>
  </r>
  <r>
    <s v="ALDEMIR APARECIDO CAVALINI JUNIOR"/>
    <s v="Universidade Federal de Uberlandia"/>
    <n v="2078387"/>
    <n v="30032614870"/>
    <s v="06/10/1983"/>
    <s v="M"/>
    <s v="NELMA SUELI DE SOUZA CAVALINI"/>
    <s v="Branca"/>
    <s v="BRASILEIRO NATO"/>
    <m/>
    <s v="SP"/>
    <m/>
    <n v="399"/>
    <x v="27"/>
    <s v="12-CAMPUS GLORIA"/>
    <n v="399"/>
    <x v="23"/>
    <s v="12-CAMPUS GLORIA"/>
    <m/>
    <s v="Doutorado"/>
    <s v="Adjunto-03"/>
    <x v="0"/>
    <m/>
    <s v="0//0"/>
    <m/>
    <m/>
    <n v="0"/>
    <m/>
    <n v="0"/>
    <m/>
    <m/>
    <m/>
    <s v="EST"/>
    <s v="40 DE"/>
    <d v="2013-12-20T00:00:00"/>
    <n v="12763.01"/>
    <n v="39"/>
    <x v="4"/>
    <x v="4"/>
  </r>
  <r>
    <s v="ALDICIO JOSE MIRANDA"/>
    <s v="Universidade Federal de Uberlandia"/>
    <n v="1674932"/>
    <n v="96014784934"/>
    <s v="16/04/1977"/>
    <s v="M"/>
    <s v="JOVELINA MIRANDA BARBOSA"/>
    <s v="Branca"/>
    <s v="BRASILEIRO NATO"/>
    <m/>
    <s v="PR"/>
    <m/>
    <n v="391"/>
    <x v="8"/>
    <s v="04-SANTA MONICA"/>
    <n v="391"/>
    <x v="8"/>
    <s v="04-SANTA MONICA"/>
    <m/>
    <s v="Doutorado"/>
    <s v="Adjunto-03"/>
    <x v="0"/>
    <m/>
    <s v="0//0"/>
    <m/>
    <m/>
    <n v="0"/>
    <m/>
    <n v="0"/>
    <m/>
    <m/>
    <m/>
    <s v="EST"/>
    <s v="40 DE"/>
    <d v="2013-11-12T00:00:00"/>
    <n v="12763.01"/>
    <n v="45"/>
    <x v="1"/>
    <x v="4"/>
  </r>
  <r>
    <s v="ALDO DURAN GIL"/>
    <s v="Universidade Federal de Uberlandia"/>
    <n v="1504697"/>
    <n v="21294575848"/>
    <s v="21/03/1964"/>
    <s v="M"/>
    <s v="MERCEDES GIL SUARES"/>
    <s v="Branca"/>
    <s v="ESTRANGEIRO"/>
    <s v="BOLIVIA"/>
    <m/>
    <s v="SANTA CRUZ DE LA SIERRA"/>
    <n v="806"/>
    <x v="19"/>
    <s v="04-SANTA MONICA"/>
    <n v="806"/>
    <x v="16"/>
    <s v="04-SANTA MONICA"/>
    <m/>
    <s v="Doutorado"/>
    <s v="Titular-01"/>
    <x v="0"/>
    <m/>
    <s v="0//0"/>
    <m/>
    <m/>
    <n v="0"/>
    <m/>
    <n v="0"/>
    <m/>
    <m/>
    <m/>
    <s v="EST"/>
    <s v="40 DE"/>
    <d v="2005-08-05T00:00:00"/>
    <n v="20530.009999999998"/>
    <n v="58"/>
    <x v="2"/>
    <x v="3"/>
  </r>
  <r>
    <s v="ALEANDRA DA SILVA FIGUEIRA SAMPAIO"/>
    <s v="Universidade Federal de Uberlandia"/>
    <n v="1420914"/>
    <n v="20555403866"/>
    <s v="20/02/1975"/>
    <s v="F"/>
    <s v="CLEIDE LOURDES DA SILVA FIGUEIRA"/>
    <s v="Branca"/>
    <s v="BRASILEIRO NATO"/>
    <m/>
    <s v="SP"/>
    <m/>
    <n v="369"/>
    <x v="28"/>
    <s v="04-SANTA MONICA"/>
    <n v="369"/>
    <x v="24"/>
    <s v="04-SANTA MONICA"/>
    <m/>
    <s v="Doutorado"/>
    <s v="Associado-02"/>
    <x v="0"/>
    <m/>
    <s v="0//0"/>
    <m/>
    <m/>
    <n v="0"/>
    <m/>
    <n v="0"/>
    <m/>
    <m/>
    <m/>
    <s v="EST"/>
    <s v="40 DE"/>
    <d v="2011-02-11T00:00:00"/>
    <n v="17255.59"/>
    <n v="47"/>
    <x v="1"/>
    <x v="5"/>
  </r>
  <r>
    <s v="ALESSANDRA APARECIDA MEDEIROS RONCHI"/>
    <s v="Universidade Federal de Uberlandia"/>
    <n v="1658354"/>
    <n v="86635174672"/>
    <s v="18/09/1971"/>
    <s v="F"/>
    <s v="MARIA JOSE DA SILVA MEDEIROS"/>
    <s v="Branca"/>
    <s v="BRASILEIRO NATO"/>
    <m/>
    <s v="SP"/>
    <s v="SAO JOAQUIM DA BARRA"/>
    <n v="314"/>
    <x v="20"/>
    <s v="07-AREA ACADEMICA-UMUARAMA"/>
    <n v="314"/>
    <x v="14"/>
    <s v="07-AREA ACADEMICA-UMUARAMA"/>
    <m/>
    <s v="Doutorado"/>
    <s v="Associado-03"/>
    <x v="0"/>
    <m/>
    <s v="0//0"/>
    <m/>
    <m/>
    <n v="0"/>
    <m/>
    <n v="0"/>
    <m/>
    <m/>
    <m/>
    <s v="EST"/>
    <s v="40 DE"/>
    <d v="2008-09-25T00:00:00"/>
    <n v="18780.490000000002"/>
    <n v="51"/>
    <x v="0"/>
    <x v="1"/>
  </r>
  <r>
    <s v="ALESSANDRA APARECIDA PAULINO"/>
    <s v="Universidade Federal de Uberlandia"/>
    <n v="3072168"/>
    <n v="32156932832"/>
    <s v="02/12/1983"/>
    <s v="F"/>
    <s v="MARIA IZABEL ARRUDA PAULINO"/>
    <s v="Branca"/>
    <s v="BRASILEIRO NATO"/>
    <m/>
    <s v="SP"/>
    <m/>
    <n v="783"/>
    <x v="13"/>
    <s v="10-CAMPUS MONTE CARMELO"/>
    <n v="414"/>
    <x v="12"/>
    <s v="04-SANTA MONICA"/>
    <m/>
    <s v="Doutorado"/>
    <s v="Adjunto-01"/>
    <x v="0"/>
    <m/>
    <s v="0//0"/>
    <m/>
    <m/>
    <n v="0"/>
    <m/>
    <n v="0"/>
    <m/>
    <m/>
    <m/>
    <s v="EST"/>
    <s v="40 DE"/>
    <d v="2018-09-17T00:00:00"/>
    <n v="11800.12"/>
    <n v="39"/>
    <x v="4"/>
    <x v="7"/>
  </r>
  <r>
    <s v="ALESSANDRA CARLA DE ALMEIDA RIBEIRO"/>
    <s v="Universidade Federal de Uberlandia"/>
    <n v="2218805"/>
    <n v="98685570620"/>
    <s v="02/07/1973"/>
    <s v="F"/>
    <s v="SUELI CRISTINA DE ALMEIDA RIBEIRO"/>
    <s v="Branca"/>
    <s v="BRASILEIRO NATO"/>
    <m/>
    <s v="MG"/>
    <m/>
    <n v="305"/>
    <x v="0"/>
    <s v="07-AREA ACADEMICA-UMUARAMA"/>
    <n v="305"/>
    <x v="0"/>
    <s v="07-AREA ACADEMICA-UMUARAMA"/>
    <m/>
    <s v="Doutorado"/>
    <s v="Associado-02"/>
    <x v="3"/>
    <m/>
    <s v="0//0"/>
    <m/>
    <s v="CESSAO (COM ONUS) PARA OUTROS ORGAOS - EST"/>
    <n v="0"/>
    <m/>
    <n v="26443"/>
    <s v="EMPRESA BRAS. SERVIÇOS HOSPITALARES"/>
    <s v="21/05/2021"/>
    <s v="0//0"/>
    <s v="EST"/>
    <s v="40 HS"/>
    <d v="2012-04-25T00:00:00"/>
    <n v="10463.709999999999"/>
    <n v="49"/>
    <x v="0"/>
    <x v="7"/>
  </r>
  <r>
    <s v="ALESSANDRA MAIA DE CASTRO PRADO"/>
    <s v="Universidade Federal de Uberlandia"/>
    <n v="3418044"/>
    <n v="72568011653"/>
    <s v="15/01/1970"/>
    <s v="F"/>
    <s v="SILESIA DE SOUZA MAIA CASTRO"/>
    <s v="Branca"/>
    <s v="BRASILEIRO NATO"/>
    <m/>
    <s v="MG"/>
    <s v="PATOS DE MINAS"/>
    <n v="319"/>
    <x v="29"/>
    <s v="07-AREA ACADEMICA-UMUARAMA"/>
    <n v="319"/>
    <x v="13"/>
    <s v="07-AREA ACADEMICA-UMUARAMA"/>
    <m/>
    <s v="Doutorado"/>
    <s v="Associado-03"/>
    <x v="0"/>
    <m/>
    <s v="0//0"/>
    <m/>
    <m/>
    <n v="0"/>
    <m/>
    <n v="0"/>
    <m/>
    <m/>
    <m/>
    <s v="EST"/>
    <s v="40 DE"/>
    <d v="2010-03-26T00:00:00"/>
    <n v="19756"/>
    <n v="52"/>
    <x v="0"/>
    <x v="1"/>
  </r>
  <r>
    <s v="ALESSANDRA MONTERA ROTTA"/>
    <s v="Universidade Federal de Uberlandia"/>
    <n v="1754870"/>
    <n v="15155418860"/>
    <s v="19/05/1971"/>
    <s v="F"/>
    <s v="HERMINIA MONTERA ROTTA"/>
    <s v="Branca"/>
    <s v="BRASILEIRO NATO"/>
    <m/>
    <s v="SP"/>
    <m/>
    <n v="349"/>
    <x v="9"/>
    <s v="04-SANTA MONICA"/>
    <n v="349"/>
    <x v="9"/>
    <s v="04-SANTA MONICA"/>
    <m/>
    <s v="Doutorado"/>
    <s v="Adjunto-02"/>
    <x v="0"/>
    <m/>
    <s v="0//0"/>
    <m/>
    <m/>
    <n v="0"/>
    <m/>
    <n v="0"/>
    <m/>
    <m/>
    <m/>
    <s v="EST"/>
    <s v="40 DE"/>
    <d v="2010-02-01T00:00:00"/>
    <n v="12272.12"/>
    <n v="51"/>
    <x v="0"/>
    <x v="4"/>
  </r>
  <r>
    <s v="ALESSANDRA RIPOSATI ARANTES"/>
    <s v="Universidade Federal de Uberlandia"/>
    <n v="2060276"/>
    <n v="109810635"/>
    <s v="27/09/1975"/>
    <s v="F"/>
    <s v="IRMA RIPOSATI ARANTES"/>
    <s v="Branca"/>
    <s v="BRASILEIRO NATO"/>
    <m/>
    <s v="MG"/>
    <m/>
    <n v="622"/>
    <x v="30"/>
    <s v="04-SANTA MONICA"/>
    <n v="395"/>
    <x v="1"/>
    <s v="04-SANTA MONICA"/>
    <m/>
    <s v="Doutorado"/>
    <s v="Adjunto-04"/>
    <x v="0"/>
    <m/>
    <s v="0//0"/>
    <m/>
    <m/>
    <n v="0"/>
    <m/>
    <n v="0"/>
    <m/>
    <m/>
    <m/>
    <s v="EST"/>
    <s v="40 DE"/>
    <d v="2013-09-23T00:00:00"/>
    <n v="14509.16"/>
    <n v="47"/>
    <x v="1"/>
    <x v="9"/>
  </r>
  <r>
    <s v="ALESSANDRO ALVES SANTANA"/>
    <s v="Universidade Federal de Uberlandia"/>
    <n v="1286100"/>
    <n v="86616021653"/>
    <s v="23/02/1971"/>
    <s v="M"/>
    <s v="MEIGNA SANTANA DA SILVA"/>
    <s v="Branca"/>
    <s v="BRASILEIRO NATO"/>
    <m/>
    <s v="MG"/>
    <s v="UBERLANDIA"/>
    <n v="391"/>
    <x v="8"/>
    <s v="04-SANTA MONICA"/>
    <n v="391"/>
    <x v="8"/>
    <s v="04-SANTA MONICA"/>
    <m/>
    <s v="Doutorado"/>
    <s v="Associado-04"/>
    <x v="0"/>
    <m/>
    <s v="0//0"/>
    <m/>
    <m/>
    <n v="0"/>
    <m/>
    <n v="0"/>
    <m/>
    <m/>
    <m/>
    <s v="EST"/>
    <s v="40 DE"/>
    <d v="2006-11-06T00:00:00"/>
    <n v="18663.64"/>
    <n v="51"/>
    <x v="0"/>
    <x v="1"/>
  </r>
  <r>
    <s v="ALESSANDRO GOMES ENOQUE"/>
    <s v="Universidade Federal de Uberlandia"/>
    <n v="1766256"/>
    <n v="2754502602"/>
    <s v="20/12/1975"/>
    <s v="M"/>
    <s v="SUZETE COMES ENOQUE"/>
    <s v="Parda"/>
    <s v="BRASILEIRO NATO"/>
    <m/>
    <s v="MG"/>
    <m/>
    <n v="577"/>
    <x v="31"/>
    <s v="09-CAMPUS PONTAL"/>
    <n v="1158"/>
    <x v="25"/>
    <s v="09-CAMPUS PONTAL"/>
    <m/>
    <s v="Doutorado"/>
    <s v="Associado-03"/>
    <x v="0"/>
    <m/>
    <s v="0//0"/>
    <m/>
    <m/>
    <n v="0"/>
    <m/>
    <n v="0"/>
    <m/>
    <m/>
    <m/>
    <s v="EST"/>
    <s v="40 DE"/>
    <d v="2010-02-26T00:00:00"/>
    <n v="17945.810000000001"/>
    <n v="47"/>
    <x v="1"/>
    <x v="5"/>
  </r>
  <r>
    <s v="ALEX DE MATOS TEIXEIRA"/>
    <s v="Universidade Federal de Uberlandia"/>
    <n v="1999540"/>
    <n v="6924078630"/>
    <s v="25/03/1985"/>
    <s v="M"/>
    <s v="LAURA DE MATOS TEIXEIRA"/>
    <s v="Não Informado"/>
    <s v="BRASILEIRO NATO"/>
    <m/>
    <s v="SP"/>
    <m/>
    <n v="314"/>
    <x v="20"/>
    <s v="07-AREA ACADEMICA-UMUARAMA"/>
    <n v="314"/>
    <x v="14"/>
    <s v="07-AREA ACADEMICA-UMUARAMA"/>
    <m/>
    <s v="Doutorado"/>
    <s v="Associado-01"/>
    <x v="0"/>
    <m/>
    <s v="0//0"/>
    <m/>
    <m/>
    <n v="0"/>
    <m/>
    <n v="0"/>
    <m/>
    <m/>
    <m/>
    <s v="EST"/>
    <s v="40 DE"/>
    <d v="2013-02-27T00:00:00"/>
    <n v="17363.62"/>
    <n v="37"/>
    <x v="5"/>
    <x v="5"/>
  </r>
  <r>
    <s v="ALEX FERNANDO BORGES"/>
    <s v="Universidade Federal de Uberlandia"/>
    <n v="1792226"/>
    <n v="6707174606"/>
    <s v="06/07/1985"/>
    <s v="M"/>
    <s v="MONICA ISABEL DA SILVA BORGES"/>
    <s v="Parda"/>
    <s v="BRASILEIRO NATO"/>
    <m/>
    <s v="SP"/>
    <m/>
    <n v="794"/>
    <x v="32"/>
    <s v="09-CAMPUS PONTAL"/>
    <n v="1158"/>
    <x v="25"/>
    <s v="09-CAMPUS PONTAL"/>
    <m/>
    <s v="Doutorado"/>
    <s v="Adjunto-04"/>
    <x v="0"/>
    <m/>
    <s v="0//0"/>
    <m/>
    <m/>
    <n v="0"/>
    <m/>
    <n v="0"/>
    <m/>
    <m/>
    <m/>
    <s v="EST"/>
    <s v="40 DE"/>
    <d v="2011-04-19T00:00:00"/>
    <n v="13273.52"/>
    <n v="37"/>
    <x v="5"/>
    <x v="4"/>
  </r>
  <r>
    <s v="ALEX MOREIRA HERVAL"/>
    <s v="Universidade Federal de Uberlandia"/>
    <n v="5644660"/>
    <n v="9776798616"/>
    <s v="16/02/1989"/>
    <s v="M"/>
    <s v="NELI DE FATIMA MOREIRA HERVAL"/>
    <s v="Branca"/>
    <s v="BRASILEIRO NATO"/>
    <m/>
    <s v="MG"/>
    <s v="COROMANDEL"/>
    <n v="104"/>
    <x v="33"/>
    <s v="08-AREA ADMINISTR-UMUARAMA"/>
    <n v="319"/>
    <x v="13"/>
    <s v="07-AREA ACADEMICA-UMUARAMA"/>
    <m/>
    <s v="Doutorado"/>
    <s v="Adjunto-01"/>
    <x v="0"/>
    <m/>
    <s v="0//0"/>
    <m/>
    <m/>
    <n v="0"/>
    <m/>
    <n v="0"/>
    <m/>
    <m/>
    <m/>
    <s v="EST"/>
    <s v="40 DE"/>
    <d v="2019-06-18T00:00:00"/>
    <n v="13324.47"/>
    <n v="33"/>
    <x v="8"/>
    <x v="4"/>
  </r>
  <r>
    <s v="ALEXANDER BENTO MELO"/>
    <s v="Universidade Federal de Uberlandia"/>
    <n v="2131679"/>
    <n v="3594885607"/>
    <s v="19/03/1976"/>
    <s v="M"/>
    <s v="MARIA DAS GRACAS BENTO MELO"/>
    <s v="Branca"/>
    <s v="BRASILEIRO NATO"/>
    <m/>
    <s v="MG"/>
    <m/>
    <n v="791"/>
    <x v="34"/>
    <s v="11-CAMPUS PATOS DE MINAS"/>
    <n v="403"/>
    <x v="11"/>
    <s v="04-SANTA MONICA"/>
    <m/>
    <s v="Mestrado"/>
    <s v="Assistente-02"/>
    <x v="0"/>
    <m/>
    <s v="0//0"/>
    <m/>
    <s v="Afast. no País (Com Ônus) Est/Dout/Mestrado - EST"/>
    <n v="0"/>
    <m/>
    <n v="0"/>
    <m/>
    <s v="13/08/2022"/>
    <s v="12/08/2023"/>
    <s v="EST"/>
    <s v="40 DE"/>
    <d v="2014-06-06T00:00:00"/>
    <n v="7803.45"/>
    <n v="46"/>
    <x v="1"/>
    <x v="6"/>
  </r>
  <r>
    <s v="ALEXANDER GAIOTTO MIYOSHI"/>
    <s v="Universidade Federal de Uberlandia"/>
    <n v="1863114"/>
    <n v="98543687691"/>
    <s v="15/12/1974"/>
    <s v="M"/>
    <s v="NEUZA EMILIA GAIOTTO MIYOSHI"/>
    <s v="Não Informado"/>
    <s v="BRASILEIRO NATO"/>
    <m/>
    <s v="MG"/>
    <m/>
    <n v="808"/>
    <x v="35"/>
    <s v="04-SANTA MONICA"/>
    <n v="808"/>
    <x v="26"/>
    <s v="04-SANTA MONICA"/>
    <m/>
    <s v="Doutorado"/>
    <s v="Associado-02"/>
    <x v="0"/>
    <m/>
    <s v="0//0"/>
    <m/>
    <m/>
    <n v="0"/>
    <m/>
    <n v="0"/>
    <m/>
    <m/>
    <m/>
    <s v="EST"/>
    <s v="40 DE"/>
    <d v="2011-04-28T00:00:00"/>
    <n v="17255.59"/>
    <n v="48"/>
    <x v="1"/>
    <x v="5"/>
  </r>
  <r>
    <s v="ALEXANDRE ANTONIO VIEIRA"/>
    <s v="Universidade Federal de Uberlandia"/>
    <n v="1968701"/>
    <n v="24898014810"/>
    <s v="16/06/1975"/>
    <s v="M"/>
    <s v="LUZIA BERNARDO"/>
    <s v="Branca"/>
    <s v="BRASILEIRO NATO"/>
    <m/>
    <s v="SP"/>
    <m/>
    <n v="288"/>
    <x v="24"/>
    <s v="07-AREA ACADEMICA-UMUARAMA"/>
    <n v="288"/>
    <x v="20"/>
    <s v="07-AREA ACADEMICA-UMUARAMA"/>
    <m/>
    <s v="Doutorado"/>
    <s v="Adjunto-03"/>
    <x v="0"/>
    <m/>
    <s v="0//0"/>
    <m/>
    <m/>
    <n v="0"/>
    <m/>
    <n v="0"/>
    <m/>
    <m/>
    <m/>
    <s v="EST"/>
    <s v="40 DE"/>
    <d v="2013-10-29T00:00:00"/>
    <n v="13356.63"/>
    <n v="47"/>
    <x v="1"/>
    <x v="4"/>
  </r>
  <r>
    <s v="ALEXANDRE AZENHA ALVES DE REZENDE"/>
    <s v="Universidade Federal de Uberlandia"/>
    <n v="2900313"/>
    <n v="6022966680"/>
    <s v="28/03/1983"/>
    <s v="M"/>
    <s v="IRINA MARINA AZENHA ALVES DE REZENDE"/>
    <s v="Parda"/>
    <s v="BRASILEIRO NATO"/>
    <m/>
    <s v="MG"/>
    <m/>
    <n v="799"/>
    <x v="36"/>
    <s v="09-CAMPUS PONTAL"/>
    <n v="1152"/>
    <x v="27"/>
    <s v="09-CAMPUS PONTAL"/>
    <m/>
    <s v="Doutorado"/>
    <s v="Adjunto-03"/>
    <x v="0"/>
    <m/>
    <s v="0//0"/>
    <m/>
    <m/>
    <n v="0"/>
    <m/>
    <n v="0"/>
    <m/>
    <m/>
    <m/>
    <s v="EST"/>
    <s v="40 DE"/>
    <d v="2013-07-10T00:00:00"/>
    <n v="12763.01"/>
    <n v="39"/>
    <x v="4"/>
    <x v="4"/>
  </r>
  <r>
    <s v="ALEXANDRE BARCELOS MORAIS DA SILVEIRA"/>
    <s v="Universidade Federal de Uberlandia"/>
    <n v="1644401"/>
    <n v="3576811699"/>
    <s v="12/12/1978"/>
    <s v="M"/>
    <s v="ANICE GARCIA DE MORAIS SILVEIRA"/>
    <s v="Branca"/>
    <s v="BRASILEIRO NATO"/>
    <m/>
    <s v="MG"/>
    <s v="IPATINGA"/>
    <n v="288"/>
    <x v="24"/>
    <s v="07-AREA ACADEMICA-UMUARAMA"/>
    <n v="288"/>
    <x v="20"/>
    <s v="07-AREA ACADEMICA-UMUARAMA"/>
    <m/>
    <s v="Doutorado"/>
    <s v="Associado-04"/>
    <x v="0"/>
    <m/>
    <s v="0//0"/>
    <m/>
    <m/>
    <n v="0"/>
    <m/>
    <n v="0"/>
    <m/>
    <m/>
    <m/>
    <s v="EST"/>
    <s v="40 DE"/>
    <d v="2008-07-31T00:00:00"/>
    <n v="19531.71"/>
    <n v="44"/>
    <x v="1"/>
    <x v="1"/>
  </r>
  <r>
    <s v="ALEXANDRE CACHEFFO"/>
    <s v="Universidade Federal de Uberlandia"/>
    <n v="1722947"/>
    <n v="29150161865"/>
    <s v="29/03/1981"/>
    <s v="M"/>
    <s v="ESMERALDA APARECIDA FERMINO CACHEFFO"/>
    <s v="Branca"/>
    <s v="BRASILEIRO NATO"/>
    <m/>
    <s v="SP"/>
    <m/>
    <n v="796"/>
    <x v="37"/>
    <s v="09-CAMPUS PONTAL"/>
    <n v="1152"/>
    <x v="27"/>
    <s v="09-CAMPUS PONTAL"/>
    <m/>
    <s v="Doutorado"/>
    <s v="Associado-02"/>
    <x v="0"/>
    <m/>
    <s v="0//0"/>
    <m/>
    <m/>
    <n v="0"/>
    <m/>
    <n v="0"/>
    <m/>
    <m/>
    <m/>
    <s v="EST"/>
    <s v="40 DE"/>
    <d v="2010-12-06T00:00:00"/>
    <n v="17255.59"/>
    <n v="41"/>
    <x v="4"/>
    <x v="5"/>
  </r>
  <r>
    <s v="ALEXANDRE CALZAVARA YOSHIDA"/>
    <s v="Universidade Federal de Uberlandia"/>
    <n v="1572096"/>
    <n v="840834683"/>
    <s v="13/10/1977"/>
    <s v="M"/>
    <s v="VILMA CALZAVARA YOSHIDA"/>
    <s v="Amarela"/>
    <s v="BRASILEIRO NATO"/>
    <m/>
    <s v="SP"/>
    <m/>
    <n v="796"/>
    <x v="37"/>
    <s v="09-CAMPUS PONTAL"/>
    <n v="1152"/>
    <x v="27"/>
    <s v="09-CAMPUS PONTAL"/>
    <m/>
    <s v="Mestrado"/>
    <s v="Adjunto-04"/>
    <x v="0"/>
    <m/>
    <s v="0//0"/>
    <m/>
    <m/>
    <n v="26276"/>
    <s v="UNIVERSIDADE FEDERAL DE MATO GROSSO"/>
    <n v="0"/>
    <m/>
    <m/>
    <m/>
    <s v="EST"/>
    <s v="40 DE"/>
    <d v="2010-05-13T00:00:00"/>
    <n v="9260.6"/>
    <n v="45"/>
    <x v="1"/>
    <x v="2"/>
  </r>
  <r>
    <s v="ALEXANDRE CARDOSO"/>
    <s v="Universidade Federal de Uberlandia"/>
    <n v="413457"/>
    <n v="65205863668"/>
    <s v="05/07/1964"/>
    <s v="M"/>
    <s v="VERA LUCIA GUI CARDOSO"/>
    <s v="Branca"/>
    <s v="BRASILEIRO NATO"/>
    <m/>
    <s v="MG"/>
    <s v="ARAXA"/>
    <n v="403"/>
    <x v="12"/>
    <s v="04-SANTA MONICA"/>
    <n v="403"/>
    <x v="11"/>
    <s v="04-SANTA MONICA"/>
    <m/>
    <s v="Doutorado"/>
    <s v="Titular-01"/>
    <x v="0"/>
    <m/>
    <s v="0//0"/>
    <m/>
    <m/>
    <n v="0"/>
    <m/>
    <n v="0"/>
    <m/>
    <m/>
    <m/>
    <s v="EST"/>
    <s v="40 DE"/>
    <d v="1989-12-29T00:00:00"/>
    <n v="21496.57"/>
    <n v="58"/>
    <x v="2"/>
    <x v="3"/>
  </r>
  <r>
    <s v="ALEXANDRE COUTINHO MATEUS"/>
    <s v="Universidade Federal de Uberlandia"/>
    <n v="1761753"/>
    <n v="67193943634"/>
    <s v="20/10/1967"/>
    <s v="M"/>
    <s v="MARIA DA GRACA COUTINHO MATEUS"/>
    <s v="Branca"/>
    <s v="BRASILEIRO NATO"/>
    <m/>
    <s v="MG"/>
    <m/>
    <n v="403"/>
    <x v="12"/>
    <s v="04-SANTA MONICA"/>
    <n v="403"/>
    <x v="11"/>
    <s v="04-SANTA MONICA"/>
    <m/>
    <s v="Doutorado"/>
    <s v="Associado-02"/>
    <x v="0"/>
    <m/>
    <s v="0//0"/>
    <m/>
    <m/>
    <n v="0"/>
    <m/>
    <n v="0"/>
    <m/>
    <m/>
    <m/>
    <s v="EST"/>
    <s v="40 DE"/>
    <d v="2012-03-09T00:00:00"/>
    <n v="17255.59"/>
    <n v="55"/>
    <x v="2"/>
    <x v="5"/>
  </r>
  <r>
    <s v="ALEXANDRE DE SA AVELAR"/>
    <s v="Universidade Federal de Uberlandia"/>
    <n v="1659734"/>
    <n v="7435705705"/>
    <s v="31/05/1975"/>
    <s v="M"/>
    <s v="MARIA APARECIDA DE SA AVELAR"/>
    <s v="Branca"/>
    <s v="BRASILEIRO NATO"/>
    <m/>
    <s v="RJ"/>
    <s v="VOLTA REDONDA"/>
    <n v="335"/>
    <x v="25"/>
    <s v="04-SANTA MONICA"/>
    <n v="335"/>
    <x v="21"/>
    <s v="04-SANTA MONICA"/>
    <m/>
    <s v="Doutorado"/>
    <s v="Associado-03"/>
    <x v="0"/>
    <m/>
    <s v="0//0"/>
    <m/>
    <m/>
    <n v="0"/>
    <m/>
    <n v="0"/>
    <m/>
    <m/>
    <m/>
    <s v="EST"/>
    <s v="40 DE"/>
    <d v="2008-09-25T00:00:00"/>
    <n v="17945.810000000001"/>
    <n v="47"/>
    <x v="1"/>
    <x v="5"/>
  </r>
  <r>
    <s v="ALEXANDRE GARRIDO DA SILVA"/>
    <s v="Universidade Federal de Uberlandia"/>
    <n v="1527655"/>
    <n v="5514253775"/>
    <s v="15/01/1981"/>
    <s v="M"/>
    <s v="MARIA LAURA PEREIRA GARRIDO DA SILVA"/>
    <s v="Branca"/>
    <s v="BRASILEIRO NATO"/>
    <m/>
    <s v="RJ"/>
    <s v="RIO DE JANEIRO"/>
    <n v="376"/>
    <x v="38"/>
    <s v="04-SANTA MONICA"/>
    <n v="376"/>
    <x v="28"/>
    <s v="04-SANTA MONICA"/>
    <m/>
    <s v="Doutorado"/>
    <s v="Associado-02"/>
    <x v="0"/>
    <m/>
    <s v="0//0"/>
    <m/>
    <m/>
    <n v="0"/>
    <m/>
    <n v="0"/>
    <m/>
    <m/>
    <m/>
    <s v="EST"/>
    <s v="40 DE"/>
    <d v="2008-09-25T00:00:00"/>
    <n v="17255.59"/>
    <n v="41"/>
    <x v="4"/>
    <x v="5"/>
  </r>
  <r>
    <s v="ALEXANDRE GUIMARAES TADEU DE SOARES"/>
    <s v="Universidade Federal de Uberlandia"/>
    <n v="3150644"/>
    <n v="10796616892"/>
    <s v="02/01/1971"/>
    <s v="M"/>
    <s v="LYGIA GUIMARAES SOARES"/>
    <s v="Branca"/>
    <s v="BRASILEIRO NATO"/>
    <m/>
    <s v="RJ"/>
    <s v="RIO DE JANEIRO"/>
    <n v="443"/>
    <x v="39"/>
    <s v="04-SANTA MONICA"/>
    <n v="807"/>
    <x v="22"/>
    <s v="04-SANTA MONICA"/>
    <m/>
    <s v="Doutorado"/>
    <s v="Associado-04"/>
    <x v="0"/>
    <m/>
    <s v="0//0"/>
    <m/>
    <m/>
    <n v="0"/>
    <m/>
    <n v="0"/>
    <m/>
    <m/>
    <m/>
    <s v="EST"/>
    <s v="40 DE"/>
    <d v="1995-07-24T00:00:00"/>
    <n v="24283.07"/>
    <n v="51"/>
    <x v="0"/>
    <x v="3"/>
  </r>
  <r>
    <s v="ALEXANDRE JOSE MOLINA"/>
    <s v="Universidade Federal de Uberlandia"/>
    <n v="1509577"/>
    <n v="611836602"/>
    <s v="17/11/1978"/>
    <s v="M"/>
    <s v="ALMERINDA APARECIDA DA SILVA MOLINA"/>
    <s v="Branca"/>
    <s v="BRASILEIRO NATO"/>
    <m/>
    <s v="SP"/>
    <m/>
    <n v="588"/>
    <x v="40"/>
    <s v="04-SANTA MONICA"/>
    <n v="808"/>
    <x v="26"/>
    <s v="04-SANTA MONICA"/>
    <m/>
    <s v="Doutorado"/>
    <s v="Adjunto-03"/>
    <x v="0"/>
    <m/>
    <s v="0//0"/>
    <m/>
    <m/>
    <n v="0"/>
    <m/>
    <n v="0"/>
    <m/>
    <m/>
    <m/>
    <s v="EST"/>
    <s v="40 DE"/>
    <d v="2013-08-23T00:00:00"/>
    <n v="16615.77"/>
    <n v="44"/>
    <x v="1"/>
    <x v="5"/>
  </r>
  <r>
    <s v="ALEXANDRE MARLETTA"/>
    <s v="Universidade Federal de Uberlandia"/>
    <n v="1350059"/>
    <n v="9891176851"/>
    <s v="03/07/1970"/>
    <s v="M"/>
    <s v="ROSA VALERIA BISCEGLI MARLETTA"/>
    <s v="Branca"/>
    <s v="BRASILEIRO NATO"/>
    <m/>
    <s v="SP"/>
    <s v="SAO CARLOS"/>
    <n v="395"/>
    <x v="1"/>
    <s v="04-SANTA MONICA"/>
    <n v="395"/>
    <x v="1"/>
    <s v="04-SANTA MONICA"/>
    <m/>
    <s v="Doutorado"/>
    <s v="Titular-01"/>
    <x v="0"/>
    <m/>
    <s v="0//0"/>
    <m/>
    <m/>
    <n v="0"/>
    <m/>
    <n v="0"/>
    <m/>
    <m/>
    <m/>
    <s v="EST"/>
    <s v="40 DE"/>
    <d v="2002-05-10T00:00:00"/>
    <n v="21484.89"/>
    <n v="52"/>
    <x v="0"/>
    <x v="3"/>
  </r>
  <r>
    <s v="ALEXANDRE ROSSI"/>
    <s v="Universidade Federal de Uberlandia"/>
    <n v="3250932"/>
    <n v="9209021975"/>
    <s v="13/05/1994"/>
    <s v="M"/>
    <s v="DIRCE APARECIDA MUNHOS ROSSI"/>
    <s v="Branca"/>
    <s v="BRASILEIRO NATO"/>
    <m/>
    <s v="PR"/>
    <m/>
    <n v="1329"/>
    <x v="41"/>
    <s v="04-SANTA MONICA"/>
    <n v="407"/>
    <x v="29"/>
    <s v="04-SANTA MONICA"/>
    <m/>
    <s v="Doutorado"/>
    <s v="Auxiliar-01"/>
    <x v="0"/>
    <m/>
    <s v="0//0"/>
    <m/>
    <m/>
    <n v="0"/>
    <m/>
    <n v="0"/>
    <m/>
    <m/>
    <m/>
    <s v="EST"/>
    <s v="40 DE"/>
    <d v="2021-09-09T00:00:00"/>
    <n v="10238.86"/>
    <n v="28"/>
    <x v="9"/>
    <x v="7"/>
  </r>
  <r>
    <s v="ALEXANDRE TEIXEIRA"/>
    <s v="Universidade Federal de Uberlandia"/>
    <n v="1808872"/>
    <n v="1374807761"/>
    <s v="24/09/1969"/>
    <s v="M"/>
    <s v="MARIA AUGUSTA TEIXEIRA"/>
    <s v="Branca"/>
    <s v="BRASILEIRO NATO"/>
    <m/>
    <s v="RJ"/>
    <m/>
    <n v="808"/>
    <x v="35"/>
    <s v="04-SANTA MONICA"/>
    <n v="808"/>
    <x v="26"/>
    <s v="04-SANTA MONICA"/>
    <m/>
    <s v="Mestrado"/>
    <s v="Assistente-01"/>
    <x v="0"/>
    <m/>
    <s v="0//0"/>
    <m/>
    <m/>
    <n v="0"/>
    <m/>
    <n v="0"/>
    <m/>
    <m/>
    <m/>
    <s v="EST"/>
    <s v="40 DE"/>
    <d v="2010-08-18T00:00:00"/>
    <n v="7431.86"/>
    <n v="53"/>
    <x v="0"/>
    <x v="6"/>
  </r>
  <r>
    <s v="ALEXANDRE VIANNA MONTAGNERO"/>
    <s v="Universidade Federal de Uberlandia"/>
    <n v="2376142"/>
    <n v="26669339895"/>
    <s v="11/07/1977"/>
    <s v="M"/>
    <s v="AURORA PENHA VIANNA"/>
    <s v="Branca"/>
    <s v="BRASILEIRO NATO"/>
    <m/>
    <s v="SP"/>
    <s v="SAO PAULO"/>
    <n v="326"/>
    <x v="22"/>
    <s v="07-AREA ACADEMICA-UMUARAMA"/>
    <n v="326"/>
    <x v="18"/>
    <s v="07-AREA ACADEMICA-UMUARAMA"/>
    <m/>
    <s v="Doutorado"/>
    <s v="Associado-03"/>
    <x v="0"/>
    <m/>
    <s v="0//0"/>
    <m/>
    <m/>
    <n v="0"/>
    <m/>
    <n v="0"/>
    <m/>
    <m/>
    <m/>
    <s v="EST"/>
    <s v="40 DE"/>
    <d v="2009-10-30T00:00:00"/>
    <n v="17945.810000000001"/>
    <n v="45"/>
    <x v="1"/>
    <x v="5"/>
  </r>
  <r>
    <s v="ALEXANDRE WALMOTT BORGES"/>
    <s v="Universidade Federal de Uberlandia"/>
    <n v="1547606"/>
    <n v="78351626953"/>
    <s v="24/09/1971"/>
    <s v="M"/>
    <s v="SARA WALMOTT BORGES"/>
    <s v="Parda"/>
    <s v="BRASILEIRO NATO"/>
    <m/>
    <s v="RS"/>
    <s v="PORTO ALEGRE"/>
    <n v="376"/>
    <x v="38"/>
    <s v="04-SANTA MONICA"/>
    <n v="376"/>
    <x v="28"/>
    <s v="04-SANTA MONICA"/>
    <m/>
    <s v="Doutorado"/>
    <s v="Associado-04"/>
    <x v="0"/>
    <m/>
    <s v="0//0"/>
    <m/>
    <m/>
    <n v="0"/>
    <m/>
    <n v="0"/>
    <m/>
    <m/>
    <m/>
    <s v="EST"/>
    <s v="40 DE"/>
    <d v="2006-08-18T00:00:00"/>
    <n v="18663.64"/>
    <n v="51"/>
    <x v="0"/>
    <x v="1"/>
  </r>
  <r>
    <s v="ALEXANDRE ZUQUETE GUARATO"/>
    <s v="Universidade Federal de Uberlandia"/>
    <n v="2333650"/>
    <n v="6960555620"/>
    <s v="02/10/1986"/>
    <s v="M"/>
    <s v="CIBELE ANALIA GUARATO"/>
    <s v="Branca"/>
    <s v="BRASILEIRO NATO"/>
    <m/>
    <s v="MG"/>
    <m/>
    <n v="399"/>
    <x v="27"/>
    <s v="12-CAMPUS GLORIA"/>
    <n v="399"/>
    <x v="23"/>
    <s v="12-CAMPUS GLORIA"/>
    <m/>
    <s v="Doutorado"/>
    <s v="Adjunto-02"/>
    <x v="0"/>
    <m/>
    <s v="0//0"/>
    <m/>
    <m/>
    <n v="0"/>
    <m/>
    <n v="0"/>
    <m/>
    <m/>
    <m/>
    <s v="EST"/>
    <s v="40 DE"/>
    <d v="2016-08-09T00:00:00"/>
    <n v="12272.12"/>
    <n v="36"/>
    <x v="5"/>
    <x v="4"/>
  </r>
  <r>
    <s v="ALEXIA PADUA FRANCO"/>
    <s v="Universidade Federal de Uberlandia"/>
    <n v="2035012"/>
    <n v="69455325691"/>
    <s v="14/01/1968"/>
    <s v="F"/>
    <s v="VERA MARIA PADUA FRANCO"/>
    <s v="Branca"/>
    <s v="BRASILEIRO NATO"/>
    <m/>
    <s v="MG"/>
    <s v="UBERLANDIA"/>
    <n v="363"/>
    <x v="10"/>
    <s v="04-SANTA MONICA"/>
    <n v="363"/>
    <x v="10"/>
    <s v="04-SANTA MONICA"/>
    <m/>
    <s v="Doutorado"/>
    <s v="Associado-02"/>
    <x v="0"/>
    <m/>
    <s v="0//0"/>
    <m/>
    <m/>
    <n v="0"/>
    <m/>
    <n v="0"/>
    <m/>
    <m/>
    <m/>
    <s v="EST"/>
    <s v="40 DE"/>
    <d v="2012-08-30T00:00:00"/>
    <n v="17737.14"/>
    <n v="54"/>
    <x v="2"/>
    <x v="5"/>
  </r>
  <r>
    <s v="ALEXSANDRO SANTOS SOARES"/>
    <s v="Universidade Federal de Uberlandia"/>
    <n v="1543824"/>
    <n v="79626670606"/>
    <s v="25/07/1972"/>
    <s v="M"/>
    <s v="ZILMA DOS SANTOS"/>
    <s v="Parda"/>
    <s v="BRASILEIRO NATO"/>
    <m/>
    <s v="ES"/>
    <m/>
    <n v="414"/>
    <x v="42"/>
    <s v="04-SANTA MONICA"/>
    <n v="414"/>
    <x v="12"/>
    <s v="04-SANTA MONICA"/>
    <m/>
    <s v="Doutorado"/>
    <s v="Associado-02"/>
    <x v="0"/>
    <m/>
    <s v="0//0"/>
    <m/>
    <m/>
    <n v="0"/>
    <m/>
    <n v="0"/>
    <m/>
    <m/>
    <m/>
    <s v="EST"/>
    <s v="40 DE"/>
    <d v="2010-08-06T00:00:00"/>
    <n v="17255.59"/>
    <n v="50"/>
    <x v="0"/>
    <x v="5"/>
  </r>
  <r>
    <s v="ALICE RIBEIRO DE SOUSA"/>
    <s v="Universidade Federal de Uberlandia"/>
    <n v="2247738"/>
    <n v="53423399600"/>
    <s v="17/06/1963"/>
    <s v="F"/>
    <s v="ELVIRA MARQUES DE SOUSA"/>
    <s v="Branca"/>
    <s v="BRASILEIRO NATO"/>
    <m/>
    <s v="MG"/>
    <s v="UBERLANDIA"/>
    <n v="376"/>
    <x v="38"/>
    <s v="04-SANTA MONICA"/>
    <n v="376"/>
    <x v="28"/>
    <s v="04-SANTA MONICA"/>
    <m/>
    <s v="Doutorado"/>
    <s v="Associado-01"/>
    <x v="0"/>
    <m/>
    <s v="0//0"/>
    <m/>
    <m/>
    <n v="0"/>
    <m/>
    <n v="0"/>
    <m/>
    <m/>
    <m/>
    <s v="EST"/>
    <s v="40 HS"/>
    <d v="1998-09-25T00:00:00"/>
    <n v="10061.26"/>
    <n v="59"/>
    <x v="6"/>
    <x v="7"/>
  </r>
  <r>
    <s v="ALICE ROSA DA SILVA"/>
    <s v="Universidade Federal de Uberlandia"/>
    <n v="2941752"/>
    <n v="56704763104"/>
    <s v="02/11/1971"/>
    <s v="F"/>
    <s v="ANA TIBURCIO ROSA"/>
    <s v="Branca"/>
    <s v="BRASILEIRO NATO"/>
    <m/>
    <s v="GO"/>
    <m/>
    <n v="407"/>
    <x v="43"/>
    <s v="04-SANTA MONICA"/>
    <n v="407"/>
    <x v="29"/>
    <s v="04-SANTA MONICA"/>
    <m/>
    <s v="Doutorado"/>
    <s v="Associado-01"/>
    <x v="0"/>
    <m/>
    <s v="0//0"/>
    <m/>
    <m/>
    <n v="0"/>
    <m/>
    <n v="0"/>
    <m/>
    <m/>
    <m/>
    <s v="EST"/>
    <s v="40 DE"/>
    <d v="2013-02-18T00:00:00"/>
    <n v="16591.91"/>
    <n v="51"/>
    <x v="0"/>
    <x v="5"/>
  </r>
  <r>
    <s v="ALINE CRISTINA CAMARGO"/>
    <s v="Universidade Federal de Uberlandia"/>
    <n v="3258469"/>
    <n v="38816463880"/>
    <s v="23/09/1990"/>
    <s v="F"/>
    <s v="MARCIA MARIA DA SILVA"/>
    <s v="Branca"/>
    <s v="BRASILEIRO NATO"/>
    <m/>
    <s v="SP"/>
    <m/>
    <n v="363"/>
    <x v="10"/>
    <s v="04-SANTA MONICA"/>
    <n v="363"/>
    <x v="10"/>
    <s v="04-SANTA MONICA"/>
    <m/>
    <s v="Doutorado"/>
    <s v="Auxiliar-01"/>
    <x v="1"/>
    <m/>
    <s v="0//0"/>
    <m/>
    <m/>
    <n v="0"/>
    <m/>
    <n v="0"/>
    <m/>
    <m/>
    <m/>
    <s v="CDT"/>
    <s v="40 HS"/>
    <d v="2021-11-25T00:00:00"/>
    <n v="3866.06"/>
    <n v="32"/>
    <x v="8"/>
    <x v="8"/>
  </r>
  <r>
    <s v="ALINE DINIZ CABRAL"/>
    <s v="Universidade Federal de Uberlandia"/>
    <n v="3233385"/>
    <n v="5411455685"/>
    <s v="02/10/1981"/>
    <s v="F"/>
    <s v="DAGMAR FERREIRA CABRAL"/>
    <s v="Branca"/>
    <s v="BRASILEIRO NATO"/>
    <m/>
    <s v="MG"/>
    <m/>
    <n v="314"/>
    <x v="20"/>
    <s v="07-AREA ACADEMICA-UMUARAMA"/>
    <n v="314"/>
    <x v="14"/>
    <s v="07-AREA ACADEMICA-UMUARAMA"/>
    <m/>
    <s v="Doutorado"/>
    <s v="Adjunto-01"/>
    <x v="2"/>
    <m/>
    <s v="0//0"/>
    <m/>
    <m/>
    <n v="0"/>
    <m/>
    <n v="0"/>
    <m/>
    <m/>
    <m/>
    <s v="CDT"/>
    <s v="40 HS"/>
    <d v="2021-03-31T00:00:00"/>
    <n v="10971.74"/>
    <n v="41"/>
    <x v="4"/>
    <x v="7"/>
  </r>
  <r>
    <s v="ALINE GONCALVES SPLETOZER"/>
    <s v="Universidade Federal de Uberlandia"/>
    <n v="3298459"/>
    <n v="4692003162"/>
    <s v="20/01/1995"/>
    <s v="F"/>
    <s v="ROSELI GONCALVES SPLETOZER"/>
    <s v="Parda"/>
    <s v="BRASILEIRO NATO"/>
    <m/>
    <s v="MT"/>
    <m/>
    <n v="908"/>
    <x v="44"/>
    <s v="10-CAMPUS MONTE CARMELO"/>
    <n v="301"/>
    <x v="3"/>
    <s v="12-CAMPUS GLORIA"/>
    <m/>
    <s v="Doutorado"/>
    <s v="Auxiliar-01"/>
    <x v="0"/>
    <m/>
    <s v="0//0"/>
    <m/>
    <m/>
    <n v="0"/>
    <m/>
    <n v="0"/>
    <m/>
    <m/>
    <m/>
    <s v="EST"/>
    <s v="40 DE"/>
    <d v="2022-07-04T00:00:00"/>
    <n v="9616.18"/>
    <n v="27"/>
    <x v="9"/>
    <x v="2"/>
  </r>
  <r>
    <s v="ALINE GUARATO DA CUNHA BRAGATO"/>
    <s v="Universidade Federal de Uberlandia"/>
    <n v="1280349"/>
    <n v="8895900600"/>
    <s v="04/01/1990"/>
    <s v="F"/>
    <s v="VANIA HELENA GUARATO BRAGATO"/>
    <s v="Branca"/>
    <s v="BRASILEIRO NATO"/>
    <m/>
    <s v="MG"/>
    <m/>
    <n v="305"/>
    <x v="0"/>
    <s v="07-AREA ACADEMICA-UMUARAMA"/>
    <n v="305"/>
    <x v="0"/>
    <s v="07-AREA ACADEMICA-UMUARAMA"/>
    <m/>
    <s v="Mestrado"/>
    <s v="Auxiliar-01"/>
    <x v="1"/>
    <m/>
    <s v="0//0"/>
    <m/>
    <m/>
    <n v="0"/>
    <m/>
    <n v="0"/>
    <m/>
    <m/>
    <m/>
    <s v="CDT"/>
    <s v="40 HS"/>
    <d v="2022-04-18T00:00:00"/>
    <n v="3866.06"/>
    <n v="32"/>
    <x v="8"/>
    <x v="8"/>
  </r>
  <r>
    <s v="ALINE SANTANA DA HORA"/>
    <s v="Universidade Federal de Uberlandia"/>
    <n v="3051231"/>
    <n v="27545346874"/>
    <s v="04/04/1978"/>
    <s v="F"/>
    <s v="NAIR SANTANA"/>
    <s v="Parda"/>
    <s v="BRASILEIRO NATO"/>
    <m/>
    <s v="SP"/>
    <m/>
    <n v="314"/>
    <x v="20"/>
    <s v="07-AREA ACADEMICA-UMUARAMA"/>
    <n v="314"/>
    <x v="14"/>
    <s v="07-AREA ACADEMICA-UMUARAMA"/>
    <m/>
    <s v="Doutorado"/>
    <s v="Adjunto-01"/>
    <x v="0"/>
    <m/>
    <s v="0//0"/>
    <m/>
    <m/>
    <n v="0"/>
    <m/>
    <n v="0"/>
    <m/>
    <m/>
    <m/>
    <s v="EST"/>
    <s v="40 DE"/>
    <d v="2018-06-15T00:00:00"/>
    <n v="12348.96"/>
    <n v="44"/>
    <x v="1"/>
    <x v="4"/>
  </r>
  <r>
    <s v="ALINE TEIXEIRA SOUZA SILVA"/>
    <s v="Universidade Federal de Uberlandia"/>
    <n v="1690784"/>
    <n v="4355892964"/>
    <s v="25/02/1985"/>
    <s v="F"/>
    <s v="SIRLENE EUZEBIO TEIXEIRA DE SOUZA"/>
    <s v="Não Informado"/>
    <s v="BRASILEIRO NATO"/>
    <m/>
    <s v="PR"/>
    <s v="LONDRINA"/>
    <n v="372"/>
    <x v="2"/>
    <s v="04-SANTA MONICA"/>
    <n v="372"/>
    <x v="2"/>
    <s v="04-SANTA MONICA"/>
    <m/>
    <s v="Doutorado"/>
    <s v="Adjunto-04"/>
    <x v="0"/>
    <m/>
    <s v="0//0"/>
    <m/>
    <m/>
    <n v="0"/>
    <m/>
    <n v="0"/>
    <m/>
    <m/>
    <m/>
    <s v="EST"/>
    <s v="40 DE"/>
    <d v="2009-03-04T00:00:00"/>
    <n v="13273.52"/>
    <n v="37"/>
    <x v="5"/>
    <x v="4"/>
  </r>
  <r>
    <s v="ALISON TALIS MARTINS LIMA"/>
    <s v="Universidade Federal de Uberlandia"/>
    <n v="2188897"/>
    <n v="244033005"/>
    <s v="28/12/1982"/>
    <s v="M"/>
    <s v="TEREZINHA EMILIANA MARTINS LIMA"/>
    <s v="Parda"/>
    <s v="BRASILEIRO NATO"/>
    <m/>
    <s v="MG"/>
    <m/>
    <n v="301"/>
    <x v="3"/>
    <s v="12-CAMPUS GLORIA"/>
    <n v="301"/>
    <x v="3"/>
    <s v="12-CAMPUS GLORIA"/>
    <m/>
    <s v="Doutorado"/>
    <s v="Adjunto-01"/>
    <x v="0"/>
    <m/>
    <s v="0//0"/>
    <m/>
    <m/>
    <n v="0"/>
    <m/>
    <n v="0"/>
    <m/>
    <m/>
    <m/>
    <s v="EST"/>
    <s v="40 DE"/>
    <d v="2015-02-03T00:00:00"/>
    <n v="11800.12"/>
    <n v="40"/>
    <x v="4"/>
    <x v="7"/>
  </r>
  <r>
    <s v="ALISSON RAFAEL AGUIAR BARBOSA"/>
    <s v="Universidade Federal de Uberlandia"/>
    <n v="1530902"/>
    <n v="26715674809"/>
    <s v="28/11/1977"/>
    <s v="M"/>
    <s v="SUELI APARECIDA AGUIAR BARBOSA"/>
    <s v="Preta"/>
    <s v="BRASILEIRO NATO"/>
    <m/>
    <s v="SP"/>
    <m/>
    <n v="1152"/>
    <x v="45"/>
    <s v="09-CAMPUS PONTAL"/>
    <n v="1152"/>
    <x v="27"/>
    <s v="09-CAMPUS PONTAL"/>
    <m/>
    <s v="Doutorado"/>
    <s v="Adjunto-03"/>
    <x v="0"/>
    <m/>
    <s v="0//0"/>
    <m/>
    <m/>
    <n v="0"/>
    <m/>
    <n v="0"/>
    <m/>
    <m/>
    <m/>
    <s v="EST"/>
    <s v="40 DE"/>
    <d v="2014-04-23T00:00:00"/>
    <n v="13746.19"/>
    <n v="45"/>
    <x v="1"/>
    <x v="4"/>
  </r>
  <r>
    <s v="ALISSON SOUZA DE OLIVEIRA"/>
    <s v="Universidade Federal de Uberlandia"/>
    <n v="3294729"/>
    <n v="1430593601"/>
    <s v="07/10/1981"/>
    <s v="M"/>
    <s v="LEIGE SOUZA DE OLIVEIRA"/>
    <s v="Parda"/>
    <s v="BRASILEIRO NATO"/>
    <m/>
    <s v="MG"/>
    <m/>
    <n v="407"/>
    <x v="43"/>
    <s v="04-SANTA MONICA"/>
    <n v="407"/>
    <x v="29"/>
    <s v="04-SANTA MONICA"/>
    <m/>
    <s v="Doutorado"/>
    <s v="Adjunto-01"/>
    <x v="2"/>
    <m/>
    <s v="0//0"/>
    <m/>
    <m/>
    <n v="0"/>
    <m/>
    <n v="0"/>
    <m/>
    <m/>
    <m/>
    <s v="CDT"/>
    <s v="40 DE"/>
    <d v="2022-05-18T00:00:00"/>
    <n v="10971.74"/>
    <n v="41"/>
    <x v="4"/>
    <x v="7"/>
  </r>
  <r>
    <s v="ALMIR GARCIA FERNANDES"/>
    <s v="Universidade Federal de Uberlandia"/>
    <n v="3157800"/>
    <n v="25087470840"/>
    <s v="28/04/1975"/>
    <s v="M"/>
    <s v="VERA LUCIA GARCIA FERNANDES"/>
    <s v="Branca"/>
    <s v="BRASILEIRO NATO"/>
    <m/>
    <s v="MS"/>
    <m/>
    <n v="376"/>
    <x v="38"/>
    <s v="04-SANTA MONICA"/>
    <n v="376"/>
    <x v="28"/>
    <s v="04-SANTA MONICA"/>
    <m/>
    <s v="Doutorado"/>
    <s v="Auxiliar-02"/>
    <x v="0"/>
    <m/>
    <s v="0//0"/>
    <m/>
    <m/>
    <n v="0"/>
    <m/>
    <n v="0"/>
    <m/>
    <m/>
    <m/>
    <s v="EST"/>
    <s v="40 DE"/>
    <d v="2019-12-02T00:00:00"/>
    <n v="10097"/>
    <n v="47"/>
    <x v="1"/>
    <x v="7"/>
  </r>
  <r>
    <s v="ALONSO SEPULVEDA CASTELLANOS"/>
    <s v="Universidade Federal de Uberlandia"/>
    <n v="1658367"/>
    <n v="22892934826"/>
    <s v="10/05/1980"/>
    <s v="M"/>
    <s v="YOLANDA CASTELLANOS SIACHOQUE"/>
    <s v="Indigena"/>
    <s v="ESTRANGEIRO"/>
    <s v="COLOMBIA"/>
    <m/>
    <s v="BUCARAMANG SANTANDER COLOMBIA"/>
    <n v="391"/>
    <x v="8"/>
    <s v="04-SANTA MONICA"/>
    <n v="391"/>
    <x v="8"/>
    <s v="04-SANTA MONICA"/>
    <m/>
    <s v="Doutorado"/>
    <s v="Associado-04"/>
    <x v="0"/>
    <m/>
    <s v="0//0"/>
    <m/>
    <m/>
    <n v="0"/>
    <m/>
    <n v="0"/>
    <m/>
    <m/>
    <m/>
    <s v="EST"/>
    <s v="40 DE"/>
    <d v="2008-09-25T00:00:00"/>
    <n v="18663.64"/>
    <n v="42"/>
    <x v="4"/>
    <x v="1"/>
  </r>
  <r>
    <s v="ALTAIR RAMOS GOMES JUNIOR"/>
    <s v="Universidade Federal de Uberlandia"/>
    <n v="3300633"/>
    <n v="93108648268"/>
    <s v="28/12/1990"/>
    <s v="M"/>
    <s v="ADELMA BEZERRA DO NASCIMENTO GOMES"/>
    <s v="Parda"/>
    <s v="BRASILEIRO NATO"/>
    <m/>
    <s v="RO"/>
    <m/>
    <n v="395"/>
    <x v="1"/>
    <s v="04-SANTA MONICA"/>
    <n v="395"/>
    <x v="1"/>
    <s v="04-SANTA MONICA"/>
    <m/>
    <s v="Doutorado"/>
    <s v="Auxiliar-01"/>
    <x v="0"/>
    <m/>
    <s v="0//0"/>
    <m/>
    <m/>
    <n v="0"/>
    <m/>
    <n v="0"/>
    <m/>
    <m/>
    <m/>
    <s v="EST"/>
    <s v="40 DE"/>
    <d v="2022-07-06T00:00:00"/>
    <n v="9616.18"/>
    <n v="32"/>
    <x v="8"/>
    <x v="2"/>
  </r>
  <r>
    <s v="ALVARO AUGUSTO VIEIRA SOARES"/>
    <s v="Universidade Federal de Uberlandia"/>
    <n v="1399897"/>
    <n v="6756382675"/>
    <s v="21/07/1986"/>
    <s v="M"/>
    <s v="ELAIS APARECIDA VIEIRA SOARES"/>
    <s v="Branca"/>
    <s v="BRASILEIRO NATO"/>
    <m/>
    <s v="MG"/>
    <m/>
    <n v="908"/>
    <x v="44"/>
    <s v="10-CAMPUS MONTE CARMELO"/>
    <n v="301"/>
    <x v="3"/>
    <s v="12-CAMPUS GLORIA"/>
    <m/>
    <s v="Doutorado"/>
    <s v="Adjunto-01"/>
    <x v="0"/>
    <m/>
    <s v="0//0"/>
    <m/>
    <m/>
    <n v="0"/>
    <m/>
    <n v="0"/>
    <m/>
    <m/>
    <m/>
    <s v="EST"/>
    <s v="40 DE"/>
    <d v="2018-08-01T00:00:00"/>
    <n v="11800.12"/>
    <n v="36"/>
    <x v="5"/>
    <x v="7"/>
  </r>
  <r>
    <s v="ALZEMAR JOSE DELFINO"/>
    <s v="Universidade Federal de Uberlandia"/>
    <n v="1685552"/>
    <n v="51149443634"/>
    <s v="22/09/1963"/>
    <s v="M"/>
    <s v="GILDA BERNARDES DE MOURA"/>
    <s v="Branca"/>
    <s v="BRASILEIRO NATO"/>
    <m/>
    <s v="MG"/>
    <s v="UBERLANDIA"/>
    <n v="794"/>
    <x v="32"/>
    <s v="09-CAMPUS PONTAL"/>
    <n v="1158"/>
    <x v="25"/>
    <s v="09-CAMPUS PONTAL"/>
    <m/>
    <s v="Doutorado"/>
    <s v="Adjunto-04"/>
    <x v="0"/>
    <m/>
    <s v="0//0"/>
    <m/>
    <m/>
    <n v="0"/>
    <m/>
    <n v="0"/>
    <m/>
    <m/>
    <m/>
    <s v="EST"/>
    <s v="40 DE"/>
    <d v="2009-03-04T00:00:00"/>
    <n v="13273.52"/>
    <n v="59"/>
    <x v="6"/>
    <x v="4"/>
  </r>
  <r>
    <s v="AMANDA DANUELLO PIVATTO"/>
    <s v="Universidade Federal de Uberlandia"/>
    <n v="1999264"/>
    <n v="30218277806"/>
    <s v="05/11/1981"/>
    <s v="F"/>
    <s v="JANE COELHO DANUELLO"/>
    <s v="Branca"/>
    <s v="BRASILEIRO NATO"/>
    <m/>
    <s v="SP"/>
    <m/>
    <n v="356"/>
    <x v="23"/>
    <s v="04-SANTA MONICA"/>
    <n v="356"/>
    <x v="19"/>
    <s v="04-SANTA MONICA"/>
    <m/>
    <s v="Doutorado"/>
    <s v="Associado-01"/>
    <x v="0"/>
    <m/>
    <s v="0//0"/>
    <m/>
    <m/>
    <n v="26254"/>
    <s v="UNIVERSIDADE FED.DO TRIANGULO MINEIRO"/>
    <n v="0"/>
    <m/>
    <m/>
    <m/>
    <s v="EST"/>
    <s v="40 DE"/>
    <d v="2018-11-01T00:00:00"/>
    <n v="16591.91"/>
    <n v="41"/>
    <x v="4"/>
    <x v="5"/>
  </r>
  <r>
    <s v="AMANDA MARCHI MAIORANO"/>
    <s v="Universidade Federal de Uberlandia"/>
    <n v="3254328"/>
    <n v="35566225802"/>
    <s v="06/09/1990"/>
    <s v="F"/>
    <s v="WILNEIDE DO CARMO MARCHI MAIORANO"/>
    <s v="Branca"/>
    <s v="BRASILEIRO NATO"/>
    <m/>
    <s v="SP"/>
    <m/>
    <n v="314"/>
    <x v="20"/>
    <s v="07-AREA ACADEMICA-UMUARAMA"/>
    <n v="314"/>
    <x v="14"/>
    <s v="07-AREA ACADEMICA-UMUARAMA"/>
    <m/>
    <s v="Doutorado"/>
    <s v="Auxiliar-01"/>
    <x v="0"/>
    <m/>
    <s v="0//0"/>
    <m/>
    <m/>
    <n v="0"/>
    <m/>
    <n v="0"/>
    <m/>
    <m/>
    <m/>
    <s v="EST"/>
    <s v="40 DE"/>
    <d v="2021-10-06T00:00:00"/>
    <n v="9616.18"/>
    <n v="32"/>
    <x v="8"/>
    <x v="2"/>
  </r>
  <r>
    <s v="AMANDA REGINA GONCALVES"/>
    <s v="Universidade Federal de Uberlandia"/>
    <n v="1645964"/>
    <n v="28217205809"/>
    <s v="14/03/1979"/>
    <s v="F"/>
    <s v="IONE APARECIDA COLOZZA GONCALVES"/>
    <s v="Branca"/>
    <s v="BRASILEIRO NATO"/>
    <m/>
    <s v="SP"/>
    <m/>
    <n v="340"/>
    <x v="17"/>
    <s v="04-SANTA MONICA"/>
    <n v="340"/>
    <x v="15"/>
    <s v="04-SANTA MONICA"/>
    <m/>
    <s v="Doutorado"/>
    <s v="Associado-02"/>
    <x v="0"/>
    <m/>
    <s v="0//0"/>
    <m/>
    <m/>
    <n v="26254"/>
    <s v="UNIVERSIDADE FED.DO TRIANGULO MINEIRO"/>
    <n v="0"/>
    <m/>
    <m/>
    <m/>
    <s v="EST"/>
    <s v="40 DE"/>
    <d v="2021-03-05T00:00:00"/>
    <n v="17255.59"/>
    <n v="43"/>
    <x v="4"/>
    <x v="5"/>
  </r>
  <r>
    <s v="AMELIA GUIMARAES CARVALHO"/>
    <s v="Universidade Federal de Uberlandia"/>
    <n v="2337896"/>
    <n v="7542512684"/>
    <s v="13/04/1987"/>
    <s v="F"/>
    <s v="MARIA JULIA GUIMARAES CARVALHO"/>
    <s v="Branca"/>
    <s v="BRASILEIRO NATO"/>
    <m/>
    <s v="MG"/>
    <m/>
    <n v="908"/>
    <x v="44"/>
    <s v="10-CAMPUS MONTE CARMELO"/>
    <n v="301"/>
    <x v="3"/>
    <s v="12-CAMPUS GLORIA"/>
    <m/>
    <s v="Doutorado"/>
    <s v="Adjunto-02"/>
    <x v="0"/>
    <m/>
    <s v="0//0"/>
    <m/>
    <m/>
    <n v="0"/>
    <m/>
    <n v="0"/>
    <m/>
    <m/>
    <m/>
    <s v="EST"/>
    <s v="40 DE"/>
    <d v="2016-09-19T00:00:00"/>
    <n v="12272.12"/>
    <n v="35"/>
    <x v="5"/>
    <x v="4"/>
  </r>
  <r>
    <s v="AMON SANTOS PINHO"/>
    <s v="Universidade Federal de Uberlandia"/>
    <n v="2674967"/>
    <n v="56788517568"/>
    <s v="09/10/1970"/>
    <s v="M"/>
    <s v="SONIA MARIA SANTOS PINHO"/>
    <s v="Branca"/>
    <s v="BRASILEIRO NATO"/>
    <m/>
    <s v="BA"/>
    <s v="SALVADOR"/>
    <n v="335"/>
    <x v="25"/>
    <s v="04-SANTA MONICA"/>
    <n v="335"/>
    <x v="21"/>
    <s v="04-SANTA MONICA"/>
    <m/>
    <s v="Doutorado"/>
    <s v="Associado-03"/>
    <x v="0"/>
    <m/>
    <s v="0//0"/>
    <m/>
    <m/>
    <n v="0"/>
    <m/>
    <n v="0"/>
    <m/>
    <m/>
    <m/>
    <s v="EST"/>
    <s v="40 DE"/>
    <d v="2009-01-22T00:00:00"/>
    <n v="17945.810000000001"/>
    <n v="52"/>
    <x v="0"/>
    <x v="5"/>
  </r>
  <r>
    <s v="ANA BEATRIZ DA SILVA DUARTE"/>
    <s v="Universidade Federal de Uberlandia"/>
    <n v="1770546"/>
    <n v="75782855649"/>
    <s v="11/11/1969"/>
    <s v="F"/>
    <s v="MARIA APARECIDA DA SILVA"/>
    <s v="Branca"/>
    <s v="BRASILEIRO NATO"/>
    <m/>
    <s v="MG"/>
    <m/>
    <n v="363"/>
    <x v="10"/>
    <s v="04-SANTA MONICA"/>
    <n v="363"/>
    <x v="10"/>
    <s v="04-SANTA MONICA"/>
    <m/>
    <s v="Mestrado"/>
    <s v="Adjunto-02"/>
    <x v="0"/>
    <m/>
    <s v="0//0"/>
    <m/>
    <m/>
    <n v="0"/>
    <m/>
    <n v="0"/>
    <m/>
    <m/>
    <m/>
    <s v="EST"/>
    <s v="40 DE"/>
    <d v="2010-03-12T00:00:00"/>
    <n v="8561.94"/>
    <n v="53"/>
    <x v="0"/>
    <x v="2"/>
  </r>
  <r>
    <s v="ANA CARLA PIANTELLA"/>
    <s v="Universidade Federal de Uberlandia"/>
    <n v="1560951"/>
    <n v="271046643"/>
    <s v="04/09/1978"/>
    <s v="F"/>
    <s v="SONIA MARIA DA SILVEIRA PIANTELLA"/>
    <s v="Branca"/>
    <s v="BRASILEIRO NATO"/>
    <m/>
    <s v="MG"/>
    <s v="CONQUISTA"/>
    <n v="391"/>
    <x v="8"/>
    <s v="04-SANTA MONICA"/>
    <n v="391"/>
    <x v="8"/>
    <s v="04-SANTA MONICA"/>
    <m/>
    <s v="Doutorado"/>
    <s v="Associado-04"/>
    <x v="0"/>
    <m/>
    <s v="0//0"/>
    <m/>
    <m/>
    <n v="0"/>
    <m/>
    <n v="0"/>
    <m/>
    <m/>
    <m/>
    <s v="EST"/>
    <s v="40 DE"/>
    <d v="2008-07-31T00:00:00"/>
    <n v="18663.64"/>
    <n v="44"/>
    <x v="1"/>
    <x v="1"/>
  </r>
  <r>
    <s v="ANA CAROLINA FERNANDES MACIEL"/>
    <s v="Universidade Federal de Uberlandia"/>
    <n v="1146268"/>
    <n v="5075381618"/>
    <s v="26/08/1981"/>
    <s v="F"/>
    <s v="CLORI FERNANDES MACIEL"/>
    <s v="Branca"/>
    <s v="BRASILEIRO NATO"/>
    <m/>
    <s v="PR"/>
    <m/>
    <n v="407"/>
    <x v="43"/>
    <s v="04-SANTA MONICA"/>
    <n v="407"/>
    <x v="29"/>
    <s v="04-SANTA MONICA"/>
    <m/>
    <s v="Doutorado"/>
    <s v="Adjunto-01"/>
    <x v="0"/>
    <m/>
    <s v="0//0"/>
    <m/>
    <m/>
    <n v="0"/>
    <m/>
    <n v="0"/>
    <m/>
    <m/>
    <m/>
    <s v="EST"/>
    <s v="40 DE"/>
    <d v="2018-09-17T00:00:00"/>
    <n v="11800.12"/>
    <n v="41"/>
    <x v="4"/>
    <x v="7"/>
  </r>
  <r>
    <s v="ANA CAROLINA GOMES JARDIM"/>
    <s v="Universidade Federal de Uberlandia"/>
    <n v="2085195"/>
    <n v="22147466840"/>
    <s v="15/08/1981"/>
    <s v="F"/>
    <s v="ROSANGELA APARECIDA GOMES JARDIM"/>
    <s v="Não Informado"/>
    <s v="BRASILEIRO NATO"/>
    <m/>
    <s v="SP"/>
    <m/>
    <n v="288"/>
    <x v="24"/>
    <s v="07-AREA ACADEMICA-UMUARAMA"/>
    <n v="288"/>
    <x v="20"/>
    <s v="07-AREA ACADEMICA-UMUARAMA"/>
    <m/>
    <s v="Doutorado"/>
    <s v="Adjunto-03"/>
    <x v="0"/>
    <m/>
    <s v="0//0"/>
    <m/>
    <m/>
    <n v="0"/>
    <m/>
    <n v="0"/>
    <m/>
    <m/>
    <m/>
    <s v="EST"/>
    <s v="40 DE"/>
    <d v="2014-02-03T00:00:00"/>
    <n v="12763.01"/>
    <n v="41"/>
    <x v="4"/>
    <x v="4"/>
  </r>
  <r>
    <s v="ANA CAROLINA SILVA SIQUIEROLI"/>
    <s v="Universidade Federal de Uberlandia"/>
    <n v="2782218"/>
    <n v="5750947610"/>
    <s v="06/11/1982"/>
    <s v="F"/>
    <s v="JANIRCE DE OLIVEIRA SILVA SIQUIEROLI"/>
    <s v="Branca"/>
    <s v="BRASILEIRO NATO"/>
    <m/>
    <s v="MG"/>
    <m/>
    <n v="298"/>
    <x v="46"/>
    <s v="07-AREA ACADEMICA-UMUARAMA"/>
    <n v="298"/>
    <x v="30"/>
    <s v="07-AREA ACADEMICA-UMUARAMA"/>
    <m/>
    <s v="Doutorado"/>
    <s v="Associado-02"/>
    <x v="0"/>
    <m/>
    <s v="0//0"/>
    <m/>
    <m/>
    <n v="0"/>
    <m/>
    <n v="0"/>
    <m/>
    <m/>
    <m/>
    <s v="EST"/>
    <s v="40 DE"/>
    <d v="2012-01-16T00:00:00"/>
    <n v="17255.59"/>
    <n v="40"/>
    <x v="4"/>
    <x v="5"/>
  </r>
  <r>
    <s v="ANA CLAUDIA MARTINEZ"/>
    <s v="Universidade Federal de Uberlandia"/>
    <n v="1843992"/>
    <n v="24673460804"/>
    <s v="16/12/1974"/>
    <s v="F"/>
    <s v="PALMIRA JOSE PEREIRA MARTINEZ"/>
    <s v="Branca"/>
    <s v="BRASILEIRO NATO"/>
    <m/>
    <s v="SP"/>
    <m/>
    <n v="414"/>
    <x v="42"/>
    <s v="04-SANTA MONICA"/>
    <n v="414"/>
    <x v="12"/>
    <s v="04-SANTA MONICA"/>
    <m/>
    <s v="Doutorado"/>
    <s v="Associado-02"/>
    <x v="0"/>
    <m/>
    <s v="0//0"/>
    <m/>
    <m/>
    <n v="0"/>
    <m/>
    <n v="0"/>
    <m/>
    <m/>
    <m/>
    <s v="EST"/>
    <s v="40 DE"/>
    <d v="2011-02-08T00:00:00"/>
    <n v="17255.59"/>
    <n v="48"/>
    <x v="1"/>
    <x v="5"/>
  </r>
  <r>
    <s v="ANA CLAUDIA MOLINA ZAQUEU XAVIER"/>
    <s v="Universidade Federal de Uberlandia"/>
    <n v="1408761"/>
    <n v="36593022870"/>
    <s v="10/01/1988"/>
    <s v="F"/>
    <s v="MARIA JOSE MOLINA ZAQUEU"/>
    <s v="Branca"/>
    <s v="BRASILEIRO NATO"/>
    <m/>
    <s v="SP"/>
    <m/>
    <n v="391"/>
    <x v="8"/>
    <s v="04-SANTA MONICA"/>
    <n v="391"/>
    <x v="8"/>
    <s v="04-SANTA MONICA"/>
    <m/>
    <s v="Doutorado"/>
    <s v="Adjunto-01"/>
    <x v="0"/>
    <m/>
    <s v="0//0"/>
    <m/>
    <m/>
    <n v="0"/>
    <m/>
    <n v="0"/>
    <m/>
    <m/>
    <m/>
    <s v="EST"/>
    <s v="40 DE"/>
    <d v="2019-09-02T00:00:00"/>
    <n v="11800.12"/>
    <n v="34"/>
    <x v="5"/>
    <x v="7"/>
  </r>
  <r>
    <s v="ANA CLAUDIA PATROCINIO"/>
    <s v="Universidade Federal de Uberlandia"/>
    <n v="1807511"/>
    <n v="26053002852"/>
    <s v="16/09/1976"/>
    <s v="F"/>
    <s v="NEUSA MARIA SIBIN PATROCINIO"/>
    <s v="Branca"/>
    <s v="BRASILEIRO NATO"/>
    <m/>
    <s v="SP"/>
    <m/>
    <n v="403"/>
    <x v="12"/>
    <s v="04-SANTA MONICA"/>
    <n v="403"/>
    <x v="11"/>
    <s v="04-SANTA MONICA"/>
    <m/>
    <s v="Doutorado"/>
    <s v="Associado-03"/>
    <x v="0"/>
    <m/>
    <s v="0//0"/>
    <m/>
    <s v="LIC CAPAC - ART 25, INC I - DEC 9991/2019"/>
    <n v="0"/>
    <m/>
    <n v="0"/>
    <m/>
    <s v="17/10/2022"/>
    <s v="14/01/2023"/>
    <s v="EST"/>
    <s v="40 DE"/>
    <d v="2010-08-11T00:00:00"/>
    <n v="17945.810000000001"/>
    <n v="46"/>
    <x v="1"/>
    <x v="5"/>
  </r>
  <r>
    <s v="ANA CRISTINA ARAUJO LEMOS DA SILVA"/>
    <s v="Universidade Federal de Uberlandia"/>
    <n v="1369873"/>
    <n v="4084298603"/>
    <s v="10/11/1976"/>
    <s v="F"/>
    <s v="MARIA CRISTINA ARAUJO LEMOS DA SILVA"/>
    <s v="Branca"/>
    <s v="BRASILEIRO NATO"/>
    <m/>
    <s v="MG"/>
    <s v="ARAGUARI"/>
    <n v="305"/>
    <x v="0"/>
    <s v="07-AREA ACADEMICA-UMUARAMA"/>
    <n v="305"/>
    <x v="0"/>
    <s v="07-AREA ACADEMICA-UMUARAMA"/>
    <m/>
    <s v="Doutorado"/>
    <s v="Associado-02"/>
    <x v="3"/>
    <m/>
    <s v="0//0"/>
    <m/>
    <s v="CESSAO (COM ONUS) PARA OUTROS ORGAOS - EST"/>
    <n v="0"/>
    <m/>
    <n v="26443"/>
    <s v="EMPRESA BRAS. SERVIÇOS HOSPITALARES"/>
    <s v="23/08/2022"/>
    <s v="0//0"/>
    <s v="EST"/>
    <s v="40 HS"/>
    <d v="2008-07-31T00:00:00"/>
    <n v="10463.709999999999"/>
    <n v="46"/>
    <x v="1"/>
    <x v="7"/>
  </r>
  <r>
    <s v="ANA CRISTINA MENEGOTTO SPANNENBERG"/>
    <s v="Universidade Federal de Uberlandia"/>
    <n v="1801626"/>
    <n v="91958113034"/>
    <s v="30/09/1977"/>
    <s v="F"/>
    <s v="ROSMARI MENEGOTTO SPANNENBERG"/>
    <s v="Branca"/>
    <s v="BRASILEIRO NATO"/>
    <m/>
    <s v="SP"/>
    <m/>
    <n v="363"/>
    <x v="10"/>
    <s v="04-SANTA MONICA"/>
    <n v="363"/>
    <x v="10"/>
    <s v="04-SANTA MONICA"/>
    <m/>
    <s v="Doutorado"/>
    <s v="Associado-03"/>
    <x v="0"/>
    <m/>
    <s v="0//0"/>
    <m/>
    <m/>
    <n v="0"/>
    <m/>
    <n v="0"/>
    <m/>
    <m/>
    <m/>
    <s v="EST"/>
    <s v="40 DE"/>
    <d v="2010-07-22T00:00:00"/>
    <n v="17945.810000000001"/>
    <n v="45"/>
    <x v="1"/>
    <x v="5"/>
  </r>
  <r>
    <s v="ANA ELISA MADALENA RINALDI"/>
    <s v="Universidade Federal de Uberlandia"/>
    <n v="1780368"/>
    <n v="30301225818"/>
    <s v="17/02/1982"/>
    <s v="F"/>
    <s v="ODETE MADALENA RINALDI"/>
    <s v="Branca"/>
    <s v="BRASILEIRO NATO"/>
    <m/>
    <s v="SP"/>
    <m/>
    <n v="305"/>
    <x v="0"/>
    <s v="07-AREA ACADEMICA-UMUARAMA"/>
    <n v="305"/>
    <x v="0"/>
    <s v="07-AREA ACADEMICA-UMUARAMA"/>
    <m/>
    <s v="Doutorado"/>
    <s v="Adjunto-04"/>
    <x v="0"/>
    <m/>
    <s v="0//0"/>
    <m/>
    <m/>
    <n v="0"/>
    <m/>
    <n v="0"/>
    <m/>
    <m/>
    <m/>
    <s v="EST"/>
    <s v="40 DE"/>
    <d v="2010-04-16T00:00:00"/>
    <n v="13273.52"/>
    <n v="40"/>
    <x v="4"/>
    <x v="4"/>
  </r>
  <r>
    <s v="ANA ELIZABETH IANNINI CUSTODIO"/>
    <s v="Universidade Federal de Uberlandia"/>
    <n v="1662687"/>
    <n v="10259609803"/>
    <s v="24/07/1961"/>
    <s v="F"/>
    <s v="ZULMIRA RODRIGUES IANNINI"/>
    <s v="Branca"/>
    <s v="BRASILEIRO NATO"/>
    <m/>
    <s v="SP"/>
    <s v="ESPIRITO SANTO DO PINHAL"/>
    <n v="294"/>
    <x v="21"/>
    <s v="07-AREA ACADEMICA-UMUARAMA"/>
    <n v="294"/>
    <x v="17"/>
    <s v="07-AREA ACADEMICA-UMUARAMA"/>
    <m/>
    <s v="Doutorado"/>
    <s v="Associado-02"/>
    <x v="0"/>
    <m/>
    <s v="0//0"/>
    <m/>
    <m/>
    <n v="0"/>
    <m/>
    <n v="0"/>
    <m/>
    <m/>
    <m/>
    <s v="EST"/>
    <s v="40 DE"/>
    <d v="2008-10-30T00:00:00"/>
    <n v="17255.59"/>
    <n v="61"/>
    <x v="6"/>
    <x v="5"/>
  </r>
  <r>
    <s v="ANA ELVIRA WUO"/>
    <s v="Universidade Federal de Uberlandia"/>
    <n v="1308131"/>
    <n v="5075282806"/>
    <s v="17/10/1964"/>
    <s v="F"/>
    <s v="MARIA JOSE MEINBERG PORTO WUO"/>
    <s v="Branca"/>
    <s v="BRASILEIRO NATO"/>
    <m/>
    <s v="SP"/>
    <m/>
    <n v="808"/>
    <x v="35"/>
    <s v="04-SANTA MONICA"/>
    <n v="808"/>
    <x v="26"/>
    <s v="04-SANTA MONICA"/>
    <m/>
    <s v="Doutorado"/>
    <s v="Adjunto-03"/>
    <x v="0"/>
    <m/>
    <s v="0//0"/>
    <m/>
    <m/>
    <n v="0"/>
    <m/>
    <n v="0"/>
    <m/>
    <m/>
    <m/>
    <s v="EST"/>
    <s v="40 DE"/>
    <d v="2014-07-03T00:00:00"/>
    <n v="13746.19"/>
    <n v="58"/>
    <x v="2"/>
    <x v="4"/>
  </r>
  <r>
    <s v="ANA ERICA REIS DA SILVA KUHN"/>
    <s v="Universidade Federal de Uberlandia"/>
    <n v="3247880"/>
    <n v="2202151540"/>
    <s v="16/02/1986"/>
    <s v="F"/>
    <s v="ERICA REIS DA SILVA"/>
    <s v="Parda"/>
    <s v="BRASILEIRO NATO"/>
    <m/>
    <s v="BA"/>
    <m/>
    <n v="349"/>
    <x v="9"/>
    <s v="04-SANTA MONICA"/>
    <n v="349"/>
    <x v="9"/>
    <s v="04-SANTA MONICA"/>
    <m/>
    <s v="Doutorado"/>
    <s v="Auxiliar-01"/>
    <x v="0"/>
    <m/>
    <s v="0//0"/>
    <m/>
    <m/>
    <n v="0"/>
    <m/>
    <n v="0"/>
    <m/>
    <m/>
    <m/>
    <s v="EST"/>
    <s v="40 DE"/>
    <d v="2021-07-29T00:00:00"/>
    <n v="9616.18"/>
    <n v="36"/>
    <x v="5"/>
    <x v="2"/>
  </r>
  <r>
    <s v="ANA FLAVIA CERNIC RAMOS"/>
    <s v="Universidade Federal de Uberlandia"/>
    <n v="1888602"/>
    <n v="28736304859"/>
    <s v="03/04/1978"/>
    <s v="F"/>
    <s v="WILDEMEA ANTONIA SIMOES"/>
    <s v="Branca"/>
    <s v="BRASILEIRO NATO"/>
    <m/>
    <s v="SP"/>
    <m/>
    <n v="1299"/>
    <x v="47"/>
    <s v="04-SANTA MONICA"/>
    <n v="335"/>
    <x v="21"/>
    <s v="04-SANTA MONICA"/>
    <m/>
    <s v="Doutorado"/>
    <s v="Associado-02"/>
    <x v="0"/>
    <m/>
    <s v="0//0"/>
    <m/>
    <m/>
    <n v="0"/>
    <m/>
    <n v="0"/>
    <m/>
    <m/>
    <m/>
    <s v="EST"/>
    <s v="40 DE"/>
    <d v="2011-09-01T00:00:00"/>
    <n v="18238.77"/>
    <n v="44"/>
    <x v="1"/>
    <x v="1"/>
  </r>
  <r>
    <s v="ANA GRACI BRITO MADURRO"/>
    <s v="Universidade Federal de Uberlandia"/>
    <n v="2378563"/>
    <n v="67825230604"/>
    <s v="04/01/1967"/>
    <s v="F"/>
    <s v="RAIMUNDA LEITE BRITO"/>
    <s v="Branca"/>
    <s v="BRASILEIRO NATO"/>
    <m/>
    <s v="MG"/>
    <s v="BRASILANDIA"/>
    <n v="298"/>
    <x v="46"/>
    <s v="07-AREA ACADEMICA-UMUARAMA"/>
    <n v="298"/>
    <x v="30"/>
    <s v="07-AREA ACADEMICA-UMUARAMA"/>
    <m/>
    <s v="Doutorado"/>
    <s v="Associado-03"/>
    <x v="0"/>
    <m/>
    <s v="0//0"/>
    <m/>
    <m/>
    <n v="0"/>
    <m/>
    <n v="0"/>
    <m/>
    <m/>
    <m/>
    <s v="EST"/>
    <s v="40 DE"/>
    <d v="2008-11-10T00:00:00"/>
    <n v="18780.490000000002"/>
    <n v="55"/>
    <x v="2"/>
    <x v="1"/>
  </r>
  <r>
    <s v="ANA HELENA DA SILVA DELFINO DUARTE"/>
    <s v="Universidade Federal de Uberlandia"/>
    <n v="2189224"/>
    <n v="40608034649"/>
    <s v="17/07/1961"/>
    <s v="F"/>
    <s v="DINORA TEODORA DA SILVA"/>
    <s v="Branca"/>
    <s v="BRASILEIRO NATO"/>
    <m/>
    <s v="MG"/>
    <s v="CAMPINA VERDE"/>
    <n v="808"/>
    <x v="35"/>
    <s v="04-SANTA MONICA"/>
    <n v="808"/>
    <x v="26"/>
    <s v="04-SANTA MONICA"/>
    <m/>
    <s v="Doutorado"/>
    <s v="Associado-02"/>
    <x v="0"/>
    <m/>
    <s v="0//0"/>
    <m/>
    <m/>
    <n v="0"/>
    <m/>
    <n v="0"/>
    <m/>
    <m/>
    <m/>
    <s v="EST"/>
    <s v="40 DE"/>
    <d v="1997-02-01T00:00:00"/>
    <n v="17416.099999999999"/>
    <n v="61"/>
    <x v="6"/>
    <x v="5"/>
  </r>
  <r>
    <s v="ANA LUISA NEVES ALVARENGA DIAS"/>
    <s v="Universidade Federal de Uberlandia"/>
    <n v="2083911"/>
    <n v="6044477606"/>
    <s v="30/04/1983"/>
    <s v="F"/>
    <s v="SUZETE NEVES ALVARENGA"/>
    <s v="Branca"/>
    <s v="BRASILEIRO NATO"/>
    <m/>
    <s v="MG"/>
    <m/>
    <n v="314"/>
    <x v="20"/>
    <s v="07-AREA ACADEMICA-UMUARAMA"/>
    <n v="314"/>
    <x v="14"/>
    <s v="07-AREA ACADEMICA-UMUARAMA"/>
    <m/>
    <s v="Doutorado"/>
    <s v="Adjunto-03"/>
    <x v="0"/>
    <m/>
    <s v="0//0"/>
    <m/>
    <m/>
    <n v="0"/>
    <m/>
    <n v="0"/>
    <m/>
    <m/>
    <m/>
    <s v="EST"/>
    <s v="40 DE"/>
    <d v="2014-01-24T00:00:00"/>
    <n v="12763.01"/>
    <n v="39"/>
    <x v="4"/>
    <x v="4"/>
  </r>
  <r>
    <s v="ANA LUIZA PEREIRA SARAMAGO"/>
    <s v="Universidade Federal de Uberlandia"/>
    <n v="3841799"/>
    <n v="7972329664"/>
    <s v="04/07/1986"/>
    <s v="F"/>
    <s v="SEZIMARIA DE FATIMA PEREIRA SARAMAGO"/>
    <s v="Branca"/>
    <s v="BRASILEIRO NATO"/>
    <m/>
    <s v="MG"/>
    <m/>
    <n v="305"/>
    <x v="0"/>
    <s v="07-AREA ACADEMICA-UMUARAMA"/>
    <n v="305"/>
    <x v="0"/>
    <s v="07-AREA ACADEMICA-UMUARAMA"/>
    <m/>
    <s v="Mestrado"/>
    <s v="Auxiliar-01"/>
    <x v="0"/>
    <m/>
    <s v="0//0"/>
    <m/>
    <m/>
    <n v="0"/>
    <m/>
    <n v="0"/>
    <m/>
    <m/>
    <m/>
    <s v="EST"/>
    <s v="40 HS"/>
    <d v="2017-06-21T00:00:00"/>
    <n v="4304.92"/>
    <n v="36"/>
    <x v="5"/>
    <x v="0"/>
  </r>
  <r>
    <s v="ANA LUIZA RIGHETTO GRECO"/>
    <s v="Universidade Federal de Uberlandia"/>
    <n v="3279415"/>
    <n v="36883200851"/>
    <s v="08/05/1988"/>
    <s v="F"/>
    <s v="ELISABETE APARECIDA COSTA RIGHETTO GRECO"/>
    <s v="Branca"/>
    <s v="BRASILEIRO NATO"/>
    <m/>
    <s v="SP"/>
    <m/>
    <n v="332"/>
    <x v="48"/>
    <s v="03-EDUCACAO FISICA"/>
    <n v="332"/>
    <x v="31"/>
    <s v="03-EDUCACAO FISICA"/>
    <m/>
    <s v="Doutorado"/>
    <s v="Auxiliar-01"/>
    <x v="1"/>
    <m/>
    <s v="0//0"/>
    <m/>
    <m/>
    <n v="0"/>
    <m/>
    <n v="0"/>
    <m/>
    <m/>
    <m/>
    <s v="CDT"/>
    <s v="40 HS"/>
    <d v="2022-03-03T00:00:00"/>
    <n v="3866.06"/>
    <n v="34"/>
    <x v="5"/>
    <x v="8"/>
  </r>
  <r>
    <s v="ANA MARIA BONETTI"/>
    <s v="Universidade Federal de Uberlandia"/>
    <n v="411567"/>
    <n v="59421398815"/>
    <s v="08/09/1949"/>
    <s v="F"/>
    <s v="HERMINIA ZUANA BONETTI"/>
    <s v="Branca"/>
    <s v="BRASILEIRO NATO"/>
    <m/>
    <s v="SP"/>
    <s v="ARARAQUARA"/>
    <n v="300"/>
    <x v="49"/>
    <s v="07-AREA ACADEMICA-UMUARAMA"/>
    <n v="298"/>
    <x v="30"/>
    <s v="07-AREA ACADEMICA-UMUARAMA"/>
    <m/>
    <s v="Doutorado"/>
    <s v="Titular-01"/>
    <x v="0"/>
    <m/>
    <s v="0//0"/>
    <m/>
    <m/>
    <n v="0"/>
    <m/>
    <n v="0"/>
    <m/>
    <m/>
    <m/>
    <s v="EST"/>
    <s v="40 DE"/>
    <d v="1982-04-01T00:00:00"/>
    <n v="26335.08"/>
    <n v="73"/>
    <x v="7"/>
    <x v="3"/>
  </r>
  <r>
    <s v="ANA MARIA DE PAIVA FRANCO"/>
    <s v="Universidade Federal de Uberlandia"/>
    <n v="1908981"/>
    <n v="26130333803"/>
    <s v="30/11/1976"/>
    <s v="F"/>
    <s v="MARIA APARECIDA DE PAIVA FRANCO"/>
    <s v="Branca"/>
    <s v="BRASILEIRO NATO"/>
    <m/>
    <s v="SP"/>
    <m/>
    <n v="344"/>
    <x v="6"/>
    <s v="04-SANTA MONICA"/>
    <n v="344"/>
    <x v="6"/>
    <s v="04-SANTA MONICA"/>
    <m/>
    <s v="Doutorado"/>
    <s v="Associado-02"/>
    <x v="0"/>
    <m/>
    <s v="0//0"/>
    <m/>
    <s v="Afas. Part.Pro.Pos.Grad. Stricto Sensu no País C/Ônus - EST"/>
    <n v="0"/>
    <m/>
    <n v="0"/>
    <m/>
    <s v="4/04/2022"/>
    <s v="3/04/2023"/>
    <s v="EST"/>
    <s v="40 DE"/>
    <d v="2012-01-05T00:00:00"/>
    <n v="17255.59"/>
    <n v="46"/>
    <x v="1"/>
    <x v="5"/>
  </r>
  <r>
    <s v="ANA MARIA DONNARD"/>
    <s v="Universidade Federal de Uberlandia"/>
    <n v="1292275"/>
    <n v="43568076691"/>
    <s v="22/04/1959"/>
    <s v="F"/>
    <s v="MARIA DE ALMEIDA DONNARD"/>
    <s v="Branca"/>
    <s v="BRASILEIRO NATO"/>
    <m/>
    <s v="MG"/>
    <s v="BELO HORIZONTE"/>
    <n v="349"/>
    <x v="9"/>
    <s v="04-SANTA MONICA"/>
    <n v="349"/>
    <x v="9"/>
    <s v="04-SANTA MONICA"/>
    <m/>
    <s v="Doutorado"/>
    <s v="Associado-02"/>
    <x v="0"/>
    <m/>
    <s v="0//0"/>
    <m/>
    <m/>
    <n v="0"/>
    <m/>
    <n v="0"/>
    <m/>
    <m/>
    <m/>
    <s v="EST"/>
    <s v="40 DE"/>
    <d v="2008-07-31T00:00:00"/>
    <n v="17255.59"/>
    <n v="63"/>
    <x v="6"/>
    <x v="5"/>
  </r>
  <r>
    <s v="ANA MARTA DE SOUZA"/>
    <s v="Universidade Federal de Uberlandia"/>
    <n v="3461427"/>
    <n v="2500284689"/>
    <s v="20/01/1976"/>
    <s v="F"/>
    <s v="MARIA GASPARINA DE OLIVEIRA SOUZA"/>
    <s v="Branca"/>
    <s v="BRASILEIRO NATO"/>
    <m/>
    <s v="MG"/>
    <s v="PATROCINIO"/>
    <n v="399"/>
    <x v="27"/>
    <s v="12-CAMPUS GLORIA"/>
    <n v="399"/>
    <x v="23"/>
    <s v="12-CAMPUS GLORIA"/>
    <m/>
    <s v="Doutorado"/>
    <s v="Adjunto-04"/>
    <x v="0"/>
    <m/>
    <s v="0//0"/>
    <m/>
    <m/>
    <n v="0"/>
    <m/>
    <n v="0"/>
    <m/>
    <m/>
    <m/>
    <s v="EST"/>
    <s v="40 DE"/>
    <d v="2013-07-08T00:00:00"/>
    <n v="13273.52"/>
    <n v="46"/>
    <x v="1"/>
    <x v="4"/>
  </r>
  <r>
    <s v="ANA PAULA COELHO BALBI"/>
    <s v="Universidade Federal de Uberlandia"/>
    <n v="1661463"/>
    <n v="65330528615"/>
    <s v="01/08/1976"/>
    <s v="F"/>
    <s v="SUELI ELISABETE COELHO BALBI"/>
    <s v="Branca"/>
    <s v="BRASILEIRO NATO"/>
    <m/>
    <s v="SP"/>
    <s v="BEBEDOURO"/>
    <n v="288"/>
    <x v="24"/>
    <s v="07-AREA ACADEMICA-UMUARAMA"/>
    <n v="288"/>
    <x v="20"/>
    <s v="07-AREA ACADEMICA-UMUARAMA"/>
    <m/>
    <s v="Doutorado"/>
    <s v="Associado-03"/>
    <x v="0"/>
    <m/>
    <s v="0//0"/>
    <m/>
    <m/>
    <n v="0"/>
    <m/>
    <n v="0"/>
    <m/>
    <m/>
    <m/>
    <s v="EST"/>
    <s v="40 DE"/>
    <d v="2008-10-15T00:00:00"/>
    <n v="17945.810000000001"/>
    <n v="46"/>
    <x v="1"/>
    <x v="5"/>
  </r>
  <r>
    <s v="ANA PAULA DE AVILA GOMIDE"/>
    <s v="Universidade Federal de Uberlandia"/>
    <n v="1658376"/>
    <n v="99928620687"/>
    <s v="08/12/1973"/>
    <s v="F"/>
    <s v="HELENA MARIA DE AVILA"/>
    <s v="Branca"/>
    <s v="BRASILEIRO NATO"/>
    <m/>
    <s v="MG"/>
    <s v="UBERLANDIA"/>
    <n v="326"/>
    <x v="22"/>
    <s v="07-AREA ACADEMICA-UMUARAMA"/>
    <n v="326"/>
    <x v="18"/>
    <s v="07-AREA ACADEMICA-UMUARAMA"/>
    <m/>
    <s v="Doutorado"/>
    <s v="Associado-04"/>
    <x v="0"/>
    <m/>
    <s v="0//0"/>
    <m/>
    <m/>
    <n v="0"/>
    <m/>
    <n v="0"/>
    <m/>
    <m/>
    <m/>
    <s v="EST"/>
    <s v="40 DE"/>
    <d v="2008-09-25T00:00:00"/>
    <n v="18663.64"/>
    <n v="49"/>
    <x v="0"/>
    <x v="1"/>
  </r>
  <r>
    <s v="ANA PAULA DE LIMA OLIVEIRA"/>
    <s v="Universidade Federal de Uberlandia"/>
    <n v="1005609"/>
    <n v="3369674629"/>
    <s v="25/01/1978"/>
    <s v="F"/>
    <s v="AMALIA DE LIMA OLIVEIRA"/>
    <s v="Branca"/>
    <s v="BRASILEIRO NATO"/>
    <m/>
    <s v="MG"/>
    <m/>
    <n v="319"/>
    <x v="29"/>
    <s v="07-AREA ACADEMICA-UMUARAMA"/>
    <n v="319"/>
    <x v="13"/>
    <s v="07-AREA ACADEMICA-UMUARAMA"/>
    <m/>
    <s v="Doutorado"/>
    <s v="Adjunto-03"/>
    <x v="0"/>
    <m/>
    <s v="0//0"/>
    <m/>
    <m/>
    <n v="0"/>
    <m/>
    <n v="0"/>
    <m/>
    <m/>
    <m/>
    <s v="EST"/>
    <s v="40 DE"/>
    <d v="2014-04-01T00:00:00"/>
    <n v="13356.63"/>
    <n v="44"/>
    <x v="1"/>
    <x v="4"/>
  </r>
  <r>
    <s v="ANA PAULA DE MORAES TEIXEIRA"/>
    <s v="Universidade Federal de Uberlandia"/>
    <n v="1664153"/>
    <n v="24595828896"/>
    <s v="23/06/1974"/>
    <s v="F"/>
    <s v="BENEDITA MARIA MORAES TEIXEIRA"/>
    <s v="Branca"/>
    <s v="BRASILEIRO NATO"/>
    <m/>
    <s v="SP"/>
    <m/>
    <n v="363"/>
    <x v="10"/>
    <s v="04-SANTA MONICA"/>
    <n v="363"/>
    <x v="10"/>
    <s v="04-SANTA MONICA"/>
    <m/>
    <s v="Doutorado"/>
    <s v="Associado-01"/>
    <x v="0"/>
    <m/>
    <s v="0//0"/>
    <m/>
    <m/>
    <n v="16000"/>
    <s v="COMANDO DO EXERCITO"/>
    <n v="0"/>
    <m/>
    <m/>
    <m/>
    <s v="EST"/>
    <s v="40 DE"/>
    <d v="2021-03-18T00:00:00"/>
    <n v="16591.91"/>
    <n v="48"/>
    <x v="1"/>
    <x v="5"/>
  </r>
  <r>
    <s v="ANA PAULA MACEDO DE AVELLAR"/>
    <s v="Universidade Federal de Uberlandia"/>
    <n v="1324353"/>
    <n v="26238232862"/>
    <s v="02/06/1975"/>
    <s v="F"/>
    <s v="ROSA MARIA GENTIL DE AVELAR"/>
    <s v="Branca"/>
    <s v="BRASILEIRO NATO"/>
    <m/>
    <s v="SP"/>
    <s v="ARARAQUARA"/>
    <n v="344"/>
    <x v="6"/>
    <s v="04-SANTA MONICA"/>
    <n v="344"/>
    <x v="6"/>
    <s v="04-SANTA MONICA"/>
    <m/>
    <s v="Doutorado"/>
    <s v="Associado-04"/>
    <x v="0"/>
    <m/>
    <s v="0//0"/>
    <m/>
    <m/>
    <n v="0"/>
    <m/>
    <n v="0"/>
    <m/>
    <m/>
    <m/>
    <s v="EST"/>
    <s v="40 DE"/>
    <d v="2005-08-05T00:00:00"/>
    <n v="18663.64"/>
    <n v="47"/>
    <x v="1"/>
    <x v="1"/>
  </r>
  <r>
    <s v="ANA PAULA MAGALHAES RESENDE BERNARDES"/>
    <s v="Universidade Federal de Uberlandia"/>
    <n v="2885487"/>
    <n v="5693408612"/>
    <s v="18/06/1982"/>
    <s v="F"/>
    <s v="ANA LUCIA MAGALHAES RESENDE"/>
    <s v="Parda"/>
    <s v="BRASILEIRO NATO"/>
    <m/>
    <s v="MG"/>
    <m/>
    <n v="332"/>
    <x v="48"/>
    <s v="03-EDUCACAO FISICA"/>
    <n v="332"/>
    <x v="31"/>
    <s v="03-EDUCACAO FISICA"/>
    <m/>
    <s v="Doutorado"/>
    <s v="Associado-01"/>
    <x v="0"/>
    <m/>
    <s v="0//0"/>
    <m/>
    <m/>
    <n v="0"/>
    <m/>
    <n v="0"/>
    <m/>
    <m/>
    <m/>
    <s v="EST"/>
    <s v="40 DE"/>
    <d v="2013-02-27T00:00:00"/>
    <n v="16591.91"/>
    <n v="40"/>
    <x v="4"/>
    <x v="5"/>
  </r>
  <r>
    <s v="ANA PAULA OLIVEIRA NOGUEIRA"/>
    <s v="Universidade Federal de Uberlandia"/>
    <n v="1843960"/>
    <n v="95527079191"/>
    <s v="13/04/1981"/>
    <s v="F"/>
    <s v="DORALICE OLIVEIRA NOGUEIRA"/>
    <s v="Parda"/>
    <s v="BRASILEIRO NATO"/>
    <m/>
    <s v="GO"/>
    <m/>
    <n v="567"/>
    <x v="50"/>
    <s v="07-AREA ACADEMICA-UMUARAMA"/>
    <n v="298"/>
    <x v="30"/>
    <s v="07-AREA ACADEMICA-UMUARAMA"/>
    <m/>
    <s v="Doutorado"/>
    <s v="Associado-02"/>
    <x v="0"/>
    <m/>
    <s v="0//0"/>
    <m/>
    <m/>
    <n v="0"/>
    <m/>
    <n v="0"/>
    <m/>
    <m/>
    <m/>
    <s v="EST"/>
    <s v="40 DE"/>
    <d v="2011-01-31T00:00:00"/>
    <n v="18058.169999999998"/>
    <n v="41"/>
    <x v="4"/>
    <x v="1"/>
  </r>
  <r>
    <s v="ANA PAULA PERINI"/>
    <s v="Universidade Federal de Uberlandia"/>
    <n v="2166082"/>
    <n v="97069868049"/>
    <s v="14/08/1981"/>
    <s v="F"/>
    <s v="MARLEY DA SILVEIRA PERINI"/>
    <s v="Branca"/>
    <s v="BRASILEIRO NATO"/>
    <m/>
    <s v="RS"/>
    <m/>
    <n v="395"/>
    <x v="1"/>
    <s v="04-SANTA MONICA"/>
    <n v="395"/>
    <x v="1"/>
    <s v="04-SANTA MONICA"/>
    <m/>
    <s v="Doutorado"/>
    <s v="Adjunto-03"/>
    <x v="0"/>
    <m/>
    <s v="0//0"/>
    <m/>
    <m/>
    <n v="0"/>
    <m/>
    <n v="0"/>
    <m/>
    <m/>
    <m/>
    <s v="EST"/>
    <s v="40 DE"/>
    <d v="2014-10-06T00:00:00"/>
    <n v="12763.01"/>
    <n v="41"/>
    <x v="4"/>
    <x v="4"/>
  </r>
  <r>
    <s v="ANA PAULA ROMERO BACRI"/>
    <s v="Universidade Federal de Uberlandia"/>
    <n v="1768841"/>
    <n v="93185227620"/>
    <s v="25/05/1973"/>
    <s v="F"/>
    <s v="MIRIAN DAS GRACAS ROMERO BACRI"/>
    <s v="Branca"/>
    <s v="BRASILEIRO NATO"/>
    <m/>
    <s v="MG"/>
    <m/>
    <n v="799"/>
    <x v="36"/>
    <s v="09-CAMPUS PONTAL"/>
    <n v="1152"/>
    <x v="27"/>
    <s v="09-CAMPUS PONTAL"/>
    <m/>
    <s v="Doutorado"/>
    <s v="Adjunto-04"/>
    <x v="0"/>
    <m/>
    <s v="0//0"/>
    <m/>
    <m/>
    <n v="0"/>
    <m/>
    <n v="0"/>
    <m/>
    <m/>
    <m/>
    <s v="EST"/>
    <s v="40 DE"/>
    <d v="2010-03-05T00:00:00"/>
    <n v="13273.52"/>
    <n v="49"/>
    <x v="0"/>
    <x v="4"/>
  </r>
  <r>
    <s v="ANA PAULA SPINI"/>
    <s v="Universidade Federal de Uberlandia"/>
    <n v="1332011"/>
    <n v="13737316805"/>
    <s v="26/06/1966"/>
    <s v="F"/>
    <s v="WILMA SAAD SPINI"/>
    <s v="Branca"/>
    <s v="BRASILEIRO NATO"/>
    <m/>
    <s v="MG"/>
    <s v="UBERLANDIA"/>
    <n v="335"/>
    <x v="25"/>
    <s v="04-SANTA MONICA"/>
    <n v="335"/>
    <x v="21"/>
    <s v="04-SANTA MONICA"/>
    <m/>
    <s v="Doutorado"/>
    <s v="Associado-02"/>
    <x v="0"/>
    <m/>
    <s v="0//0"/>
    <m/>
    <m/>
    <n v="0"/>
    <m/>
    <n v="0"/>
    <m/>
    <m/>
    <m/>
    <s v="EST"/>
    <s v="40 DE"/>
    <d v="2008-11-10T00:00:00"/>
    <n v="17255.59"/>
    <n v="56"/>
    <x v="2"/>
    <x v="5"/>
  </r>
  <r>
    <s v="ANA PAULA TREMURA GALVES"/>
    <s v="Universidade Federal de Uberlandia"/>
    <n v="2043877"/>
    <n v="33285574828"/>
    <s v="11/12/1984"/>
    <s v="F"/>
    <s v="CARLOTA FILOMENA ALVES TREMURA GALVES"/>
    <s v="Branca"/>
    <s v="BRASILEIRO NATO"/>
    <m/>
    <s v="SP"/>
    <m/>
    <n v="391"/>
    <x v="8"/>
    <s v="04-SANTA MONICA"/>
    <n v="391"/>
    <x v="8"/>
    <s v="04-SANTA MONICA"/>
    <m/>
    <s v="Doutorado"/>
    <s v="Adjunto-04"/>
    <x v="0"/>
    <m/>
    <s v="0//0"/>
    <m/>
    <m/>
    <n v="0"/>
    <m/>
    <n v="0"/>
    <m/>
    <m/>
    <m/>
    <s v="EST"/>
    <s v="40 DE"/>
    <d v="2013-07-15T00:00:00"/>
    <n v="13273.52"/>
    <n v="38"/>
    <x v="5"/>
    <x v="4"/>
  </r>
  <r>
    <s v="ANA PAULA TURRIONI HIDALGO"/>
    <s v="Universidade Federal de Uberlandia"/>
    <n v="2268051"/>
    <n v="7078011686"/>
    <s v="28/03/1985"/>
    <s v="F"/>
    <s v="ANA MARIA SILVEIRA TURRIONI"/>
    <s v="Branca"/>
    <s v="BRASILEIRO NATO"/>
    <m/>
    <s v="MG"/>
    <m/>
    <n v="319"/>
    <x v="29"/>
    <s v="07-AREA ACADEMICA-UMUARAMA"/>
    <n v="319"/>
    <x v="13"/>
    <s v="07-AREA ACADEMICA-UMUARAMA"/>
    <m/>
    <s v="Doutorado"/>
    <s v="Adjunto-02"/>
    <x v="0"/>
    <m/>
    <s v="0//0"/>
    <m/>
    <m/>
    <n v="0"/>
    <m/>
    <n v="0"/>
    <m/>
    <m/>
    <m/>
    <s v="EST"/>
    <s v="40 DE"/>
    <d v="2015-12-01T00:00:00"/>
    <n v="12842.91"/>
    <n v="37"/>
    <x v="5"/>
    <x v="4"/>
  </r>
  <r>
    <s v="ANA SILVIA FRANCO PINHEIRO MOREIRA"/>
    <s v="Universidade Federal de Uberlandia"/>
    <n v="1536478"/>
    <n v="4758631603"/>
    <s v="19/03/1980"/>
    <s v="F"/>
    <s v="VANIA CARNEIRO FRANCO"/>
    <s v="Branca"/>
    <s v="BRASILEIRO NATO"/>
    <m/>
    <s v="MG"/>
    <m/>
    <n v="1267"/>
    <x v="51"/>
    <s v="07-AREA ACADEMICA-UMUARAMA"/>
    <n v="294"/>
    <x v="17"/>
    <s v="07-AREA ACADEMICA-UMUARAMA"/>
    <m/>
    <s v="Doutorado"/>
    <s v="Associado-03"/>
    <x v="0"/>
    <m/>
    <s v="0//0"/>
    <m/>
    <m/>
    <n v="26235"/>
    <s v="UNIVERSIDADE FEDERAL DE GOIAS"/>
    <n v="0"/>
    <m/>
    <m/>
    <m/>
    <s v="EST"/>
    <s v="40 DE"/>
    <d v="2010-07-09T00:00:00"/>
    <n v="18928.990000000002"/>
    <n v="42"/>
    <x v="4"/>
    <x v="1"/>
  </r>
  <r>
    <s v="ANABELA ALMEIDA COSTA E SANTOS PERETTA"/>
    <s v="Universidade Federal de Uberlandia"/>
    <n v="1644594"/>
    <n v="15851298871"/>
    <s v="17/04/1975"/>
    <s v="F"/>
    <s v="MARIA JOSE ALMEIDA COSTA E SANTOS"/>
    <s v="Branca"/>
    <s v="EQUIPARADO"/>
    <s v="ANGOLA"/>
    <m/>
    <s v="NOVA LISBOA - ANGOLA"/>
    <n v="1381"/>
    <x v="52"/>
    <s v="07-AREA ACADEMICA-UMUARAMA"/>
    <n v="326"/>
    <x v="18"/>
    <s v="07-AREA ACADEMICA-UMUARAMA"/>
    <m/>
    <s v="Doutorado"/>
    <s v="Associado-04"/>
    <x v="0"/>
    <m/>
    <s v="0//0"/>
    <m/>
    <m/>
    <n v="0"/>
    <m/>
    <n v="0"/>
    <m/>
    <m/>
    <m/>
    <s v="EST"/>
    <s v="40 DE"/>
    <d v="2008-07-31T00:00:00"/>
    <n v="19646.82"/>
    <n v="47"/>
    <x v="1"/>
    <x v="1"/>
  </r>
  <r>
    <s v="ANAMARIA SILVA NEVES"/>
    <s v="Universidade Federal de Uberlandia"/>
    <n v="2204545"/>
    <n v="88900819615"/>
    <s v="11/04/1969"/>
    <s v="F"/>
    <s v="CARMELIA SILVA NEVES"/>
    <s v="Branca"/>
    <s v="BRASILEIRO NATO"/>
    <m/>
    <s v="SP"/>
    <s v="BARRETOS"/>
    <n v="326"/>
    <x v="22"/>
    <s v="07-AREA ACADEMICA-UMUARAMA"/>
    <n v="326"/>
    <x v="18"/>
    <s v="07-AREA ACADEMICA-UMUARAMA"/>
    <m/>
    <s v="Doutorado"/>
    <s v="Titular-01"/>
    <x v="0"/>
    <m/>
    <s v="0//0"/>
    <m/>
    <m/>
    <n v="0"/>
    <m/>
    <n v="0"/>
    <m/>
    <m/>
    <m/>
    <s v="EST"/>
    <s v="40 DE"/>
    <d v="1998-08-06T00:00:00"/>
    <n v="20530.009999999998"/>
    <n v="53"/>
    <x v="0"/>
    <x v="3"/>
  </r>
  <r>
    <s v="ANANDA SILVA SINGH DE CARLI"/>
    <s v="Universidade Federal de Uberlandia"/>
    <n v="3163414"/>
    <n v="33354397837"/>
    <s v="11/11/1984"/>
    <s v="F"/>
    <s v="MARIA INEZ SILVA SINGH"/>
    <s v="Parda"/>
    <s v="BRASILEIRO NATO"/>
    <m/>
    <s v="SP"/>
    <m/>
    <n v="369"/>
    <x v="28"/>
    <s v="04-SANTA MONICA"/>
    <n v="369"/>
    <x v="24"/>
    <s v="04-SANTA MONICA"/>
    <m/>
    <s v="Doutorado"/>
    <s v="Auxiliar-01"/>
    <x v="0"/>
    <m/>
    <s v="0//0"/>
    <m/>
    <m/>
    <n v="0"/>
    <m/>
    <n v="0"/>
    <m/>
    <m/>
    <m/>
    <s v="EST"/>
    <s v="40 DE"/>
    <d v="2020-09-04T00:00:00"/>
    <n v="9616.18"/>
    <n v="38"/>
    <x v="5"/>
    <x v="2"/>
  </r>
  <r>
    <s v="ANDERSON PEREIRA PORTUGUEZ"/>
    <s v="Universidade Federal de Uberlandia"/>
    <n v="1173291"/>
    <n v="808219790"/>
    <s v="22/02/1971"/>
    <s v="M"/>
    <s v="MARIA IZABEL PEREIRA PORTUGUEZ"/>
    <s v="Branca"/>
    <s v="BRASILEIRO NATO"/>
    <m/>
    <s v="RJ"/>
    <m/>
    <n v="800"/>
    <x v="16"/>
    <s v="09-CAMPUS PONTAL"/>
    <n v="1155"/>
    <x v="5"/>
    <s v="09-CAMPUS PONTAL"/>
    <m/>
    <s v="Doutorado"/>
    <s v="Associado-03"/>
    <x v="0"/>
    <m/>
    <s v="0//0"/>
    <m/>
    <m/>
    <n v="0"/>
    <m/>
    <n v="0"/>
    <m/>
    <m/>
    <m/>
    <s v="EST"/>
    <s v="40 DE"/>
    <d v="2010-02-26T00:00:00"/>
    <n v="17945.810000000001"/>
    <n v="51"/>
    <x v="0"/>
    <x v="5"/>
  </r>
  <r>
    <s v="ANDERSON RODRIGUES DOS SANTOS"/>
    <s v="Universidade Federal de Uberlandia"/>
    <n v="1999635"/>
    <n v="2432413644"/>
    <s v="18/11/1971"/>
    <s v="M"/>
    <s v="VITALINA DE SOUZA RODRIGUES"/>
    <s v="Branca"/>
    <s v="BRASILEIRO NATO"/>
    <m/>
    <s v="MG"/>
    <m/>
    <n v="414"/>
    <x v="42"/>
    <s v="04-SANTA MONICA"/>
    <n v="414"/>
    <x v="12"/>
    <s v="04-SANTA MONICA"/>
    <m/>
    <s v="Doutorado"/>
    <s v="Associado-01"/>
    <x v="0"/>
    <m/>
    <s v="0//0"/>
    <m/>
    <m/>
    <n v="0"/>
    <m/>
    <n v="0"/>
    <m/>
    <m/>
    <m/>
    <s v="EST"/>
    <s v="40 DE"/>
    <d v="2013-02-27T00:00:00"/>
    <n v="16591.91"/>
    <n v="51"/>
    <x v="0"/>
    <x v="5"/>
  </r>
  <r>
    <s v="ANDERSON SILVEIRA DUQUE"/>
    <s v="Universidade Federal de Uberlandia"/>
    <n v="2349108"/>
    <n v="5431683608"/>
    <s v="28/12/1981"/>
    <s v="M"/>
    <s v="CARMIRANDA SILVEIRA DUQUE"/>
    <s v="Branca"/>
    <s v="BRASILEIRO NATO"/>
    <m/>
    <s v="MG"/>
    <m/>
    <n v="305"/>
    <x v="0"/>
    <s v="07-AREA ACADEMICA-UMUARAMA"/>
    <n v="305"/>
    <x v="0"/>
    <s v="07-AREA ACADEMICA-UMUARAMA"/>
    <m/>
    <s v="Doutorado"/>
    <s v="Adjunto-01"/>
    <x v="0"/>
    <m/>
    <s v="0//0"/>
    <m/>
    <m/>
    <n v="0"/>
    <m/>
    <n v="0"/>
    <m/>
    <m/>
    <m/>
    <s v="EST"/>
    <s v="40 HS"/>
    <d v="2016-12-06T00:00:00"/>
    <n v="7155.54"/>
    <n v="41"/>
    <x v="4"/>
    <x v="6"/>
  </r>
  <r>
    <s v="ANDRE ANTONIO DOS ANJOS"/>
    <s v="Universidade Federal de Uberlandia"/>
    <n v="3238801"/>
    <n v="7711091648"/>
    <s v="20/06/1986"/>
    <s v="M"/>
    <s v="JANICE LUCIA DOS ANJOS"/>
    <s v="Branca"/>
    <s v="BRASILEIRO NATO"/>
    <m/>
    <s v="MG"/>
    <m/>
    <n v="403"/>
    <x v="12"/>
    <s v="04-SANTA MONICA"/>
    <n v="403"/>
    <x v="11"/>
    <s v="04-SANTA MONICA"/>
    <m/>
    <s v="Doutorado"/>
    <s v="Auxiliar-01"/>
    <x v="0"/>
    <m/>
    <s v="0//0"/>
    <m/>
    <m/>
    <n v="0"/>
    <m/>
    <n v="0"/>
    <m/>
    <m/>
    <m/>
    <s v="EST"/>
    <s v="40 DE"/>
    <d v="2021-06-01T00:00:00"/>
    <n v="9616.18"/>
    <n v="36"/>
    <x v="5"/>
    <x v="2"/>
  </r>
  <r>
    <s v="ANDRE CAMPOS MACHADO"/>
    <s v="Universidade Federal de Uberlandia"/>
    <n v="1507550"/>
    <n v="51111802653"/>
    <s v="21/03/1965"/>
    <s v="M"/>
    <s v="GUARACIABA SILVIA CAMPOS MACHADO"/>
    <s v="Branca"/>
    <s v="BRASILEIRO NATO"/>
    <m/>
    <s v="MG"/>
    <s v="ITUIUTABA"/>
    <n v="808"/>
    <x v="35"/>
    <s v="04-SANTA MONICA"/>
    <n v="808"/>
    <x v="26"/>
    <s v="04-SANTA MONICA"/>
    <m/>
    <s v="Doutorado"/>
    <s v="Associado-01"/>
    <x v="0"/>
    <m/>
    <s v="0//0"/>
    <m/>
    <m/>
    <n v="0"/>
    <m/>
    <n v="0"/>
    <m/>
    <m/>
    <m/>
    <s v="EST"/>
    <s v="40 DE"/>
    <d v="2005-08-23T00:00:00"/>
    <n v="16591.91"/>
    <n v="57"/>
    <x v="2"/>
    <x v="5"/>
  </r>
  <r>
    <s v="ANDRE FABIANO VOIGT"/>
    <s v="Universidade Federal de Uberlandia"/>
    <n v="1658380"/>
    <n v="1891967932"/>
    <s v="03/02/1977"/>
    <s v="M"/>
    <s v="CRISTA VOIGT"/>
    <s v="Branca"/>
    <s v="BRASILEIRO NATO"/>
    <m/>
    <s v="SC"/>
    <s v="FLORIANOPOLIS"/>
    <n v="335"/>
    <x v="25"/>
    <s v="04-SANTA MONICA"/>
    <n v="335"/>
    <x v="21"/>
    <s v="04-SANTA MONICA"/>
    <m/>
    <s v="Doutorado"/>
    <s v="Associado-04"/>
    <x v="0"/>
    <m/>
    <s v="0//0"/>
    <m/>
    <m/>
    <n v="0"/>
    <m/>
    <n v="0"/>
    <m/>
    <m/>
    <m/>
    <s v="EST"/>
    <s v="40 DE"/>
    <d v="2008-09-25T00:00:00"/>
    <n v="18663.64"/>
    <n v="45"/>
    <x v="1"/>
    <x v="1"/>
  </r>
  <r>
    <s v="ANDRE FRANCISCO ALCANTARA FAGUNDES"/>
    <s v="Universidade Federal de Uberlandia"/>
    <n v="2424429"/>
    <n v="3155219610"/>
    <s v="03/05/1976"/>
    <s v="M"/>
    <s v="EDNA MARIA ALCANTARA FAGUNDES"/>
    <s v="Branca"/>
    <s v="BRASILEIRO NATO"/>
    <m/>
    <s v="MG"/>
    <s v="UBERLANDIA"/>
    <n v="369"/>
    <x v="28"/>
    <s v="04-SANTA MONICA"/>
    <n v="369"/>
    <x v="24"/>
    <s v="04-SANTA MONICA"/>
    <m/>
    <s v="Doutorado"/>
    <s v="Associado-01"/>
    <x v="0"/>
    <m/>
    <s v="0//0"/>
    <m/>
    <m/>
    <n v="0"/>
    <m/>
    <n v="0"/>
    <m/>
    <m/>
    <m/>
    <s v="EST"/>
    <s v="40 DE"/>
    <d v="2008-07-31T00:00:00"/>
    <n v="17575.09"/>
    <n v="46"/>
    <x v="1"/>
    <x v="5"/>
  </r>
  <r>
    <s v="ANDRE LUIS DE ARAUJO"/>
    <s v="Universidade Federal de Uberlandia"/>
    <n v="1722428"/>
    <n v="5236645670"/>
    <s v="22/05/1981"/>
    <s v="M"/>
    <s v="MARIA LIDIA FREITAS ARAUJO"/>
    <s v="Branca"/>
    <s v="BRASILEIRO NATO"/>
    <m/>
    <s v="MG"/>
    <m/>
    <n v="372"/>
    <x v="2"/>
    <s v="04-SANTA MONICA"/>
    <n v="372"/>
    <x v="2"/>
    <s v="04-SANTA MONICA"/>
    <m/>
    <s v="Doutorado"/>
    <s v="Adjunto-02"/>
    <x v="0"/>
    <m/>
    <s v="0//0"/>
    <m/>
    <m/>
    <n v="0"/>
    <m/>
    <n v="0"/>
    <m/>
    <m/>
    <m/>
    <s v="EST"/>
    <s v="40 DE"/>
    <d v="2017-01-24T00:00:00"/>
    <n v="12272.12"/>
    <n v="41"/>
    <x v="4"/>
    <x v="4"/>
  </r>
  <r>
    <s v="ANDRE LUIZ AGUIAR DA COSTA"/>
    <s v="Universidade Federal de Uberlandia"/>
    <n v="1562589"/>
    <n v="46380876200"/>
    <s v="25/07/1975"/>
    <s v="M"/>
    <s v="ALVACY AGUIAR DA COSTA"/>
    <s v="Não Informado"/>
    <s v="BRASILEIRO NATO"/>
    <m/>
    <s v="AM"/>
    <m/>
    <n v="403"/>
    <x v="12"/>
    <s v="04-SANTA MONICA"/>
    <n v="403"/>
    <x v="11"/>
    <s v="04-SANTA MONICA"/>
    <m/>
    <s v="Doutorado"/>
    <s v="Adjunto-03"/>
    <x v="0"/>
    <m/>
    <s v="0//0"/>
    <m/>
    <m/>
    <n v="0"/>
    <m/>
    <n v="0"/>
    <m/>
    <m/>
    <m/>
    <s v="EST"/>
    <s v="40 DE"/>
    <d v="2015-07-07T00:00:00"/>
    <n v="12763.01"/>
    <n v="47"/>
    <x v="1"/>
    <x v="4"/>
  </r>
  <r>
    <s v="ANDRE LUIZ BOGADO"/>
    <s v="Universidade Federal de Uberlandia"/>
    <n v="1626172"/>
    <n v="26085753829"/>
    <s v="18/06/1976"/>
    <s v="M"/>
    <s v="LIDIA MARIA BOGADO"/>
    <s v="Branca"/>
    <s v="BRASILEIRO NATO"/>
    <m/>
    <s v="SP"/>
    <s v="GUARULHOS"/>
    <n v="802"/>
    <x v="53"/>
    <s v="09-CAMPUS PONTAL"/>
    <n v="1152"/>
    <x v="27"/>
    <s v="09-CAMPUS PONTAL"/>
    <m/>
    <s v="Doutorado"/>
    <s v="Associado-04"/>
    <x v="0"/>
    <m/>
    <s v="0//0"/>
    <m/>
    <m/>
    <n v="0"/>
    <m/>
    <n v="0"/>
    <m/>
    <m/>
    <m/>
    <s v="EST"/>
    <s v="40 DE"/>
    <d v="2008-04-11T00:00:00"/>
    <n v="19531.71"/>
    <n v="46"/>
    <x v="1"/>
    <x v="1"/>
  </r>
  <r>
    <s v="ANDRE LUIZ DE OLIVEIRA"/>
    <s v="Universidade Federal de Uberlandia"/>
    <n v="1657415"/>
    <n v="86146963615"/>
    <s v="28/07/1973"/>
    <s v="M"/>
    <s v="ELZA AUGUSTO ALEMAO DE OLIVEIRA"/>
    <s v="Não Informado"/>
    <s v="BRASILEIRO NATO"/>
    <m/>
    <s v="MG"/>
    <m/>
    <n v="407"/>
    <x v="43"/>
    <s v="04-SANTA MONICA"/>
    <n v="407"/>
    <x v="29"/>
    <s v="04-SANTA MONICA"/>
    <m/>
    <s v="Doutorado"/>
    <s v="Associado-03"/>
    <x v="0"/>
    <m/>
    <s v="0//0"/>
    <m/>
    <m/>
    <n v="0"/>
    <m/>
    <n v="0"/>
    <m/>
    <m/>
    <m/>
    <s v="EST"/>
    <s v="40 DE"/>
    <d v="2009-08-17T00:00:00"/>
    <n v="17552.54"/>
    <n v="49"/>
    <x v="0"/>
    <x v="5"/>
  </r>
  <r>
    <s v="ANDRE LUIZ DE OLIVEIRA"/>
    <s v="Universidade Federal de Uberlandia"/>
    <n v="4273987"/>
    <n v="98673734649"/>
    <s v="12/10/1972"/>
    <s v="M"/>
    <s v="BIOLETA RODRIGUES FERNANDES DE OLIVEIRA"/>
    <s v="Branca"/>
    <s v="BRASILEIRO NATO"/>
    <m/>
    <s v="MG"/>
    <s v="ARAGUARI"/>
    <n v="305"/>
    <x v="0"/>
    <s v="07-AREA ACADEMICA-UMUARAMA"/>
    <n v="305"/>
    <x v="0"/>
    <s v="07-AREA ACADEMICA-UMUARAMA"/>
    <m/>
    <s v="Mestrado"/>
    <s v="Auxiliar-01"/>
    <x v="0"/>
    <m/>
    <s v="0//0"/>
    <m/>
    <m/>
    <n v="0"/>
    <m/>
    <n v="0"/>
    <m/>
    <m/>
    <m/>
    <s v="EST"/>
    <s v="20 HS"/>
    <d v="2022-05-02T00:00:00"/>
    <n v="2795.4"/>
    <n v="50"/>
    <x v="0"/>
    <x v="8"/>
  </r>
  <r>
    <s v="ANDRE LUIZ DOS SANTOS"/>
    <s v="Universidade Federal de Uberlandia"/>
    <n v="1626213"/>
    <n v="27810323873"/>
    <s v="18/08/1979"/>
    <s v="M"/>
    <s v="DIRCE APARECIDA LOPES DOS SANTOS"/>
    <s v="Branca"/>
    <s v="BRASILEIRO NATO"/>
    <m/>
    <s v="SP"/>
    <s v="BEBEDOURO"/>
    <n v="802"/>
    <x v="53"/>
    <s v="09-CAMPUS PONTAL"/>
    <n v="1152"/>
    <x v="27"/>
    <s v="09-CAMPUS PONTAL"/>
    <m/>
    <s v="Doutorado"/>
    <s v="Associado-04"/>
    <x v="0"/>
    <m/>
    <s v="0//0"/>
    <m/>
    <m/>
    <n v="0"/>
    <m/>
    <n v="0"/>
    <m/>
    <m/>
    <m/>
    <s v="EST"/>
    <s v="40 DE"/>
    <d v="2008-04-11T00:00:00"/>
    <n v="19531.71"/>
    <n v="43"/>
    <x v="4"/>
    <x v="1"/>
  </r>
  <r>
    <s v="ANDRE LUIZ FIRMINO"/>
    <s v="Universidade Federal de Uberlandia"/>
    <n v="2383565"/>
    <n v="1590095618"/>
    <s v="06/11/1986"/>
    <s v="M"/>
    <s v="SELMA REGINA PACHECO FIRMINO"/>
    <s v="Branca"/>
    <s v="BRASILEIRO NATO"/>
    <m/>
    <s v="SP"/>
    <m/>
    <n v="908"/>
    <x v="44"/>
    <s v="10-CAMPUS MONTE CARMELO"/>
    <n v="301"/>
    <x v="3"/>
    <s v="12-CAMPUS GLORIA"/>
    <m/>
    <s v="Doutorado"/>
    <s v="Adjunto-02"/>
    <x v="0"/>
    <m/>
    <s v="0//0"/>
    <m/>
    <m/>
    <n v="0"/>
    <m/>
    <n v="0"/>
    <m/>
    <m/>
    <m/>
    <s v="EST"/>
    <s v="40 DE"/>
    <d v="2017-03-28T00:00:00"/>
    <n v="12272.12"/>
    <n v="36"/>
    <x v="5"/>
    <x v="4"/>
  </r>
  <r>
    <s v="ANDRE LUIZ NAVES DE OLIVEIRA"/>
    <s v="Universidade Federal de Uberlandia"/>
    <n v="1492029"/>
    <n v="95203435634"/>
    <s v="10/11/1975"/>
    <s v="M"/>
    <s v="ALBANIZIA AUREA FERNANDES NAVES"/>
    <s v="Branca"/>
    <s v="BRASILEIRO NATO"/>
    <m/>
    <s v="DF"/>
    <m/>
    <n v="391"/>
    <x v="8"/>
    <s v="04-SANTA MONICA"/>
    <n v="391"/>
    <x v="8"/>
    <s v="04-SANTA MONICA"/>
    <m/>
    <s v="Doutorado"/>
    <s v="Associado-02"/>
    <x v="0"/>
    <m/>
    <s v="0//0"/>
    <m/>
    <m/>
    <n v="0"/>
    <m/>
    <n v="0"/>
    <m/>
    <m/>
    <m/>
    <s v="EST"/>
    <s v="40 DE"/>
    <d v="2011-02-15T00:00:00"/>
    <n v="17255.59"/>
    <n v="47"/>
    <x v="1"/>
    <x v="5"/>
  </r>
  <r>
    <s v="ANDRE NEMESIO DE BARROS PEREIRA"/>
    <s v="Universidade Federal de Uberlandia"/>
    <n v="1474707"/>
    <n v="97725978615"/>
    <s v="03/03/1971"/>
    <s v="M"/>
    <s v="BERNADETE NEMESIO DE BARROS PEREIRA"/>
    <s v="Parda"/>
    <s v="BRASILEIRO NATO"/>
    <m/>
    <s v="MG"/>
    <m/>
    <n v="294"/>
    <x v="21"/>
    <s v="07-AREA ACADEMICA-UMUARAMA"/>
    <n v="294"/>
    <x v="17"/>
    <s v="07-AREA ACADEMICA-UMUARAMA"/>
    <m/>
    <s v="Doutorado"/>
    <s v="Associado-03"/>
    <x v="0"/>
    <m/>
    <s v="0//0"/>
    <m/>
    <m/>
    <n v="0"/>
    <m/>
    <n v="0"/>
    <m/>
    <m/>
    <m/>
    <s v="EST"/>
    <s v="40 DE"/>
    <d v="2010-08-03T00:00:00"/>
    <n v="17945.810000000001"/>
    <n v="51"/>
    <x v="0"/>
    <x v="5"/>
  </r>
  <r>
    <s v="ANDRE ROSALVO TERRA NASCIMENTO"/>
    <s v="Universidade Federal de Uberlandia"/>
    <n v="1481499"/>
    <n v="60414480015"/>
    <s v="23/09/1969"/>
    <s v="M"/>
    <s v="ELCY TERRA MEDEIROS"/>
    <s v="Branca"/>
    <s v="BRASILEIRO NATO"/>
    <m/>
    <s v="RS"/>
    <s v="SAO LUIZ GONZAGA"/>
    <n v="294"/>
    <x v="21"/>
    <s v="07-AREA ACADEMICA-UMUARAMA"/>
    <n v="294"/>
    <x v="17"/>
    <s v="07-AREA ACADEMICA-UMUARAMA"/>
    <m/>
    <s v="Doutorado"/>
    <s v="Associado-02"/>
    <x v="0"/>
    <m/>
    <s v="0//0"/>
    <m/>
    <m/>
    <n v="0"/>
    <m/>
    <n v="0"/>
    <m/>
    <m/>
    <m/>
    <s v="EST"/>
    <s v="40 DE"/>
    <d v="2007-01-09T00:00:00"/>
    <n v="17255.59"/>
    <n v="53"/>
    <x v="0"/>
    <x v="5"/>
  </r>
  <r>
    <s v="ANDREA ANTUNES PEREIRA"/>
    <s v="Universidade Federal de Uberlandia"/>
    <n v="2686058"/>
    <n v="16889503899"/>
    <s v="31/10/1972"/>
    <s v="F"/>
    <s v="CARMEN LUCIA ANTUNES"/>
    <s v="Não Informado"/>
    <s v="BRASILEIRO NATO"/>
    <m/>
    <s v="SP"/>
    <s v="SAO PAULO"/>
    <n v="395"/>
    <x v="1"/>
    <s v="04-SANTA MONICA"/>
    <n v="395"/>
    <x v="1"/>
    <s v="04-SANTA MONICA"/>
    <m/>
    <s v="Doutorado"/>
    <s v="Associado-03"/>
    <x v="0"/>
    <m/>
    <s v="0//0"/>
    <m/>
    <s v="Lic. Tratar de Interesses Particulares - EST"/>
    <n v="0"/>
    <m/>
    <n v="0"/>
    <m/>
    <s v="1/06/2022"/>
    <s v="31/05/2025"/>
    <s v="EST"/>
    <s v="40 DE"/>
    <d v="2010-02-26T00:00:00"/>
    <n v="0"/>
    <n v="50"/>
    <x v="0"/>
    <x v="10"/>
  </r>
  <r>
    <s v="ANDREA COSTA VAN HERK VASCONCELOS"/>
    <s v="Universidade Federal de Uberlandia"/>
    <n v="1072172"/>
    <n v="87825139615"/>
    <s v="24/07/1971"/>
    <s v="F"/>
    <s v="LUIZA COSTA VAN HERK"/>
    <s v="Branca"/>
    <s v="BRASILEIRO NATO"/>
    <m/>
    <s v="MG"/>
    <m/>
    <n v="369"/>
    <x v="28"/>
    <s v="04-SANTA MONICA"/>
    <n v="369"/>
    <x v="24"/>
    <s v="04-SANTA MONICA"/>
    <m/>
    <s v="Mestrado"/>
    <s v="Adjunto-01"/>
    <x v="0"/>
    <m/>
    <s v="0//0"/>
    <m/>
    <s v="Afast. no País (Com Ônus) Est/Dout/Mestrado - EST"/>
    <n v="0"/>
    <m/>
    <n v="0"/>
    <m/>
    <s v="1/03/2022"/>
    <s v="28/02/2023"/>
    <s v="EST"/>
    <s v="40 DE"/>
    <d v="2014-02-04T00:00:00"/>
    <n v="8232.64"/>
    <n v="51"/>
    <x v="0"/>
    <x v="2"/>
  </r>
  <r>
    <s v="ANDREA GOMES DE OLIVEIRA"/>
    <s v="Universidade Federal de Uberlandia"/>
    <n v="2228162"/>
    <n v="95194347634"/>
    <s v="08/01/1976"/>
    <s v="F"/>
    <s v="AURA DE OLIVEIRA GOMES"/>
    <s v="Branca"/>
    <s v="BRASILEIRO NATO"/>
    <m/>
    <s v="MG"/>
    <s v="UBERLANDIA MG"/>
    <n v="431"/>
    <x v="54"/>
    <s v="07-AREA ACADEMICA-UMUARAMA"/>
    <n v="319"/>
    <x v="13"/>
    <s v="07-AREA ACADEMICA-UMUARAMA"/>
    <m/>
    <s v="Doutorado"/>
    <s v="Associado-04"/>
    <x v="0"/>
    <m/>
    <s v="0//0"/>
    <m/>
    <m/>
    <n v="0"/>
    <m/>
    <n v="0"/>
    <m/>
    <m/>
    <m/>
    <s v="EST"/>
    <s v="40 HS"/>
    <d v="1998-07-29T00:00:00"/>
    <n v="11926.95"/>
    <n v="46"/>
    <x v="1"/>
    <x v="7"/>
  </r>
  <r>
    <s v="ANDREA MARA BERNARDES DA SILVA"/>
    <s v="Universidade Federal de Uberlandia"/>
    <n v="1644603"/>
    <n v="3889697682"/>
    <s v="11/08/1980"/>
    <s v="F"/>
    <s v="GLORIA DO ESPIRITO SANTO BERNARDES SILVA"/>
    <s v="Branca"/>
    <s v="BRASILEIRO NATO"/>
    <m/>
    <s v="MG"/>
    <m/>
    <n v="312"/>
    <x v="55"/>
    <s v="07-AREA ACADEMICA-UMUARAMA"/>
    <n v="305"/>
    <x v="0"/>
    <s v="07-AREA ACADEMICA-UMUARAMA"/>
    <m/>
    <s v="Doutorado"/>
    <s v="Adjunto-01"/>
    <x v="0"/>
    <m/>
    <s v="0//0"/>
    <m/>
    <m/>
    <n v="0"/>
    <m/>
    <n v="0"/>
    <m/>
    <m/>
    <m/>
    <s v="EST"/>
    <s v="40 DE"/>
    <d v="2019-04-03T00:00:00"/>
    <n v="11800.12"/>
    <n v="42"/>
    <x v="4"/>
    <x v="7"/>
  </r>
  <r>
    <s v="ANDREA MATURANO LONGAREZI"/>
    <s v="Universidade Federal de Uberlandia"/>
    <n v="1663991"/>
    <n v="14547510881"/>
    <s v="21/07/1969"/>
    <s v="F"/>
    <s v="MARIA JOSE MATURANO"/>
    <s v="Branca"/>
    <s v="BRASILEIRO NATO"/>
    <m/>
    <s v="SP"/>
    <s v="RIBEIRAO PRETO"/>
    <n v="363"/>
    <x v="10"/>
    <s v="04-SANTA MONICA"/>
    <n v="363"/>
    <x v="10"/>
    <s v="04-SANTA MONICA"/>
    <m/>
    <s v="Doutorado"/>
    <s v="Associado-04"/>
    <x v="0"/>
    <m/>
    <s v="0//0"/>
    <m/>
    <m/>
    <n v="0"/>
    <m/>
    <n v="0"/>
    <m/>
    <m/>
    <m/>
    <s v="EST"/>
    <s v="40 DE"/>
    <d v="2008-11-10T00:00:00"/>
    <n v="19166.11"/>
    <n v="53"/>
    <x v="0"/>
    <x v="1"/>
  </r>
  <r>
    <s v="ANDREA PEREIRA DE LIMA"/>
    <s v="Universidade Federal de Uberlandia"/>
    <n v="1461644"/>
    <n v="15860382812"/>
    <s v="26/06/1972"/>
    <s v="F"/>
    <s v="PALMA CARMEM PEREIRA DE LIMA"/>
    <s v="Branca"/>
    <s v="BRASILEIRO NATO"/>
    <m/>
    <s v="RJ"/>
    <s v="RIO DE JANEIRO"/>
    <n v="288"/>
    <x v="24"/>
    <s v="07-AREA ACADEMICA-UMUARAMA"/>
    <n v="288"/>
    <x v="20"/>
    <s v="07-AREA ACADEMICA-UMUARAMA"/>
    <m/>
    <s v="Doutorado"/>
    <s v="Associado-03"/>
    <x v="0"/>
    <m/>
    <s v="0//0"/>
    <m/>
    <m/>
    <n v="0"/>
    <m/>
    <n v="0"/>
    <m/>
    <m/>
    <m/>
    <s v="EST"/>
    <s v="40 DE"/>
    <d v="2004-08-06T00:00:00"/>
    <n v="18780.490000000002"/>
    <n v="50"/>
    <x v="0"/>
    <x v="1"/>
  </r>
  <r>
    <s v="ANDREIA CRISTINA DA SILVA ALMEIDA"/>
    <s v="Universidade Federal de Uberlandia"/>
    <n v="1147901"/>
    <n v="26508868896"/>
    <s v="18/07/1976"/>
    <s v="F"/>
    <s v="MARIA CONCEICAO ZAGO DA SILVA"/>
    <s v="Parda"/>
    <s v="BRASILEIRO NATO"/>
    <m/>
    <s v="SP"/>
    <m/>
    <n v="800"/>
    <x v="16"/>
    <s v="09-CAMPUS PONTAL"/>
    <n v="1155"/>
    <x v="5"/>
    <s v="09-CAMPUS PONTAL"/>
    <m/>
    <s v="Doutorado"/>
    <s v="Adjunto-01"/>
    <x v="0"/>
    <m/>
    <s v="0//0"/>
    <m/>
    <m/>
    <n v="26266"/>
    <s v="FUNDACAO UNIVERSIDADE FEDERAL DO PAMPA"/>
    <n v="0"/>
    <m/>
    <m/>
    <m/>
    <s v="EST"/>
    <s v="40 DE"/>
    <d v="2021-10-25T00:00:00"/>
    <n v="11800.12"/>
    <n v="46"/>
    <x v="1"/>
    <x v="7"/>
  </r>
  <r>
    <s v="ANDRELINA HELOISA RIBEIRO RABELO"/>
    <s v="Universidade Federal de Uberlandia"/>
    <n v="3249137"/>
    <n v="5630306669"/>
    <s v="17/08/1982"/>
    <s v="F"/>
    <s v="ROSANGELA HELENA CARNEIRO RIBEIRO"/>
    <s v="Branca"/>
    <s v="BRASILEIRO NATO"/>
    <m/>
    <s v="MG"/>
    <m/>
    <n v="349"/>
    <x v="9"/>
    <s v="04-SANTA MONICA"/>
    <n v="349"/>
    <x v="9"/>
    <s v="04-SANTA MONICA"/>
    <m/>
    <s v="Mestrado"/>
    <s v="Auxiliar-01"/>
    <x v="1"/>
    <m/>
    <s v="0//0"/>
    <m/>
    <m/>
    <n v="0"/>
    <m/>
    <n v="0"/>
    <m/>
    <m/>
    <m/>
    <s v="CDT"/>
    <s v="40 HS"/>
    <d v="2021-08-17T00:00:00"/>
    <n v="3259.43"/>
    <n v="40"/>
    <x v="4"/>
    <x v="8"/>
  </r>
  <r>
    <s v="ANDRESSA GIOVANNINI COSTA"/>
    <s v="Universidade Federal de Uberlandia"/>
    <n v="1889146"/>
    <n v="110599586"/>
    <s v="07/04/1982"/>
    <s v="F"/>
    <s v="PAOLA GIOVANNINI DA COSTA"/>
    <s v="Branca"/>
    <s v="BRASILEIRO NATO"/>
    <m/>
    <s v="SP"/>
    <m/>
    <n v="787"/>
    <x v="56"/>
    <s v="10-CAMPUS MONTE CARMELO"/>
    <n v="301"/>
    <x v="3"/>
    <s v="12-CAMPUS GLORIA"/>
    <m/>
    <s v="Doutorado"/>
    <s v="Adjunto-04"/>
    <x v="0"/>
    <m/>
    <s v="0//0"/>
    <m/>
    <m/>
    <n v="0"/>
    <m/>
    <n v="0"/>
    <m/>
    <m/>
    <m/>
    <s v="EST"/>
    <s v="40 DE"/>
    <d v="2013-05-20T00:00:00"/>
    <n v="13273.52"/>
    <n v="40"/>
    <x v="4"/>
    <x v="4"/>
  </r>
  <r>
    <s v="ANGELA APARECIDA TELES"/>
    <s v="Universidade Federal de Uberlandia"/>
    <n v="1674019"/>
    <n v="5591132855"/>
    <s v="11/07/1964"/>
    <s v="F"/>
    <s v="APARECIDA DO PRADO TELES"/>
    <s v="Branca"/>
    <s v="BRASILEIRO NATO"/>
    <m/>
    <s v="SP"/>
    <s v="ITAPEVI"/>
    <n v="797"/>
    <x v="57"/>
    <s v="09-CAMPUS PONTAL"/>
    <n v="1155"/>
    <x v="5"/>
    <s v="09-CAMPUS PONTAL"/>
    <m/>
    <s v="Doutorado"/>
    <s v="Associado-03"/>
    <x v="0"/>
    <m/>
    <s v="0//0"/>
    <m/>
    <m/>
    <n v="0"/>
    <m/>
    <n v="0"/>
    <m/>
    <m/>
    <m/>
    <s v="EST"/>
    <s v="40 DE"/>
    <d v="2009-01-22T00:00:00"/>
    <n v="20464.849999999999"/>
    <n v="58"/>
    <x v="2"/>
    <x v="3"/>
  </r>
  <r>
    <s v="ANGELA FAGNA GOMES DE SOUZA"/>
    <s v="Universidade Federal de Uberlandia"/>
    <n v="1078557"/>
    <n v="6297863644"/>
    <s v="12/02/1984"/>
    <s v="F"/>
    <s v="ILZA GOMES DE SOUZA"/>
    <s v="Parda"/>
    <s v="BRASILEIRO NATO"/>
    <m/>
    <s v="MG"/>
    <m/>
    <n v="340"/>
    <x v="17"/>
    <s v="04-SANTA MONICA"/>
    <n v="340"/>
    <x v="15"/>
    <s v="04-SANTA MONICA"/>
    <m/>
    <s v="Doutorado"/>
    <s v="Adjunto-03"/>
    <x v="0"/>
    <m/>
    <s v="0//0"/>
    <m/>
    <m/>
    <n v="26231"/>
    <s v="UNIVERSIDADE FEDERAL DE ALAGOAS"/>
    <n v="0"/>
    <m/>
    <m/>
    <m/>
    <s v="EST"/>
    <s v="40 DE"/>
    <d v="2017-02-16T00:00:00"/>
    <n v="12763.01"/>
    <n v="38"/>
    <x v="5"/>
    <x v="4"/>
  </r>
  <r>
    <s v="ANGELA MARCIA DE SOUZA"/>
    <s v="Universidade Federal de Uberlandia"/>
    <n v="2044394"/>
    <n v="45560080187"/>
    <s v="05/09/1968"/>
    <s v="F"/>
    <s v="JUVERCINA DE PAULA E SOUZA"/>
    <s v="Branca"/>
    <s v="BRASILEIRO NATO"/>
    <m/>
    <s v="GO"/>
    <m/>
    <n v="301"/>
    <x v="3"/>
    <s v="12-CAMPUS GLORIA"/>
    <n v="301"/>
    <x v="3"/>
    <s v="12-CAMPUS GLORIA"/>
    <m/>
    <s v="Doutorado"/>
    <s v="Adjunto-02"/>
    <x v="0"/>
    <m/>
    <s v="0//0"/>
    <m/>
    <m/>
    <n v="0"/>
    <m/>
    <n v="0"/>
    <m/>
    <m/>
    <m/>
    <s v="EST"/>
    <s v="40 DE"/>
    <d v="2013-07-22T00:00:00"/>
    <n v="12272.12"/>
    <n v="54"/>
    <x v="2"/>
    <x v="4"/>
  </r>
  <r>
    <s v="ANGELA MARIA SOARES"/>
    <s v="Universidade Federal de Uberlandia"/>
    <n v="1739247"/>
    <n v="78380570600"/>
    <s v="15/06/1958"/>
    <s v="F"/>
    <s v="LAURA MARIA DE JESUS"/>
    <s v="Branca"/>
    <s v="BRASILEIRO NATO"/>
    <m/>
    <s v="MG"/>
    <m/>
    <n v="340"/>
    <x v="17"/>
    <s v="04-SANTA MONICA"/>
    <n v="340"/>
    <x v="15"/>
    <s v="04-SANTA MONICA"/>
    <m/>
    <s v="Doutorado"/>
    <s v="Adjunto-03"/>
    <x v="0"/>
    <m/>
    <s v="0//0"/>
    <m/>
    <m/>
    <n v="0"/>
    <m/>
    <n v="0"/>
    <m/>
    <m/>
    <m/>
    <s v="EST"/>
    <s v="40 DE"/>
    <d v="2014-04-08T00:00:00"/>
    <n v="12763.01"/>
    <n v="64"/>
    <x v="3"/>
    <x v="4"/>
  </r>
  <r>
    <s v="ANGELA SUELEM ROCHA VELOSO"/>
    <s v="Universidade Federal de Uberlandia"/>
    <n v="3042352"/>
    <n v="70821410253"/>
    <s v="05/08/1981"/>
    <s v="F"/>
    <s v="ANGELICA NETA ROCHA"/>
    <s v="Branca"/>
    <s v="BRASILEIRO NATO"/>
    <m/>
    <s v="PA"/>
    <m/>
    <n v="340"/>
    <x v="17"/>
    <s v="04-SANTA MONICA"/>
    <n v="340"/>
    <x v="15"/>
    <s v="04-SANTA MONICA"/>
    <m/>
    <s v="Doutorado"/>
    <s v="Adjunto-01"/>
    <x v="0"/>
    <m/>
    <s v="0//0"/>
    <m/>
    <m/>
    <n v="0"/>
    <m/>
    <n v="0"/>
    <m/>
    <m/>
    <m/>
    <s v="EST"/>
    <s v="40 DE"/>
    <d v="2018-05-02T00:00:00"/>
    <n v="11800.12"/>
    <n v="41"/>
    <x v="4"/>
    <x v="7"/>
  </r>
  <r>
    <s v="ANGELICA LEMOS DEBS DINIZ"/>
    <s v="Universidade Federal de Uberlandia"/>
    <n v="2455508"/>
    <n v="86634550620"/>
    <s v="03/11/1966"/>
    <s v="F"/>
    <s v="ELIANE LEMOS DEBS"/>
    <s v="Branca"/>
    <s v="BRASILEIRO NATO"/>
    <m/>
    <s v="MG"/>
    <s v="ARAGUARI"/>
    <n v="305"/>
    <x v="0"/>
    <s v="07-AREA ACADEMICA-UMUARAMA"/>
    <n v="305"/>
    <x v="0"/>
    <s v="07-AREA ACADEMICA-UMUARAMA"/>
    <m/>
    <s v="Doutorado"/>
    <s v="Associado-03"/>
    <x v="0"/>
    <m/>
    <s v="0//0"/>
    <m/>
    <s v="Atraso ou Saída Antecipada - EST"/>
    <n v="0"/>
    <m/>
    <n v="0"/>
    <m/>
    <s v="22/11/2021"/>
    <s v="31/12/2999"/>
    <s v="EST"/>
    <s v="40 HS"/>
    <d v="2010-03-26T00:00:00"/>
    <n v="10882.25"/>
    <n v="56"/>
    <x v="2"/>
    <x v="7"/>
  </r>
  <r>
    <s v="ANGELO PIVA BIAGINI"/>
    <s v="Universidade Federal de Uberlandia"/>
    <n v="2077669"/>
    <n v="63536900968"/>
    <s v="15/12/1967"/>
    <s v="M"/>
    <s v="CLAIRE PIVA BIAGINI"/>
    <s v="Branca"/>
    <s v="BRASILEIRO NATO"/>
    <m/>
    <s v="SP"/>
    <m/>
    <n v="332"/>
    <x v="48"/>
    <s v="03-EDUCACAO FISICA"/>
    <n v="332"/>
    <x v="31"/>
    <s v="03-EDUCACAO FISICA"/>
    <m/>
    <s v="Doutorado"/>
    <s v="Adjunto-03"/>
    <x v="0"/>
    <m/>
    <s v="0//0"/>
    <m/>
    <m/>
    <n v="0"/>
    <m/>
    <n v="0"/>
    <m/>
    <m/>
    <m/>
    <s v="EST"/>
    <s v="40 DE"/>
    <d v="2013-12-04T00:00:00"/>
    <n v="12763.01"/>
    <n v="55"/>
    <x v="2"/>
    <x v="4"/>
  </r>
  <r>
    <s v="ANIEL SILVA DE MORAIS"/>
    <s v="Universidade Federal de Uberlandia"/>
    <n v="1663997"/>
    <n v="4496303663"/>
    <s v="10/10/1979"/>
    <s v="M"/>
    <s v="MARIA DAS GRACAS SILVA DE MORAIS"/>
    <s v="Parda"/>
    <s v="BRASILEIRO NATO"/>
    <m/>
    <s v="MG"/>
    <s v="UBERLANDIA"/>
    <n v="403"/>
    <x v="12"/>
    <s v="04-SANTA MONICA"/>
    <n v="403"/>
    <x v="11"/>
    <s v="04-SANTA MONICA"/>
    <m/>
    <s v="Doutorado"/>
    <s v="Associado-04"/>
    <x v="0"/>
    <m/>
    <s v="0//0"/>
    <m/>
    <m/>
    <n v="0"/>
    <m/>
    <n v="0"/>
    <m/>
    <m/>
    <m/>
    <s v="EST"/>
    <s v="40 DE"/>
    <d v="2008-11-10T00:00:00"/>
    <n v="19166.11"/>
    <n v="43"/>
    <x v="4"/>
    <x v="1"/>
  </r>
  <r>
    <s v="ANIZIO MARCIO DE FARIA"/>
    <s v="Universidade Federal de Uberlandia"/>
    <n v="1626241"/>
    <n v="3699992667"/>
    <s v="20/11/1977"/>
    <s v="M"/>
    <s v="MARIA RITA ROSA FARIA"/>
    <s v="Branca"/>
    <s v="BRASILEIRO NATO"/>
    <m/>
    <s v="MG"/>
    <s v="VICOSA"/>
    <n v="356"/>
    <x v="23"/>
    <s v="04-SANTA MONICA"/>
    <n v="1152"/>
    <x v="27"/>
    <s v="09-CAMPUS PONTAL"/>
    <m/>
    <s v="Doutorado"/>
    <s v="Associado-04"/>
    <x v="0"/>
    <m/>
    <s v="0//0"/>
    <m/>
    <m/>
    <n v="0"/>
    <m/>
    <n v="0"/>
    <m/>
    <m/>
    <m/>
    <s v="EST"/>
    <s v="40 DE"/>
    <d v="2008-04-11T00:00:00"/>
    <n v="18663.64"/>
    <n v="45"/>
    <x v="1"/>
    <x v="1"/>
  </r>
  <r>
    <s v="ANNA CLAUDIA YOKOYAMA DOS ANJOS"/>
    <s v="Universidade Federal de Uberlandia"/>
    <n v="1115952"/>
    <n v="71915710634"/>
    <s v="01/02/1971"/>
    <s v="F"/>
    <s v="ELZA TOMOCA YOKOYAMA DOS ANJOS"/>
    <s v="Parda"/>
    <s v="BRASILEIRO NATO"/>
    <m/>
    <s v="SP"/>
    <s v="SAO PAULO"/>
    <n v="305"/>
    <x v="0"/>
    <s v="07-AREA ACADEMICA-UMUARAMA"/>
    <n v="305"/>
    <x v="0"/>
    <s v="07-AREA ACADEMICA-UMUARAMA"/>
    <m/>
    <s v="Doutorado"/>
    <s v="Associado-02"/>
    <x v="0"/>
    <m/>
    <s v="0//0"/>
    <m/>
    <m/>
    <n v="0"/>
    <m/>
    <n v="0"/>
    <m/>
    <m/>
    <m/>
    <s v="EST"/>
    <s v="40 DE"/>
    <d v="2008-11-10T00:00:00"/>
    <n v="18379.2"/>
    <n v="51"/>
    <x v="0"/>
    <x v="1"/>
  </r>
  <r>
    <s v="ANNA MONTEIRO CORREIA LIMA"/>
    <s v="Universidade Federal de Uberlandia"/>
    <n v="1504702"/>
    <n v="96630949668"/>
    <s v="12/01/1973"/>
    <s v="F"/>
    <s v="MARTHA MARIA MONTEIRO CORREIRA LIMA"/>
    <s v="Branca"/>
    <s v="BRASILEIRO NATO"/>
    <m/>
    <s v="PB"/>
    <s v="AREIA"/>
    <n v="314"/>
    <x v="20"/>
    <s v="07-AREA ACADEMICA-UMUARAMA"/>
    <n v="314"/>
    <x v="14"/>
    <s v="07-AREA ACADEMICA-UMUARAMA"/>
    <m/>
    <s v="Doutorado"/>
    <s v="Titular-01"/>
    <x v="0"/>
    <m/>
    <s v="0//0"/>
    <m/>
    <m/>
    <n v="0"/>
    <m/>
    <n v="0"/>
    <m/>
    <m/>
    <m/>
    <s v="EST"/>
    <s v="40 DE"/>
    <d v="2005-08-05T00:00:00"/>
    <n v="21484.89"/>
    <n v="49"/>
    <x v="0"/>
    <x v="3"/>
  </r>
  <r>
    <s v="ANNE CAROLINE MALVESTIO"/>
    <s v="Universidade Federal de Uberlandia"/>
    <n v="1378289"/>
    <n v="31203944837"/>
    <s v="19/02/1988"/>
    <s v="F"/>
    <s v="CELIA MARIA DA SILVA MALVESTIO"/>
    <s v="Branca"/>
    <s v="BRASILEIRO NATO"/>
    <m/>
    <s v="SP"/>
    <m/>
    <n v="569"/>
    <x v="58"/>
    <s v="12-CAMPUS GLORIA"/>
    <n v="301"/>
    <x v="3"/>
    <s v="12-CAMPUS GLORIA"/>
    <m/>
    <s v="Doutorado"/>
    <s v="Adjunto-01"/>
    <x v="0"/>
    <m/>
    <s v="0//0"/>
    <m/>
    <m/>
    <n v="0"/>
    <m/>
    <n v="0"/>
    <m/>
    <m/>
    <m/>
    <s v="EST"/>
    <s v="40 DE"/>
    <d v="2018-08-03T00:00:00"/>
    <n v="11800.12"/>
    <n v="34"/>
    <x v="5"/>
    <x v="7"/>
  </r>
  <r>
    <s v="ANSELMO TADEU FERREIRA"/>
    <s v="Universidade Federal de Uberlandia"/>
    <n v="4221916"/>
    <n v="7867495800"/>
    <s v="14/01/1967"/>
    <s v="M"/>
    <s v="MARIA LURDES DUARTE"/>
    <s v="Branca"/>
    <s v="BRASILEIRO NATO"/>
    <m/>
    <s v="SP"/>
    <s v="PIRACICABA"/>
    <n v="807"/>
    <x v="26"/>
    <s v="04-SANTA MONICA"/>
    <n v="807"/>
    <x v="22"/>
    <s v="04-SANTA MONICA"/>
    <m/>
    <s v="Doutorado"/>
    <s v="Associado-03"/>
    <x v="0"/>
    <m/>
    <s v="0//0"/>
    <m/>
    <s v="AFAS. ESTUDO EXTERIOR C/ONUS - EST"/>
    <n v="0"/>
    <m/>
    <n v="0"/>
    <m/>
    <s v="29/11/2022"/>
    <s v="2/04/2023"/>
    <s v="EST"/>
    <s v="40 DE"/>
    <d v="2008-11-10T00:00:00"/>
    <n v="17945.810000000001"/>
    <n v="55"/>
    <x v="2"/>
    <x v="5"/>
  </r>
  <r>
    <s v="ANTONINO DI LORENZO"/>
    <s v="Universidade Federal de Uberlandia"/>
    <n v="1686733"/>
    <n v="23270013825"/>
    <s v="01/03/1974"/>
    <s v="M"/>
    <s v="GIOVANNA PREVITERA"/>
    <s v="Não Informado"/>
    <s v="ESTRANGEIRO"/>
    <s v="ITALIA"/>
    <m/>
    <s v="ACIREALE"/>
    <n v="395"/>
    <x v="1"/>
    <s v="04-SANTA MONICA"/>
    <n v="395"/>
    <x v="1"/>
    <s v="04-SANTA MONICA"/>
    <m/>
    <s v="Doutorado"/>
    <s v="Associado-02"/>
    <x v="0"/>
    <m/>
    <s v="0//0"/>
    <m/>
    <s v="Lic. Tratar de Interesses Particulares - EST"/>
    <n v="0"/>
    <m/>
    <n v="0"/>
    <m/>
    <s v="1/09/2022"/>
    <s v="31/08/2025"/>
    <s v="EST"/>
    <s v="40 DE"/>
    <d v="2009-03-04T00:00:00"/>
    <n v="0"/>
    <n v="48"/>
    <x v="1"/>
    <x v="10"/>
  </r>
  <r>
    <s v="ANTONIO ARIZA GONCALVES JUNIOR"/>
    <s v="Universidade Federal de Uberlandia"/>
    <n v="411658"/>
    <n v="13004301172"/>
    <s v="04/07/1954"/>
    <s v="M"/>
    <s v="MARIA V GONCALVES"/>
    <s v="Branca"/>
    <s v="BRASILEIRO NATO"/>
    <m/>
    <s v="GO"/>
    <s v="GOIANIA"/>
    <n v="395"/>
    <x v="1"/>
    <s v="04-SANTA MONICA"/>
    <n v="395"/>
    <x v="1"/>
    <s v="04-SANTA MONICA"/>
    <m/>
    <s v="Mestrado"/>
    <s v="Adjunto-04"/>
    <x v="0"/>
    <m/>
    <s v="0//0"/>
    <m/>
    <m/>
    <n v="0"/>
    <m/>
    <n v="0"/>
    <m/>
    <m/>
    <m/>
    <s v="EST"/>
    <s v="40 DE"/>
    <d v="1980-06-02T00:00:00"/>
    <n v="14849.82"/>
    <n v="68"/>
    <x v="3"/>
    <x v="9"/>
  </r>
  <r>
    <s v="ANTONIO CARLOS DOS SANTOS"/>
    <s v="Universidade Federal de Uberlandia"/>
    <n v="1297878"/>
    <n v="11527824870"/>
    <s v="19/02/1968"/>
    <s v="M"/>
    <s v="MARCIA VILLANOVA DOS SANTOS"/>
    <s v="Branca"/>
    <s v="BRASILEIRO NATO"/>
    <m/>
    <s v="SP"/>
    <s v="PIRACICABA"/>
    <n v="407"/>
    <x v="43"/>
    <s v="04-SANTA MONICA"/>
    <n v="407"/>
    <x v="29"/>
    <s v="04-SANTA MONICA"/>
    <m/>
    <s v="Doutorado"/>
    <s v="Titular-01"/>
    <x v="0"/>
    <m/>
    <s v="0//0"/>
    <m/>
    <m/>
    <n v="26251"/>
    <s v="FUNDACAO UNIVERSIDADE FED. DO TOCANTINS"/>
    <n v="0"/>
    <m/>
    <m/>
    <m/>
    <s v="EST"/>
    <s v="40 DE"/>
    <d v="2007-12-01T00:00:00"/>
    <n v="20530.009999999998"/>
    <n v="54"/>
    <x v="2"/>
    <x v="3"/>
  </r>
  <r>
    <s v="ANTONIO CARLOS FERREIRA BATISTA"/>
    <s v="Universidade Federal de Uberlandia"/>
    <n v="1521394"/>
    <n v="16391814821"/>
    <s v="20/02/1973"/>
    <s v="M"/>
    <s v="MARISA FERREIRA BATISTA"/>
    <s v="Branca"/>
    <s v="BRASILEIRO NATO"/>
    <m/>
    <s v="SP"/>
    <s v="SAO PAULO"/>
    <n v="802"/>
    <x v="53"/>
    <s v="09-CAMPUS PONTAL"/>
    <n v="1152"/>
    <x v="27"/>
    <s v="09-CAMPUS PONTAL"/>
    <m/>
    <s v="Doutorado"/>
    <s v="Associado-02"/>
    <x v="0"/>
    <m/>
    <s v="0//0"/>
    <m/>
    <m/>
    <n v="0"/>
    <m/>
    <n v="0"/>
    <m/>
    <m/>
    <m/>
    <s v="EST"/>
    <s v="40 DE"/>
    <d v="2006-09-04T00:00:00"/>
    <n v="18058.169999999998"/>
    <n v="49"/>
    <x v="0"/>
    <x v="1"/>
  </r>
  <r>
    <s v="ANTONIO CARLOS FREIRE SAMPAIO"/>
    <s v="Universidade Federal de Uberlandia"/>
    <n v="1161100"/>
    <n v="46978100749"/>
    <s v="05/07/1955"/>
    <s v="M"/>
    <s v="NOEMI FREIRE SAMPAIO"/>
    <s v="Não Informado"/>
    <s v="BRASILEIRO NATO"/>
    <m/>
    <s v="MG"/>
    <m/>
    <n v="340"/>
    <x v="17"/>
    <s v="04-SANTA MONICA"/>
    <n v="340"/>
    <x v="15"/>
    <s v="04-SANTA MONICA"/>
    <m/>
    <s v="Doutorado"/>
    <s v="Associado-04"/>
    <x v="0"/>
    <m/>
    <s v="0//0"/>
    <m/>
    <m/>
    <n v="26254"/>
    <s v="UNIVERSIDADE FED.DO TRIANGULO MINEIRO"/>
    <n v="0"/>
    <m/>
    <m/>
    <m/>
    <s v="EST"/>
    <s v="40 DE"/>
    <d v="2012-10-01T00:00:00"/>
    <n v="18663.64"/>
    <n v="67"/>
    <x v="3"/>
    <x v="1"/>
  </r>
  <r>
    <s v="ANTONIO CARLOS LOPES PETEAN"/>
    <s v="Universidade Federal de Uberlandia"/>
    <n v="1915475"/>
    <n v="62026887691"/>
    <s v="17/11/1963"/>
    <s v="M"/>
    <s v="EUCIA MARIA LOPES PETEAN"/>
    <s v="Preta"/>
    <s v="BRASILEIRO NATO"/>
    <m/>
    <s v="SP"/>
    <m/>
    <n v="806"/>
    <x v="19"/>
    <s v="04-SANTA MONICA"/>
    <n v="806"/>
    <x v="16"/>
    <s v="04-SANTA MONICA"/>
    <m/>
    <s v="Doutorado"/>
    <s v="Associado-01"/>
    <x v="0"/>
    <m/>
    <s v="0//0"/>
    <m/>
    <m/>
    <n v="0"/>
    <m/>
    <n v="0"/>
    <m/>
    <m/>
    <m/>
    <s v="EST"/>
    <s v="40 DE"/>
    <d v="2012-02-01T00:00:00"/>
    <n v="16591.91"/>
    <n v="59"/>
    <x v="6"/>
    <x v="5"/>
  </r>
  <r>
    <s v="ANTONIO CARLOS NOGUEIRA"/>
    <s v="Universidade Federal de Uberlandia"/>
    <n v="1217811"/>
    <n v="5843085821"/>
    <s v="29/04/1967"/>
    <s v="M"/>
    <s v="APARECIDA NUNES NOGUEIRA"/>
    <s v="Branca"/>
    <s v="BRASILEIRO NATO"/>
    <m/>
    <s v="SP"/>
    <s v="ASSIS"/>
    <n v="391"/>
    <x v="8"/>
    <s v="04-SANTA MONICA"/>
    <n v="391"/>
    <x v="8"/>
    <s v="04-SANTA MONICA"/>
    <m/>
    <s v="Doutorado"/>
    <s v="Associado-04"/>
    <x v="0"/>
    <m/>
    <s v="0//0"/>
    <m/>
    <m/>
    <n v="0"/>
    <m/>
    <n v="0"/>
    <m/>
    <m/>
    <m/>
    <s v="EST"/>
    <s v="40 DE"/>
    <d v="1997-02-03T00:00:00"/>
    <n v="18837.25"/>
    <n v="55"/>
    <x v="2"/>
    <x v="1"/>
  </r>
  <r>
    <s v="ANTONIO CLAUDIO MOREIRA COSTA"/>
    <s v="Universidade Federal de Uberlandia"/>
    <n v="1456060"/>
    <n v="37816977204"/>
    <s v="06/03/1972"/>
    <s v="M"/>
    <s v="IVAINA MOREIRA DA COSTA"/>
    <s v="Parda"/>
    <s v="BRASILEIRO NATO"/>
    <m/>
    <s v="PA"/>
    <s v="BELEM"/>
    <n v="363"/>
    <x v="10"/>
    <s v="04-SANTA MONICA"/>
    <n v="363"/>
    <x v="10"/>
    <s v="04-SANTA MONICA"/>
    <m/>
    <s v="Doutorado"/>
    <s v="Titular-01"/>
    <x v="0"/>
    <m/>
    <s v="0//0"/>
    <m/>
    <m/>
    <n v="26251"/>
    <s v="FUNDACAO UNIVERSIDADE FED. DO TOCANTINS"/>
    <n v="0"/>
    <m/>
    <m/>
    <m/>
    <s v="EST"/>
    <s v="40 DE"/>
    <d v="2007-10-01T00:00:00"/>
    <n v="20530.009999999998"/>
    <n v="50"/>
    <x v="0"/>
    <x v="3"/>
  </r>
  <r>
    <s v="ANTONIO CLAUDIO PASCHOARELLI VEIGA"/>
    <s v="Universidade Federal de Uberlandia"/>
    <n v="413274"/>
    <n v="5100005840"/>
    <s v="19/05/1963"/>
    <s v="M"/>
    <s v="DEYSE PASCHOARELLI VEIGA"/>
    <s v="Branca"/>
    <s v="BRASILEIRO NATO"/>
    <m/>
    <s v="BA"/>
    <s v="SALVADOR"/>
    <n v="403"/>
    <x v="12"/>
    <s v="04-SANTA MONICA"/>
    <n v="403"/>
    <x v="11"/>
    <s v="04-SANTA MONICA"/>
    <m/>
    <s v="Doutorado"/>
    <s v="Titular-01"/>
    <x v="0"/>
    <m/>
    <s v="0//0"/>
    <m/>
    <m/>
    <n v="0"/>
    <m/>
    <n v="0"/>
    <m/>
    <m/>
    <m/>
    <s v="EST"/>
    <s v="40 DE"/>
    <d v="1988-11-01T00:00:00"/>
    <n v="21484.89"/>
    <n v="59"/>
    <x v="6"/>
    <x v="3"/>
  </r>
  <r>
    <s v="ANTONIO DE OLIVEIRA JUNIOR"/>
    <s v="Universidade Federal de Uberlandia"/>
    <n v="1466519"/>
    <n v="1202575722"/>
    <s v="31/05/1964"/>
    <s v="M"/>
    <s v="LEA MELLO DE OLIVEIRA"/>
    <s v="Branca"/>
    <s v="BRASILEIRO NATO"/>
    <m/>
    <s v="RJ"/>
    <m/>
    <n v="800"/>
    <x v="16"/>
    <s v="09-CAMPUS PONTAL"/>
    <n v="1155"/>
    <x v="5"/>
    <s v="09-CAMPUS PONTAL"/>
    <m/>
    <s v="Doutorado"/>
    <s v="Adjunto-04"/>
    <x v="0"/>
    <m/>
    <s v="0//0"/>
    <m/>
    <m/>
    <n v="0"/>
    <m/>
    <n v="0"/>
    <m/>
    <m/>
    <m/>
    <s v="EST"/>
    <s v="40 DE"/>
    <d v="2010-03-19T00:00:00"/>
    <n v="13273.52"/>
    <n v="58"/>
    <x v="2"/>
    <x v="4"/>
  </r>
  <r>
    <s v="ANTONIO DE PAULO PERUZZI"/>
    <s v="Universidade Federal de Uberlandia"/>
    <n v="1801699"/>
    <n v="10889619832"/>
    <s v="16/10/1969"/>
    <s v="M"/>
    <s v="VALENTINA DE ARRUDA PERUZZI"/>
    <s v="Branca"/>
    <s v="BRASILEIRO NATO"/>
    <m/>
    <s v="SP"/>
    <m/>
    <n v="407"/>
    <x v="43"/>
    <s v="04-SANTA MONICA"/>
    <n v="407"/>
    <x v="29"/>
    <s v="04-SANTA MONICA"/>
    <m/>
    <s v="Doutorado"/>
    <s v="Associado-03"/>
    <x v="0"/>
    <m/>
    <s v="0//0"/>
    <m/>
    <m/>
    <n v="0"/>
    <m/>
    <n v="0"/>
    <m/>
    <m/>
    <m/>
    <s v="EST"/>
    <s v="40 DE"/>
    <d v="2010-07-29T00:00:00"/>
    <n v="17945.810000000001"/>
    <n v="53"/>
    <x v="0"/>
    <x v="5"/>
  </r>
  <r>
    <s v="ANTONIO JOSE VINHA ZANUNCIO"/>
    <s v="Universidade Federal de Uberlandia"/>
    <n v="2356986"/>
    <n v="7960839670"/>
    <s v="13/03/1987"/>
    <s v="M"/>
    <s v="TERESINHA VINHA ZANUNCIO"/>
    <s v="Branca"/>
    <s v="BRASILEIRO NATO"/>
    <m/>
    <s v="MG"/>
    <m/>
    <n v="908"/>
    <x v="44"/>
    <s v="10-CAMPUS MONTE CARMELO"/>
    <n v="301"/>
    <x v="3"/>
    <s v="12-CAMPUS GLORIA"/>
    <m/>
    <s v="Doutorado"/>
    <s v="Adjunto-02"/>
    <x v="0"/>
    <m/>
    <s v="0//0"/>
    <m/>
    <m/>
    <n v="0"/>
    <m/>
    <n v="0"/>
    <m/>
    <m/>
    <m/>
    <s v="EST"/>
    <s v="40 DE"/>
    <d v="2017-01-25T00:00:00"/>
    <n v="12272.12"/>
    <n v="35"/>
    <x v="5"/>
    <x v="4"/>
  </r>
  <r>
    <s v="ANTONIO JUSTINO RUAS MADUREIRA"/>
    <s v="Universidade Federal de Uberlandia"/>
    <n v="1551327"/>
    <n v="32921195615"/>
    <s v="10/02/1960"/>
    <s v="M"/>
    <s v="CARLOTA ODETE RUAS MADUREIRA"/>
    <s v="Branca"/>
    <s v="BRASILEIRO NATO"/>
    <m/>
    <s v="MG"/>
    <s v="RIO DO PRADO"/>
    <n v="796"/>
    <x v="37"/>
    <s v="09-CAMPUS PONTAL"/>
    <n v="1152"/>
    <x v="27"/>
    <s v="09-CAMPUS PONTAL"/>
    <m/>
    <s v="Doutorado"/>
    <s v="Associado-03"/>
    <x v="0"/>
    <m/>
    <s v="0//0"/>
    <m/>
    <m/>
    <n v="0"/>
    <m/>
    <n v="0"/>
    <m/>
    <m/>
    <m/>
    <s v="EST"/>
    <s v="40 DE"/>
    <d v="2006-09-20T00:00:00"/>
    <n v="17945.810000000001"/>
    <n v="62"/>
    <x v="6"/>
    <x v="5"/>
  </r>
  <r>
    <s v="ANTONIO MARCOS GONCALVES DE LIMA"/>
    <s v="Universidade Federal de Uberlandia"/>
    <n v="1621611"/>
    <n v="706538609"/>
    <s v="19/08/1975"/>
    <s v="M"/>
    <s v="MARIA DE FATIMA GONCALVES DE LIMA"/>
    <s v="Parda"/>
    <s v="BRASILEIRO NATO"/>
    <m/>
    <s v="MG"/>
    <m/>
    <n v="399"/>
    <x v="27"/>
    <s v="12-CAMPUS GLORIA"/>
    <n v="399"/>
    <x v="23"/>
    <s v="12-CAMPUS GLORIA"/>
    <m/>
    <s v="Doutorado"/>
    <s v="Associado-04"/>
    <x v="0"/>
    <m/>
    <s v="0//0"/>
    <m/>
    <m/>
    <n v="0"/>
    <m/>
    <n v="0"/>
    <m/>
    <m/>
    <m/>
    <s v="EST"/>
    <s v="40 DE"/>
    <d v="2010-03-19T00:00:00"/>
    <n v="18663.64"/>
    <n v="47"/>
    <x v="1"/>
    <x v="1"/>
  </r>
  <r>
    <s v="ANTONIO MARCOS MACHADO DE OLIVEIRA"/>
    <s v="Universidade Federal de Uberlandia"/>
    <n v="1544463"/>
    <n v="13563454841"/>
    <s v="05/05/1970"/>
    <s v="M"/>
    <s v="MARIA ADENIL PEREIRA DE OLIVEIRA"/>
    <s v="Branca"/>
    <s v="BRASILEIRO NATO"/>
    <m/>
    <s v="SP"/>
    <s v="TABATINGA"/>
    <n v="1293"/>
    <x v="59"/>
    <s v="04-SANTA MONICA"/>
    <n v="340"/>
    <x v="15"/>
    <s v="04-SANTA MONICA"/>
    <m/>
    <s v="Doutorado"/>
    <s v="Associado-04"/>
    <x v="0"/>
    <m/>
    <s v="0//0"/>
    <m/>
    <m/>
    <n v="0"/>
    <m/>
    <n v="0"/>
    <m/>
    <m/>
    <m/>
    <s v="EST"/>
    <s v="40 DE"/>
    <d v="2006-08-04T00:00:00"/>
    <n v="19646.82"/>
    <n v="52"/>
    <x v="0"/>
    <x v="1"/>
  </r>
  <r>
    <s v="ANTONIO OTAVIO DE TOLEDO PATROCINIO"/>
    <s v="Universidade Federal de Uberlandia"/>
    <n v="1839353"/>
    <n v="5958974602"/>
    <s v="08/04/1983"/>
    <s v="M"/>
    <s v="ANA MARIA DE TOLEDO PATROCINIO"/>
    <s v="Preta"/>
    <s v="BRASILEIRO NATO"/>
    <m/>
    <s v="MG"/>
    <m/>
    <n v="356"/>
    <x v="23"/>
    <s v="04-SANTA MONICA"/>
    <n v="356"/>
    <x v="19"/>
    <s v="04-SANTA MONICA"/>
    <m/>
    <s v="Doutorado"/>
    <s v="Associado-02"/>
    <x v="0"/>
    <m/>
    <s v="0//0"/>
    <m/>
    <m/>
    <n v="0"/>
    <m/>
    <n v="0"/>
    <m/>
    <m/>
    <m/>
    <s v="EST"/>
    <s v="40 DE"/>
    <d v="2011-01-25T00:00:00"/>
    <n v="18860.759999999998"/>
    <n v="39"/>
    <x v="4"/>
    <x v="1"/>
  </r>
  <r>
    <s v="ANTONIO SERGIO TORRES PENEDO"/>
    <s v="Universidade Federal de Uberlandia"/>
    <n v="1879245"/>
    <n v="27714671866"/>
    <s v="04/06/1979"/>
    <s v="M"/>
    <s v="IRENE APARECIDA BARBOSA TORRES PENEDO"/>
    <s v="Não Informado"/>
    <s v="BRASILEIRO NATO"/>
    <m/>
    <s v="SP"/>
    <m/>
    <n v="1371"/>
    <x v="60"/>
    <s v="04-SANTA MONICA"/>
    <n v="369"/>
    <x v="24"/>
    <s v="04-SANTA MONICA"/>
    <m/>
    <s v="Doutorado"/>
    <s v="Associado-02"/>
    <x v="0"/>
    <m/>
    <s v="0//0"/>
    <m/>
    <m/>
    <n v="26243"/>
    <s v="UNIVERSIDADE FED. DO RIO GRANDE DO NORTE"/>
    <n v="0"/>
    <m/>
    <m/>
    <m/>
    <s v="EST"/>
    <s v="40 DE"/>
    <d v="2012-11-20T00:00:00"/>
    <n v="18238.77"/>
    <n v="43"/>
    <x v="4"/>
    <x v="1"/>
  </r>
  <r>
    <s v="APARECIDA ROCHA ROSSI"/>
    <s v="Universidade Federal de Uberlandia"/>
    <n v="1871992"/>
    <n v="21157928668"/>
    <s v="29/08/1951"/>
    <s v="F"/>
    <s v="LAURESTINA GARCIA ROCHA"/>
    <s v="Branca"/>
    <s v="BRASILEIRO NATO"/>
    <m/>
    <s v="MG"/>
    <m/>
    <n v="363"/>
    <x v="10"/>
    <s v="04-SANTA MONICA"/>
    <n v="363"/>
    <x v="10"/>
    <s v="04-SANTA MONICA"/>
    <s v="PORTADOR DE SURDEZ BILATERAL"/>
    <s v="Mestrado"/>
    <s v="Adjunto-01"/>
    <x v="0"/>
    <m/>
    <s v="0//0"/>
    <m/>
    <m/>
    <n v="0"/>
    <m/>
    <n v="0"/>
    <m/>
    <m/>
    <m/>
    <s v="EST"/>
    <s v="40 DE"/>
    <d v="2011-06-10T00:00:00"/>
    <n v="8232.64"/>
    <n v="71"/>
    <x v="7"/>
    <x v="2"/>
  </r>
  <r>
    <s v="ARACELLE ELISANE ALVES FAGUNDES"/>
    <s v="Universidade Federal de Uberlandia"/>
    <n v="2115533"/>
    <n v="4725111651"/>
    <s v="05/04/1978"/>
    <s v="F"/>
    <s v="ABADIA DE LOURDES ALVES"/>
    <s v="Não Informado"/>
    <s v="BRASILEIRO NATO"/>
    <m/>
    <s v="MG"/>
    <m/>
    <n v="314"/>
    <x v="20"/>
    <s v="07-AREA ACADEMICA-UMUARAMA"/>
    <n v="314"/>
    <x v="14"/>
    <s v="07-AREA ACADEMICA-UMUARAMA"/>
    <m/>
    <s v="Doutorado"/>
    <s v="Adjunto-03"/>
    <x v="0"/>
    <m/>
    <s v="0//0"/>
    <m/>
    <m/>
    <n v="0"/>
    <m/>
    <n v="0"/>
    <m/>
    <m/>
    <m/>
    <s v="EST"/>
    <s v="40 DE"/>
    <d v="2014-04-22T00:00:00"/>
    <n v="13356.63"/>
    <n v="44"/>
    <x v="1"/>
    <x v="4"/>
  </r>
  <r>
    <s v="ARACY ALVES DE ARAUJO"/>
    <s v="Universidade Federal de Uberlandia"/>
    <n v="1488963"/>
    <n v="77065697304"/>
    <s v="03/09/1977"/>
    <s v="F"/>
    <s v="MARIA DAS GRACAS ALVES DE ARAUJO"/>
    <s v="Preta"/>
    <s v="BRASILEIRO NATO"/>
    <m/>
    <s v="CE"/>
    <m/>
    <n v="369"/>
    <x v="28"/>
    <s v="04-SANTA MONICA"/>
    <n v="369"/>
    <x v="24"/>
    <s v="04-SANTA MONICA"/>
    <m/>
    <s v="Doutorado"/>
    <s v="Associado-03"/>
    <x v="0"/>
    <m/>
    <s v="0//0"/>
    <m/>
    <m/>
    <n v="0"/>
    <m/>
    <n v="0"/>
    <m/>
    <m/>
    <m/>
    <s v="EST"/>
    <s v="40 DE"/>
    <d v="2012-04-16T00:00:00"/>
    <n v="17945.810000000001"/>
    <n v="45"/>
    <x v="1"/>
    <x v="5"/>
  </r>
  <r>
    <s v="ARAINA HULMANN BATISTA"/>
    <s v="Universidade Federal de Uberlandia"/>
    <n v="3121857"/>
    <n v="525580964"/>
    <s v="19/12/1977"/>
    <s v="F"/>
    <s v="MIRIAN DE LOURDES HULMANN BATISTA"/>
    <s v="Branca"/>
    <s v="BRASILEIRO NATO"/>
    <m/>
    <s v="PR"/>
    <m/>
    <n v="301"/>
    <x v="3"/>
    <s v="12-CAMPUS GLORIA"/>
    <n v="301"/>
    <x v="3"/>
    <s v="12-CAMPUS GLORIA"/>
    <m/>
    <s v="Doutorado"/>
    <s v="Adjunto-01"/>
    <x v="0"/>
    <m/>
    <s v="0//0"/>
    <m/>
    <m/>
    <n v="0"/>
    <m/>
    <n v="0"/>
    <m/>
    <m/>
    <m/>
    <s v="EST"/>
    <s v="40 DE"/>
    <d v="2019-04-18T00:00:00"/>
    <n v="11800.12"/>
    <n v="45"/>
    <x v="1"/>
    <x v="7"/>
  </r>
  <r>
    <s v="ARIADINE CRISTINE DE ALMEIDA"/>
    <s v="Universidade Federal de Uberlandia"/>
    <n v="1987210"/>
    <n v="6779532673"/>
    <s v="27/11/1985"/>
    <s v="F"/>
    <s v="MARIA DAS GRACAS DE ALMEIDA"/>
    <s v="Não Informado"/>
    <s v="BRASILEIRO NATO"/>
    <m/>
    <s v="MG"/>
    <m/>
    <n v="294"/>
    <x v="21"/>
    <s v="07-AREA ACADEMICA-UMUARAMA"/>
    <n v="294"/>
    <x v="17"/>
    <s v="07-AREA ACADEMICA-UMUARAMA"/>
    <m/>
    <s v="Doutorado"/>
    <s v="Associado-01"/>
    <x v="0"/>
    <m/>
    <s v="0//0"/>
    <m/>
    <m/>
    <n v="0"/>
    <m/>
    <n v="0"/>
    <m/>
    <m/>
    <m/>
    <s v="EST"/>
    <s v="40 DE"/>
    <d v="2013-01-07T00:00:00"/>
    <n v="16591.91"/>
    <n v="37"/>
    <x v="5"/>
    <x v="5"/>
  </r>
  <r>
    <s v="ARIEL NOVODVORSKI"/>
    <s v="Universidade Federal de Uberlandia"/>
    <n v="1676603"/>
    <n v="1171899602"/>
    <s v="15/06/1968"/>
    <s v="M"/>
    <s v="REBECA COHEN"/>
    <s v="Branca"/>
    <s v="BRASILEIRO NATZ"/>
    <s v="ARGENTINA"/>
    <m/>
    <m/>
    <n v="349"/>
    <x v="9"/>
    <s v="04-SANTA MONICA"/>
    <n v="349"/>
    <x v="9"/>
    <s v="04-SANTA MONICA"/>
    <m/>
    <s v="Doutorado"/>
    <s v="Associado-01"/>
    <x v="0"/>
    <m/>
    <s v="0//0"/>
    <m/>
    <m/>
    <n v="0"/>
    <m/>
    <n v="0"/>
    <m/>
    <m/>
    <m/>
    <s v="EST"/>
    <s v="40 DE"/>
    <d v="2009-08-12T00:00:00"/>
    <n v="20444.669999999998"/>
    <n v="54"/>
    <x v="2"/>
    <x v="3"/>
  </r>
  <r>
    <s v="ARIOSVALDO MARQUES JATOBA"/>
    <s v="Universidade Federal de Uberlandia"/>
    <n v="2658273"/>
    <n v="3474411659"/>
    <s v="26/12/1975"/>
    <s v="M"/>
    <s v="ALMERY MARQUES JATOBA"/>
    <s v="Parda"/>
    <s v="BRASILEIRO NATO"/>
    <m/>
    <s v="BA"/>
    <s v="DELFINO"/>
    <n v="391"/>
    <x v="8"/>
    <s v="04-SANTA MONICA"/>
    <n v="391"/>
    <x v="8"/>
    <s v="04-SANTA MONICA"/>
    <m/>
    <s v="Doutorado"/>
    <s v="Associado-03"/>
    <x v="0"/>
    <m/>
    <s v="0//0"/>
    <m/>
    <m/>
    <n v="0"/>
    <m/>
    <n v="0"/>
    <m/>
    <m/>
    <m/>
    <s v="EST"/>
    <s v="40 DE"/>
    <d v="2009-03-04T00:00:00"/>
    <n v="17945.810000000001"/>
    <n v="47"/>
    <x v="1"/>
    <x v="5"/>
  </r>
  <r>
    <s v="ARIOVALDO ANTONIO GIARETTA"/>
    <s v="Universidade Federal de Uberlandia"/>
    <n v="1200561"/>
    <n v="10209951818"/>
    <s v="17/04/1966"/>
    <s v="M"/>
    <s v="BENEDITA DE MORAES GIARETTA"/>
    <s v="Branca"/>
    <s v="BRASILEIRO NATO"/>
    <m/>
    <s v="SP"/>
    <s v="ITATIBA"/>
    <n v="799"/>
    <x v="36"/>
    <s v="09-CAMPUS PONTAL"/>
    <n v="1152"/>
    <x v="27"/>
    <s v="09-CAMPUS PONTAL"/>
    <m/>
    <s v="Doutorado"/>
    <s v="Titular-01"/>
    <x v="0"/>
    <m/>
    <s v="0//0"/>
    <m/>
    <m/>
    <n v="0"/>
    <m/>
    <n v="0"/>
    <m/>
    <m/>
    <m/>
    <s v="EST"/>
    <s v="40 DE"/>
    <d v="1998-07-14T00:00:00"/>
    <n v="20530.009999999998"/>
    <n v="56"/>
    <x v="2"/>
    <x v="3"/>
  </r>
  <r>
    <s v="ARISTEU DA SILVEIRA NETO"/>
    <s v="Universidade Federal de Uberlandia"/>
    <n v="412548"/>
    <n v="10254439187"/>
    <s v="06/01/1955"/>
    <s v="M"/>
    <s v="JOANA CHAVES SILVEIRA"/>
    <s v="Branca"/>
    <s v="BRASILEIRO NATO"/>
    <m/>
    <s v="GO"/>
    <s v="FORMOSA"/>
    <n v="399"/>
    <x v="27"/>
    <s v="12-CAMPUS GLORIA"/>
    <n v="399"/>
    <x v="23"/>
    <s v="12-CAMPUS GLORIA"/>
    <m/>
    <s v="Doutorado"/>
    <s v="Titular-01"/>
    <x v="0"/>
    <m/>
    <s v="0//0"/>
    <m/>
    <m/>
    <n v="0"/>
    <m/>
    <n v="0"/>
    <m/>
    <m/>
    <m/>
    <s v="EST"/>
    <s v="40 DE"/>
    <d v="1985-07-01T00:00:00"/>
    <n v="24921.61"/>
    <n v="67"/>
    <x v="3"/>
    <x v="3"/>
  </r>
  <r>
    <s v="ARLEY CESAR FELIPE"/>
    <s v="Universidade Federal de Uberlandia"/>
    <n v="1035176"/>
    <n v="57403554604"/>
    <s v="24/06/1966"/>
    <s v="M"/>
    <s v="MARIA COELHO NASCIMENTO"/>
    <s v="Branca"/>
    <s v="BRASILEIRO NATO"/>
    <m/>
    <s v="MG"/>
    <s v="MONTE CARMELO"/>
    <n v="379"/>
    <x v="61"/>
    <s v="04-SANTA MONICA"/>
    <n v="376"/>
    <x v="28"/>
    <s v="04-SANTA MONICA"/>
    <m/>
    <s v="Especialização Nivel Superior"/>
    <s v="Assistente-02"/>
    <x v="0"/>
    <m/>
    <s v="0//0"/>
    <m/>
    <m/>
    <n v="0"/>
    <m/>
    <n v="0"/>
    <m/>
    <m/>
    <m/>
    <s v="EST"/>
    <s v="40 DE"/>
    <d v="1993-03-22T00:00:00"/>
    <n v="6502.87"/>
    <n v="56"/>
    <x v="2"/>
    <x v="6"/>
  </r>
  <r>
    <s v="ARLINDO JOSE DE SOUZA JUNIOR"/>
    <s v="Universidade Federal de Uberlandia"/>
    <n v="1035154"/>
    <n v="4113362823"/>
    <s v="08/04/1963"/>
    <s v="M"/>
    <s v="LAURA DE MOURA SOUZA"/>
    <s v="Branca"/>
    <s v="BRASILEIRO NATO"/>
    <m/>
    <s v="SP"/>
    <s v="SAO PAULO"/>
    <n v="391"/>
    <x v="8"/>
    <s v="04-SANTA MONICA"/>
    <n v="391"/>
    <x v="8"/>
    <s v="04-SANTA MONICA"/>
    <m/>
    <s v="Doutorado"/>
    <s v="Titular-01"/>
    <x v="0"/>
    <m/>
    <s v="0//0"/>
    <m/>
    <m/>
    <n v="0"/>
    <m/>
    <n v="0"/>
    <m/>
    <m/>
    <m/>
    <s v="EST"/>
    <s v="40 DE"/>
    <d v="1993-03-22T00:00:00"/>
    <n v="21007.45"/>
    <n v="59"/>
    <x v="6"/>
    <x v="3"/>
  </r>
  <r>
    <s v="ARMANDO GALLO YAHN FILHO"/>
    <s v="Universidade Federal de Uberlandia"/>
    <n v="1804041"/>
    <n v="25126140850"/>
    <s v="24/02/1976"/>
    <s v="M"/>
    <s v="JUDI FREITAS YAHN"/>
    <s v="Branca"/>
    <s v="BRASILEIRO NATO"/>
    <m/>
    <s v="SP"/>
    <m/>
    <n v="344"/>
    <x v="6"/>
    <s v="04-SANTA MONICA"/>
    <n v="344"/>
    <x v="6"/>
    <s v="04-SANTA MONICA"/>
    <m/>
    <s v="Doutorado"/>
    <s v="Associado-02"/>
    <x v="0"/>
    <m/>
    <s v="0//0"/>
    <m/>
    <m/>
    <n v="0"/>
    <m/>
    <n v="0"/>
    <m/>
    <m/>
    <m/>
    <s v="EST"/>
    <s v="40 DE"/>
    <d v="2010-08-04T00:00:00"/>
    <n v="17255.59"/>
    <n v="46"/>
    <x v="1"/>
    <x v="5"/>
  </r>
  <r>
    <s v="ARMINDO QUILLICI NETO"/>
    <s v="Universidade Federal de Uberlandia"/>
    <n v="1624721"/>
    <n v="5493306824"/>
    <s v="17/07/1962"/>
    <s v="M"/>
    <s v="MAURA COLPANI QUILLICI"/>
    <s v="Branca"/>
    <s v="BRASILEIRO NATO"/>
    <m/>
    <s v="SP"/>
    <s v="MOCOCA"/>
    <n v="4"/>
    <x v="62"/>
    <s v="04-SANTA MONICA"/>
    <n v="1155"/>
    <x v="5"/>
    <s v="09-CAMPUS PONTAL"/>
    <m/>
    <s v="Doutorado"/>
    <s v="Associado-04"/>
    <x v="0"/>
    <m/>
    <s v="0//0"/>
    <m/>
    <m/>
    <n v="0"/>
    <m/>
    <n v="0"/>
    <m/>
    <m/>
    <m/>
    <s v="EST"/>
    <s v="40 DE"/>
    <d v="2008-04-11T00:00:00"/>
    <n v="23969.07"/>
    <n v="60"/>
    <x v="6"/>
    <x v="3"/>
  </r>
  <r>
    <s v="ARQUIMEDES DIOGENES CILONI"/>
    <s v="Universidade Federal de Uberlandia"/>
    <n v="412190"/>
    <n v="98296892804"/>
    <s v="18/04/1953"/>
    <s v="M"/>
    <s v="GENARINA CILONI SIRENA"/>
    <s v="Branca"/>
    <s v="BRASILEIRO NATO"/>
    <m/>
    <s v="SP"/>
    <s v="ARARAQUARA"/>
    <n v="407"/>
    <x v="43"/>
    <s v="04-SANTA MONICA"/>
    <n v="407"/>
    <x v="29"/>
    <s v="04-SANTA MONICA"/>
    <m/>
    <s v="Doutorado"/>
    <s v="Titular-01"/>
    <x v="0"/>
    <m/>
    <s v="0//0"/>
    <m/>
    <m/>
    <n v="0"/>
    <m/>
    <n v="0"/>
    <m/>
    <m/>
    <m/>
    <s v="EST"/>
    <s v="40 DE"/>
    <d v="1983-03-01T00:00:00"/>
    <n v="27679.27"/>
    <n v="69"/>
    <x v="7"/>
    <x v="3"/>
  </r>
  <r>
    <s v="ARTHUR ALVES FIOCCHI"/>
    <s v="Universidade Federal de Uberlandia"/>
    <n v="2333463"/>
    <n v="29834224885"/>
    <s v="13/02/1981"/>
    <s v="M"/>
    <s v="SONIA MARIA ALESSIO ALVES FIOCCHI"/>
    <s v="Branca"/>
    <s v="BRASILEIRO NATO"/>
    <m/>
    <s v="SP"/>
    <m/>
    <n v="399"/>
    <x v="27"/>
    <s v="12-CAMPUS GLORIA"/>
    <n v="399"/>
    <x v="23"/>
    <s v="12-CAMPUS GLORIA"/>
    <m/>
    <s v="Doutorado"/>
    <s v="Adjunto-02"/>
    <x v="0"/>
    <m/>
    <s v="0//0"/>
    <m/>
    <m/>
    <n v="0"/>
    <m/>
    <n v="0"/>
    <m/>
    <m/>
    <m/>
    <s v="EST"/>
    <s v="40 DE"/>
    <d v="2016-08-16T00:00:00"/>
    <n v="12272.12"/>
    <n v="41"/>
    <x v="4"/>
    <x v="4"/>
  </r>
  <r>
    <s v="ARTHUR HELENO PONTES ANTUNES"/>
    <s v="Universidade Federal de Uberlandia"/>
    <n v="2303642"/>
    <n v="7384972663"/>
    <s v="14/11/1984"/>
    <s v="M"/>
    <s v="SANDRA HELENA RAIMUNDO PONTES"/>
    <s v="Branca"/>
    <s v="BRASILEIRO NATO"/>
    <m/>
    <s v="MG"/>
    <m/>
    <n v="399"/>
    <x v="27"/>
    <s v="12-CAMPUS GLORIA"/>
    <n v="399"/>
    <x v="23"/>
    <s v="12-CAMPUS GLORIA"/>
    <m/>
    <s v="Doutorado"/>
    <s v="Adjunto-02"/>
    <x v="0"/>
    <m/>
    <s v="0//0"/>
    <m/>
    <m/>
    <n v="0"/>
    <m/>
    <n v="0"/>
    <m/>
    <m/>
    <m/>
    <s v="EST"/>
    <s v="40 DE"/>
    <d v="2016-03-17T00:00:00"/>
    <n v="12272.12"/>
    <n v="38"/>
    <x v="5"/>
    <x v="4"/>
  </r>
  <r>
    <s v="ASTROGILDO FERNANDES DA SILVA JUNIOR"/>
    <s v="Universidade Federal de Uberlandia"/>
    <n v="1896071"/>
    <n v="55709486604"/>
    <s v="10/02/1966"/>
    <s v="M"/>
    <s v="ALDA VIEIRA DA SILVA"/>
    <s v="Branca"/>
    <s v="BRASILEIRO NATO"/>
    <m/>
    <s v="MG"/>
    <m/>
    <n v="363"/>
    <x v="10"/>
    <s v="04-SANTA MONICA"/>
    <n v="363"/>
    <x v="10"/>
    <s v="04-SANTA MONICA"/>
    <m/>
    <s v="Doutorado"/>
    <s v="Associado-02"/>
    <x v="0"/>
    <m/>
    <s v="0//0"/>
    <m/>
    <m/>
    <n v="0"/>
    <m/>
    <n v="0"/>
    <m/>
    <m/>
    <m/>
    <s v="EST"/>
    <s v="40 DE"/>
    <d v="2011-10-24T00:00:00"/>
    <n v="17255.59"/>
    <n v="56"/>
    <x v="2"/>
    <x v="5"/>
  </r>
  <r>
    <s v="AUGUSTO MIGUEL ALCALDE MILLA"/>
    <s v="Universidade Federal de Uberlandia"/>
    <n v="1463372"/>
    <n v="24710786801"/>
    <s v="19/04/1964"/>
    <s v="M"/>
    <s v="SOFIA MILLA DE ALCALDE"/>
    <s v="Não Informado"/>
    <s v="ESTRANGEIRO"/>
    <s v="PERU"/>
    <m/>
    <s v="LIMA"/>
    <n v="395"/>
    <x v="1"/>
    <s v="04-SANTA MONICA"/>
    <n v="395"/>
    <x v="1"/>
    <s v="04-SANTA MONICA"/>
    <m/>
    <s v="Doutorado"/>
    <s v="Associado-04"/>
    <x v="0"/>
    <m/>
    <s v="0//0"/>
    <m/>
    <m/>
    <n v="0"/>
    <m/>
    <n v="0"/>
    <m/>
    <m/>
    <m/>
    <s v="EST"/>
    <s v="40 DE"/>
    <d v="2004-08-13T00:00:00"/>
    <n v="18663.64"/>
    <n v="58"/>
    <x v="2"/>
    <x v="1"/>
  </r>
  <r>
    <s v="AUGUSTO WOHLGEMUTH FLEURY VELOSO DA SILVEIRA"/>
    <s v="Universidade Federal de Uberlandia"/>
    <n v="1664028"/>
    <n v="71818332191"/>
    <s v="27/08/1981"/>
    <s v="M"/>
    <s v="WILMA WOHLGEMUTH"/>
    <s v="Branca"/>
    <s v="BRASILEIRO NATO"/>
    <m/>
    <s v="GO"/>
    <s v="GOIANIA"/>
    <n v="403"/>
    <x v="12"/>
    <s v="04-SANTA MONICA"/>
    <n v="403"/>
    <x v="11"/>
    <s v="04-SANTA MONICA"/>
    <m/>
    <s v="Doutorado"/>
    <s v="Associado-02"/>
    <x v="0"/>
    <m/>
    <s v="0//0"/>
    <m/>
    <m/>
    <n v="0"/>
    <m/>
    <n v="0"/>
    <m/>
    <m/>
    <m/>
    <s v="EST"/>
    <s v="40 DE"/>
    <d v="2008-11-10T00:00:00"/>
    <n v="18238.77"/>
    <n v="41"/>
    <x v="4"/>
    <x v="1"/>
  </r>
  <r>
    <s v="AULUS ESTEVAO ANJOS DE DEUS BARBOSA"/>
    <s v="Universidade Federal de Uberlandia"/>
    <n v="2152000"/>
    <n v="83805362404"/>
    <s v="02/08/1979"/>
    <s v="M"/>
    <s v="REJANE CRISTINA DOS ANJOS BARBOSA"/>
    <s v="Branca"/>
    <s v="BRASILEIRO NATO"/>
    <m/>
    <s v="RN"/>
    <m/>
    <n v="299"/>
    <x v="63"/>
    <s v="07-AREA ACADEMICA-UMUARAMA"/>
    <n v="299"/>
    <x v="32"/>
    <s v="07-AREA ACADEMICA-UMUARAMA"/>
    <m/>
    <s v="Doutorado"/>
    <s v="Adjunto-03"/>
    <x v="0"/>
    <m/>
    <s v="0//0"/>
    <m/>
    <m/>
    <n v="0"/>
    <m/>
    <n v="0"/>
    <m/>
    <m/>
    <m/>
    <s v="EST"/>
    <s v="40 DE"/>
    <d v="2014-08-07T00:00:00"/>
    <n v="12763.01"/>
    <n v="43"/>
    <x v="4"/>
    <x v="4"/>
  </r>
  <r>
    <s v="AUREA DE FATIMA OLIVEIRA"/>
    <s v="Universidade Federal de Uberlandia"/>
    <n v="412806"/>
    <n v="43169481649"/>
    <s v="11/05/1962"/>
    <s v="F"/>
    <s v="ADELINA FERNANDES DE OLIVEIRA"/>
    <s v="Branca"/>
    <s v="BRASILEIRO NATO"/>
    <m/>
    <s v="MG"/>
    <s v="ARAGUARI"/>
    <n v="326"/>
    <x v="22"/>
    <s v="07-AREA ACADEMICA-UMUARAMA"/>
    <n v="326"/>
    <x v="18"/>
    <s v="07-AREA ACADEMICA-UMUARAMA"/>
    <m/>
    <s v="Doutorado"/>
    <s v="Associado-04"/>
    <x v="0"/>
    <m/>
    <s v="0//0"/>
    <m/>
    <m/>
    <n v="0"/>
    <m/>
    <n v="0"/>
    <m/>
    <m/>
    <m/>
    <s v="EST"/>
    <s v="40 DE"/>
    <d v="1987-02-20T00:00:00"/>
    <n v="22606.74"/>
    <n v="60"/>
    <x v="6"/>
    <x v="3"/>
  </r>
  <r>
    <s v="AURELIA APARECIDA DE ARAUJO RODRIGUES"/>
    <s v="Universidade Federal de Uberlandia"/>
    <n v="1543923"/>
    <n v="3116423652"/>
    <s v="04/02/1976"/>
    <s v="F"/>
    <s v="TANIA MARIA BORGES ARAUJO"/>
    <s v="Branca"/>
    <s v="BRASILEIRO NATO"/>
    <m/>
    <s v="MG"/>
    <s v="ARAGUARI"/>
    <n v="391"/>
    <x v="8"/>
    <s v="04-SANTA MONICA"/>
    <n v="391"/>
    <x v="8"/>
    <s v="04-SANTA MONICA"/>
    <m/>
    <s v="Doutorado"/>
    <s v="Titular-01"/>
    <x v="0"/>
    <m/>
    <s v="0//0"/>
    <m/>
    <m/>
    <n v="0"/>
    <m/>
    <n v="0"/>
    <m/>
    <m/>
    <m/>
    <s v="EST"/>
    <s v="40 DE"/>
    <d v="2006-07-28T00:00:00"/>
    <n v="21836.46"/>
    <n v="46"/>
    <x v="1"/>
    <x v="3"/>
  </r>
  <r>
    <s v="AURELINO JOSE FERREIRA FILHO"/>
    <s v="Universidade Federal de Uberlandia"/>
    <n v="1624773"/>
    <n v="7267130828"/>
    <s v="28/12/1966"/>
    <s v="M"/>
    <s v="FRANCISCA FERREIRA DE SOUZA"/>
    <s v="Parda"/>
    <s v="BRASILEIRO NATO"/>
    <m/>
    <s v="BA"/>
    <s v="ITAMARAJU"/>
    <n v="797"/>
    <x v="57"/>
    <s v="09-CAMPUS PONTAL"/>
    <n v="1155"/>
    <x v="5"/>
    <s v="09-CAMPUS PONTAL"/>
    <m/>
    <s v="Doutorado"/>
    <s v="Associado-04"/>
    <x v="0"/>
    <m/>
    <s v="0//0"/>
    <m/>
    <m/>
    <n v="0"/>
    <m/>
    <n v="0"/>
    <m/>
    <m/>
    <m/>
    <s v="EST"/>
    <s v="40 DE"/>
    <d v="2008-04-11T00:00:00"/>
    <n v="20630"/>
    <n v="56"/>
    <x v="2"/>
    <x v="3"/>
  </r>
  <r>
    <s v="AUREO DE TOLEDO GOMES"/>
    <s v="Universidade Federal de Uberlandia"/>
    <n v="1675345"/>
    <n v="21796573825"/>
    <s v="20/12/1981"/>
    <s v="M"/>
    <s v="MARIA JOSE DE TOLEDO GOMES"/>
    <s v="Branca"/>
    <s v="BRASILEIRO NATO"/>
    <m/>
    <s v="MS"/>
    <s v="DOURADOS"/>
    <n v="344"/>
    <x v="6"/>
    <s v="04-SANTA MONICA"/>
    <n v="344"/>
    <x v="6"/>
    <s v="04-SANTA MONICA"/>
    <m/>
    <s v="Doutorado"/>
    <s v="Associado-02"/>
    <x v="0"/>
    <m/>
    <s v="0//0"/>
    <m/>
    <m/>
    <n v="0"/>
    <m/>
    <n v="0"/>
    <m/>
    <m/>
    <m/>
    <s v="EST"/>
    <s v="40 DE"/>
    <d v="2009-01-22T00:00:00"/>
    <n v="17255.59"/>
    <n v="41"/>
    <x v="4"/>
    <x v="5"/>
  </r>
  <r>
    <s v="AURINO MIRANDA NETO"/>
    <s v="Universidade Federal de Uberlandia"/>
    <n v="2280952"/>
    <n v="4619871630"/>
    <s v="03/04/1981"/>
    <s v="M"/>
    <s v="IEDA DIAS MIRANDA"/>
    <s v="Branca"/>
    <s v="BRASILEIRO NATO"/>
    <m/>
    <s v="MG"/>
    <m/>
    <n v="301"/>
    <x v="3"/>
    <s v="12-CAMPUS GLORIA"/>
    <n v="301"/>
    <x v="3"/>
    <s v="12-CAMPUS GLORIA"/>
    <m/>
    <s v="Doutorado"/>
    <s v="Adjunto-01"/>
    <x v="2"/>
    <m/>
    <s v="0//0"/>
    <m/>
    <m/>
    <n v="0"/>
    <m/>
    <n v="0"/>
    <m/>
    <m/>
    <m/>
    <s v="CDT"/>
    <s v="40 DE"/>
    <d v="2022-08-08T00:00:00"/>
    <n v="10971.74"/>
    <n v="41"/>
    <x v="4"/>
    <x v="7"/>
  </r>
  <r>
    <s v="BARBARA PEREZ VOGT"/>
    <s v="Universidade Federal de Uberlandia"/>
    <n v="3122269"/>
    <n v="35258199860"/>
    <s v="26/08/1986"/>
    <s v="F"/>
    <s v="CRISTINA MARIA GARRO PEREZ VOGT"/>
    <s v="Branca"/>
    <s v="BRASILEIRO NATO"/>
    <m/>
    <s v="SP"/>
    <m/>
    <n v="305"/>
    <x v="0"/>
    <s v="07-AREA ACADEMICA-UMUARAMA"/>
    <n v="305"/>
    <x v="0"/>
    <s v="07-AREA ACADEMICA-UMUARAMA"/>
    <m/>
    <s v="Doutorado"/>
    <s v="Adjunto-01"/>
    <x v="0"/>
    <m/>
    <s v="0//0"/>
    <m/>
    <m/>
    <n v="0"/>
    <m/>
    <n v="0"/>
    <m/>
    <m/>
    <m/>
    <s v="EST"/>
    <s v="40 DE"/>
    <d v="2019-04-26T00:00:00"/>
    <n v="11800.12"/>
    <n v="36"/>
    <x v="5"/>
    <x v="7"/>
  </r>
  <r>
    <s v="BEATRIZ CORREA CAMARGO"/>
    <s v="Universidade Federal de Uberlandia"/>
    <n v="2279072"/>
    <n v="34210614831"/>
    <s v="05/06/1985"/>
    <s v="F"/>
    <s v="JOYCE MARIA CORREA"/>
    <s v="Branca"/>
    <s v="BRASILEIRO NATO"/>
    <m/>
    <s v="SP"/>
    <m/>
    <n v="376"/>
    <x v="38"/>
    <s v="04-SANTA MONICA"/>
    <n v="376"/>
    <x v="28"/>
    <s v="04-SANTA MONICA"/>
    <m/>
    <s v="Doutorado"/>
    <s v="Adjunto-02"/>
    <x v="0"/>
    <m/>
    <s v="0//0"/>
    <m/>
    <m/>
    <n v="0"/>
    <m/>
    <n v="0"/>
    <m/>
    <m/>
    <m/>
    <s v="EST"/>
    <s v="40 DE"/>
    <d v="2016-02-01T00:00:00"/>
    <n v="12272.12"/>
    <n v="37"/>
    <x v="5"/>
    <x v="4"/>
  </r>
  <r>
    <s v="BEATRIZ RIBEIRO SOARES"/>
    <s v="Universidade Federal de Uberlandia"/>
    <n v="411908"/>
    <n v="18198732691"/>
    <s v="29/10/1952"/>
    <s v="F"/>
    <s v="ROSA MARIA RIBEIRO SOARES"/>
    <s v="Branca"/>
    <s v="BRASILEIRO NATO"/>
    <m/>
    <s v="MG"/>
    <s v="UBERLANDIA"/>
    <n v="340"/>
    <x v="17"/>
    <s v="04-SANTA MONICA"/>
    <n v="340"/>
    <x v="15"/>
    <s v="04-SANTA MONICA"/>
    <m/>
    <s v="Doutorado"/>
    <s v="Titular-01"/>
    <x v="0"/>
    <m/>
    <s v="0//0"/>
    <m/>
    <m/>
    <n v="0"/>
    <m/>
    <n v="0"/>
    <m/>
    <m/>
    <m/>
    <s v="EST"/>
    <s v="40 DE"/>
    <d v="1976-07-05T00:00:00"/>
    <n v="25922.81"/>
    <n v="70"/>
    <x v="7"/>
    <x v="3"/>
  </r>
  <r>
    <s v="BELCHIOLINA BEATRIZ FONSECA"/>
    <s v="Universidade Federal de Uberlandia"/>
    <n v="2792468"/>
    <n v="3588253696"/>
    <s v="20/05/1978"/>
    <s v="F"/>
    <s v="LUZIA MARIA PEREIRA"/>
    <s v="Branca"/>
    <s v="BRASILEIRO NATO"/>
    <m/>
    <s v="MG"/>
    <m/>
    <n v="314"/>
    <x v="20"/>
    <s v="07-AREA ACADEMICA-UMUARAMA"/>
    <n v="314"/>
    <x v="14"/>
    <s v="07-AREA ACADEMICA-UMUARAMA"/>
    <m/>
    <s v="Doutorado"/>
    <s v="Adjunto-03"/>
    <x v="0"/>
    <m/>
    <s v="0//0"/>
    <m/>
    <m/>
    <n v="0"/>
    <m/>
    <n v="0"/>
    <m/>
    <m/>
    <m/>
    <s v="EST"/>
    <s v="40 DE"/>
    <d v="2014-07-10T00:00:00"/>
    <n v="13356.63"/>
    <n v="44"/>
    <x v="1"/>
    <x v="4"/>
  </r>
  <r>
    <s v="BELLISA DE FREITAS BARBOSA"/>
    <s v="Universidade Federal de Uberlandia"/>
    <n v="2568441"/>
    <n v="538402164"/>
    <s v="15/04/1983"/>
    <s v="F"/>
    <s v="MARIA DE FREITAS BARBOSA"/>
    <s v="Branca"/>
    <s v="BRASILEIRO NATO"/>
    <m/>
    <s v="GO"/>
    <s v="ITUMBIARA"/>
    <n v="1369"/>
    <x v="64"/>
    <s v="07-AREA ACADEMICA-UMUARAMA"/>
    <n v="288"/>
    <x v="20"/>
    <s v="07-AREA ACADEMICA-UMUARAMA"/>
    <m/>
    <s v="Doutorado"/>
    <s v="Associado-02"/>
    <x v="0"/>
    <m/>
    <s v="0//0"/>
    <m/>
    <m/>
    <n v="0"/>
    <m/>
    <n v="0"/>
    <m/>
    <m/>
    <m/>
    <s v="EST"/>
    <s v="40 DE"/>
    <d v="2012-10-11T00:00:00"/>
    <n v="18238.77"/>
    <n v="39"/>
    <x v="4"/>
    <x v="1"/>
  </r>
  <r>
    <s v="BENERVAL PINHEIRO SANTOS"/>
    <s v="Universidade Federal de Uberlandia"/>
    <n v="1664219"/>
    <n v="7786228861"/>
    <s v="03/06/1968"/>
    <s v="M"/>
    <s v="RAIMUNDA PINHEIRO SANTOS"/>
    <s v="Branca"/>
    <s v="BRASILEIRO NATO"/>
    <m/>
    <s v="PI"/>
    <s v="PALMEIRA DO PIAUI"/>
    <n v="363"/>
    <x v="10"/>
    <s v="04-SANTA MONICA"/>
    <n v="363"/>
    <x v="10"/>
    <s v="04-SANTA MONICA"/>
    <m/>
    <s v="Doutorado"/>
    <s v="Associado-03"/>
    <x v="0"/>
    <m/>
    <s v="0//0"/>
    <m/>
    <m/>
    <n v="0"/>
    <m/>
    <n v="0"/>
    <m/>
    <m/>
    <m/>
    <s v="EST"/>
    <s v="40 DE"/>
    <d v="2008-11-10T00:00:00"/>
    <n v="17945.810000000001"/>
    <n v="54"/>
    <x v="2"/>
    <x v="5"/>
  </r>
  <r>
    <s v="BENJAMIM DE MELO"/>
    <s v="Universidade Federal de Uberlandia"/>
    <n v="413468"/>
    <n v="25806297691"/>
    <s v="11/02/1950"/>
    <s v="M"/>
    <s v="IZOLETA RODRIGUES MELO"/>
    <s v="Parda"/>
    <s v="BRASILEIRO NATO"/>
    <m/>
    <s v="MG"/>
    <s v="MONTE CARMELO"/>
    <n v="301"/>
    <x v="3"/>
    <s v="12-CAMPUS GLORIA"/>
    <n v="301"/>
    <x v="3"/>
    <s v="12-CAMPUS GLORIA"/>
    <m/>
    <s v="Doutorado"/>
    <s v="Titular-01"/>
    <x v="0"/>
    <m/>
    <s v="0//0"/>
    <m/>
    <m/>
    <n v="0"/>
    <m/>
    <n v="0"/>
    <m/>
    <m/>
    <m/>
    <s v="EST"/>
    <s v="40 DE"/>
    <d v="1989-12-27T00:00:00"/>
    <n v="26567.66"/>
    <n v="72"/>
    <x v="7"/>
    <x v="3"/>
  </r>
  <r>
    <s v="BENO WENDLING"/>
    <s v="Universidade Federal de Uberlandia"/>
    <n v="1645101"/>
    <n v="89466152904"/>
    <s v="28/07/1972"/>
    <s v="M"/>
    <s v="IRENE MARIA WENDLING"/>
    <s v="Branca"/>
    <s v="BRASILEIRO NATO"/>
    <m/>
    <s v="SC"/>
    <s v="ITAPIRANGA"/>
    <n v="301"/>
    <x v="3"/>
    <s v="12-CAMPUS GLORIA"/>
    <n v="301"/>
    <x v="3"/>
    <s v="12-CAMPUS GLORIA"/>
    <m/>
    <s v="Doutorado"/>
    <s v="Associado-04"/>
    <x v="0"/>
    <m/>
    <s v="0//0"/>
    <m/>
    <m/>
    <n v="0"/>
    <m/>
    <n v="0"/>
    <m/>
    <m/>
    <m/>
    <s v="EST"/>
    <s v="40 DE"/>
    <d v="2008-07-31T00:00:00"/>
    <n v="19531.71"/>
    <n v="50"/>
    <x v="0"/>
    <x v="1"/>
  </r>
  <r>
    <s v="BENVINDA ROSALINA DOS SANTOS"/>
    <s v="Universidade Federal de Uberlandia"/>
    <n v="1123643"/>
    <n v="333171861"/>
    <s v="16/08/1952"/>
    <s v="F"/>
    <s v="THEREZINHA DE JESUS DOS SANTOS"/>
    <s v="Parda"/>
    <s v="BRASILEIRO NATO"/>
    <m/>
    <s v="SP"/>
    <s v="SAO PAULO"/>
    <n v="288"/>
    <x v="24"/>
    <s v="07-AREA ACADEMICA-UMUARAMA"/>
    <n v="288"/>
    <x v="20"/>
    <s v="07-AREA ACADEMICA-UMUARAMA"/>
    <m/>
    <s v="Doutorado"/>
    <s v="Associado-04"/>
    <x v="0"/>
    <m/>
    <s v="0//0"/>
    <m/>
    <m/>
    <n v="0"/>
    <m/>
    <n v="0"/>
    <m/>
    <m/>
    <m/>
    <s v="EST"/>
    <s v="40 DE"/>
    <d v="1995-02-20T00:00:00"/>
    <n v="21705.65"/>
    <n v="70"/>
    <x v="7"/>
    <x v="3"/>
  </r>
  <r>
    <s v="BERILDO DE MELO"/>
    <s v="Universidade Federal de Uberlandia"/>
    <n v="413467"/>
    <n v="25806289672"/>
    <s v="08/03/1953"/>
    <s v="M"/>
    <s v="IZOLETA RODRIGUES MELO"/>
    <s v="Parda"/>
    <s v="BRASILEIRO NATO"/>
    <m/>
    <s v="MG"/>
    <s v="MONTE CARMELO"/>
    <n v="537"/>
    <x v="65"/>
    <s v="12-CAMPUS GLORIA"/>
    <n v="301"/>
    <x v="3"/>
    <s v="12-CAMPUS GLORIA"/>
    <m/>
    <s v="Doutorado"/>
    <s v="Titular-01"/>
    <x v="0"/>
    <m/>
    <s v="0//0"/>
    <m/>
    <m/>
    <n v="0"/>
    <m/>
    <n v="0"/>
    <m/>
    <m/>
    <m/>
    <s v="EST"/>
    <s v="40 DE"/>
    <d v="1989-12-27T00:00:00"/>
    <n v="26630.09"/>
    <n v="69"/>
    <x v="7"/>
    <x v="3"/>
  </r>
  <r>
    <s v="BETANIA DE OLIVEIRA LATERZA RIBEIRO"/>
    <s v="Universidade Federal de Uberlandia"/>
    <n v="1549559"/>
    <n v="36636240644"/>
    <s v="17/04/1961"/>
    <s v="F"/>
    <s v="NEIVA MARILLA LEITE DE OLIVEIRA LATERZA"/>
    <s v="Branca"/>
    <s v="BRASILEIRO NATO"/>
    <m/>
    <s v="MG"/>
    <s v="ITUIUTABA"/>
    <n v="798"/>
    <x v="5"/>
    <s v="09-CAMPUS PONTAL"/>
    <n v="1155"/>
    <x v="5"/>
    <s v="09-CAMPUS PONTAL"/>
    <m/>
    <s v="Doutorado"/>
    <s v="Associado-04"/>
    <x v="0"/>
    <m/>
    <s v="0//0"/>
    <m/>
    <m/>
    <n v="0"/>
    <m/>
    <n v="0"/>
    <m/>
    <m/>
    <m/>
    <s v="EST"/>
    <s v="40 DE"/>
    <d v="2006-09-04T00:00:00"/>
    <n v="21301.13"/>
    <n v="61"/>
    <x v="6"/>
    <x v="3"/>
  </r>
  <r>
    <s v="BETINA RIBEIRO RODRIGUES DA CUNHA"/>
    <s v="Universidade Federal de Uberlandia"/>
    <n v="6411689"/>
    <n v="30153050691"/>
    <s v="18/03/1955"/>
    <s v="F"/>
    <s v="MARIA IRMINA RIBEIRO RODRIGUES DA CUNHA"/>
    <s v="Branca"/>
    <s v="BRASILEIRO NATO"/>
    <m/>
    <s v="MG"/>
    <s v="ARAGUARI"/>
    <n v="349"/>
    <x v="9"/>
    <s v="04-SANTA MONICA"/>
    <n v="349"/>
    <x v="9"/>
    <s v="04-SANTA MONICA"/>
    <m/>
    <s v="Doutorado"/>
    <s v="Titular-01"/>
    <x v="0"/>
    <m/>
    <s v="0//0"/>
    <m/>
    <m/>
    <n v="0"/>
    <m/>
    <n v="0"/>
    <m/>
    <m/>
    <m/>
    <s v="EST"/>
    <s v="40 DE"/>
    <d v="2009-06-18T00:00:00"/>
    <n v="21513.19"/>
    <n v="67"/>
    <x v="3"/>
    <x v="3"/>
  </r>
  <r>
    <s v="BOSCOLLI BARBOSA PEREIRA"/>
    <s v="Universidade Federal de Uberlandia"/>
    <n v="2895528"/>
    <n v="7077426688"/>
    <s v="16/07/1986"/>
    <s v="M"/>
    <s v="ROSANGELA BARBOSA VIEIRA"/>
    <s v="Branca"/>
    <s v="BRASILEIRO NATO"/>
    <m/>
    <s v="MG"/>
    <m/>
    <n v="340"/>
    <x v="17"/>
    <s v="04-SANTA MONICA"/>
    <n v="340"/>
    <x v="15"/>
    <s v="04-SANTA MONICA"/>
    <m/>
    <s v="Doutorado"/>
    <s v="Adjunto-04"/>
    <x v="0"/>
    <m/>
    <s v="0//0"/>
    <m/>
    <m/>
    <n v="0"/>
    <m/>
    <n v="0"/>
    <m/>
    <m/>
    <m/>
    <s v="EST"/>
    <s v="40 DE"/>
    <d v="2013-07-22T00:00:00"/>
    <n v="17126.28"/>
    <n v="36"/>
    <x v="5"/>
    <x v="5"/>
  </r>
  <r>
    <s v="BRENA BEZERRA SILVA"/>
    <s v="Universidade Federal de Uberlandia"/>
    <n v="1217212"/>
    <n v="1658897560"/>
    <s v="02/12/1989"/>
    <s v="F"/>
    <s v="ALDECY DE ALMEIDA BEZERRA SILVA"/>
    <s v="Parda"/>
    <s v="BRASILEIRO NATO"/>
    <m/>
    <s v="BA"/>
    <m/>
    <n v="794"/>
    <x v="32"/>
    <s v="09-CAMPUS PONTAL"/>
    <n v="1158"/>
    <x v="25"/>
    <s v="09-CAMPUS PONTAL"/>
    <m/>
    <s v="Doutorado"/>
    <s v="Auxiliar-01"/>
    <x v="0"/>
    <m/>
    <s v="0//0"/>
    <m/>
    <m/>
    <n v="0"/>
    <m/>
    <n v="0"/>
    <m/>
    <m/>
    <m/>
    <s v="EST"/>
    <s v="40 DE"/>
    <d v="2022-09-21T00:00:00"/>
    <n v="9616.18"/>
    <n v="33"/>
    <x v="8"/>
    <x v="2"/>
  </r>
  <r>
    <s v="BRENO DE SOUZA MARTINS"/>
    <s v="Universidade Federal de Uberlandia"/>
    <n v="2411153"/>
    <n v="3365126600"/>
    <s v="11/02/1978"/>
    <s v="M"/>
    <s v="FILOMENA DE SOUZA MARTINS"/>
    <s v="Parda"/>
    <s v="BRASILEIRO NATO"/>
    <m/>
    <s v="MG"/>
    <m/>
    <n v="340"/>
    <x v="17"/>
    <s v="04-SANTA MONICA"/>
    <n v="340"/>
    <x v="15"/>
    <s v="04-SANTA MONICA"/>
    <m/>
    <s v="Doutorado"/>
    <s v="Adjunto-01"/>
    <x v="0"/>
    <m/>
    <s v="0//0"/>
    <m/>
    <m/>
    <n v="0"/>
    <m/>
    <n v="0"/>
    <m/>
    <m/>
    <m/>
    <s v="EST"/>
    <s v="40 DE"/>
    <d v="2017-07-14T00:00:00"/>
    <n v="11800.12"/>
    <n v="44"/>
    <x v="1"/>
    <x v="7"/>
  </r>
  <r>
    <s v="BRUNA CUNHA ZAIDAN"/>
    <s v="Universidade Federal de Uberlandia"/>
    <n v="3288318"/>
    <n v="9940469608"/>
    <s v="07/05/1991"/>
    <s v="F"/>
    <s v="MARCIA CHAVES CUNHA ZAIDAN"/>
    <s v="Branca"/>
    <s v="BRASILEIRO NATO"/>
    <m/>
    <s v="MG"/>
    <m/>
    <n v="305"/>
    <x v="0"/>
    <s v="07-AREA ACADEMICA-UMUARAMA"/>
    <n v="305"/>
    <x v="0"/>
    <s v="07-AREA ACADEMICA-UMUARAMA"/>
    <m/>
    <s v="Mestrado"/>
    <s v="Auxiliar-01"/>
    <x v="0"/>
    <m/>
    <s v="0//0"/>
    <m/>
    <m/>
    <n v="0"/>
    <m/>
    <n v="0"/>
    <m/>
    <m/>
    <m/>
    <s v="EST"/>
    <s v="40 HS"/>
    <d v="2022-05-05T00:00:00"/>
    <n v="4304.92"/>
    <n v="31"/>
    <x v="8"/>
    <x v="0"/>
  </r>
  <r>
    <s v="BRUNA FERNANDA FARIA OLIVEIRA"/>
    <s v="Universidade Federal de Uberlandia"/>
    <n v="1998643"/>
    <n v="5715680689"/>
    <s v="27/05/1982"/>
    <s v="F"/>
    <s v="MARIA ANGELICA DE SOUZA FARIA"/>
    <s v="Branca"/>
    <s v="BRASILEIRO NATO"/>
    <m/>
    <s v="MG"/>
    <m/>
    <n v="301"/>
    <x v="3"/>
    <s v="12-CAMPUS GLORIA"/>
    <n v="301"/>
    <x v="3"/>
    <s v="12-CAMPUS GLORIA"/>
    <m/>
    <s v="Doutorado"/>
    <s v="Associado-01"/>
    <x v="0"/>
    <m/>
    <s v="0//0"/>
    <m/>
    <m/>
    <n v="0"/>
    <m/>
    <n v="0"/>
    <m/>
    <m/>
    <m/>
    <s v="EST"/>
    <s v="40 DE"/>
    <d v="2013-02-20T00:00:00"/>
    <n v="16591.91"/>
    <n v="40"/>
    <x v="4"/>
    <x v="5"/>
  </r>
  <r>
    <s v="BRUNO ANDRADE DE SOUZA"/>
    <s v="Universidade Federal de Uberlandia"/>
    <n v="1006888"/>
    <n v="37674351874"/>
    <s v="26/03/1989"/>
    <s v="M"/>
    <s v="EDI VANIA ARAGAO ANDRADE"/>
    <s v="Branca"/>
    <s v="BRASILEIRO NATO"/>
    <m/>
    <s v="SP"/>
    <m/>
    <n v="897"/>
    <x v="66"/>
    <s v="11-CAMPUS PATOS DE MINAS"/>
    <n v="391"/>
    <x v="8"/>
    <s v="04-SANTA MONICA"/>
    <m/>
    <s v="Doutorado"/>
    <s v="Adjunto-01"/>
    <x v="0"/>
    <m/>
    <s v="0//0"/>
    <m/>
    <m/>
    <n v="0"/>
    <m/>
    <n v="0"/>
    <m/>
    <m/>
    <m/>
    <s v="EST"/>
    <s v="40 DE"/>
    <d v="2013-07-15T00:00:00"/>
    <n v="11800.12"/>
    <n v="33"/>
    <x v="8"/>
    <x v="7"/>
  </r>
  <r>
    <s v="BRUNO AUGUSTO NASSIF TRAVENCOLO"/>
    <s v="Universidade Federal de Uberlandia"/>
    <n v="1770125"/>
    <n v="29618934888"/>
    <s v="17/08/1981"/>
    <s v="M"/>
    <s v="MARIA ANGELICA NASSIF TRAVENCOLO"/>
    <s v="Não Informado"/>
    <s v="BRASILEIRO NATO"/>
    <m/>
    <s v="SP"/>
    <m/>
    <n v="414"/>
    <x v="42"/>
    <s v="04-SANTA MONICA"/>
    <n v="414"/>
    <x v="12"/>
    <s v="04-SANTA MONICA"/>
    <m/>
    <s v="Doutorado"/>
    <s v="Associado-03"/>
    <x v="0"/>
    <m/>
    <s v="0//0"/>
    <m/>
    <m/>
    <n v="0"/>
    <m/>
    <n v="0"/>
    <m/>
    <m/>
    <m/>
    <s v="EST"/>
    <s v="40 DE"/>
    <d v="2010-03-12T00:00:00"/>
    <n v="17945.810000000001"/>
    <n v="41"/>
    <x v="4"/>
    <x v="5"/>
  </r>
  <r>
    <s v="BRUNO BENZAQUEN PEROSA"/>
    <s v="Universidade Federal de Uberlandia"/>
    <n v="2023506"/>
    <n v="31323204806"/>
    <s v="30/08/1981"/>
    <s v="M"/>
    <s v="GIMOL BENZAQUEN PEROSA"/>
    <s v="Branca"/>
    <s v="BRASILEIRO NATO"/>
    <m/>
    <s v="SP"/>
    <m/>
    <n v="344"/>
    <x v="6"/>
    <s v="04-SANTA MONICA"/>
    <n v="344"/>
    <x v="6"/>
    <s v="04-SANTA MONICA"/>
    <m/>
    <s v="Doutorado"/>
    <s v="Adjunto-04"/>
    <x v="0"/>
    <m/>
    <s v="0//0"/>
    <m/>
    <m/>
    <n v="0"/>
    <m/>
    <n v="0"/>
    <m/>
    <m/>
    <m/>
    <s v="EST"/>
    <s v="40 DE"/>
    <d v="2013-05-03T00:00:00"/>
    <n v="13273.52"/>
    <n v="41"/>
    <x v="4"/>
    <x v="4"/>
  </r>
  <r>
    <s v="BRUNO GOMES VASCONCELOS"/>
    <s v="Universidade Federal de Uberlandia"/>
    <n v="1119460"/>
    <n v="7978959651"/>
    <s v="22/07/1986"/>
    <s v="M"/>
    <s v="DORALICE GOMES VASCONCELOS"/>
    <s v="Branca"/>
    <s v="BRASILEIRO NATO"/>
    <m/>
    <s v="SP"/>
    <m/>
    <n v="314"/>
    <x v="20"/>
    <s v="07-AREA ACADEMICA-UMUARAMA"/>
    <n v="314"/>
    <x v="14"/>
    <s v="07-AREA ACADEMICA-UMUARAMA"/>
    <m/>
    <s v="Doutorado"/>
    <s v="Auxiliar-01"/>
    <x v="0"/>
    <m/>
    <s v="0//0"/>
    <m/>
    <m/>
    <n v="0"/>
    <m/>
    <n v="0"/>
    <m/>
    <m/>
    <m/>
    <s v="EST"/>
    <s v="40 DE"/>
    <d v="2022-05-05T00:00:00"/>
    <n v="10063.44"/>
    <n v="36"/>
    <x v="5"/>
    <x v="7"/>
  </r>
  <r>
    <s v="BRUNO HENRIQUE SACOMAN TORQUATO DA SILVA"/>
    <s v="Universidade Federal de Uberlandia"/>
    <n v="3051951"/>
    <n v="38094778857"/>
    <s v="02/03/1989"/>
    <s v="M"/>
    <s v="LUCIANA MARIA SACOMAN TORQUATO DA SILVA"/>
    <s v="Branca"/>
    <s v="BRASILEIRO NATO"/>
    <m/>
    <s v="SP"/>
    <m/>
    <n v="356"/>
    <x v="23"/>
    <s v="04-SANTA MONICA"/>
    <n v="356"/>
    <x v="19"/>
    <s v="04-SANTA MONICA"/>
    <m/>
    <s v="Doutorado"/>
    <s v="Adjunto-01"/>
    <x v="0"/>
    <m/>
    <s v="0//0"/>
    <m/>
    <m/>
    <n v="0"/>
    <m/>
    <n v="0"/>
    <m/>
    <m/>
    <m/>
    <s v="EST"/>
    <s v="40 DE"/>
    <d v="2018-06-07T00:00:00"/>
    <n v="11800.12"/>
    <n v="33"/>
    <x v="8"/>
    <x v="7"/>
  </r>
  <r>
    <s v="BRUNO SERGIO VIEIRA"/>
    <s v="Universidade Federal de Uberlandia"/>
    <n v="1778988"/>
    <n v="3915304611"/>
    <s v="26/10/1978"/>
    <s v="M"/>
    <s v="MARIA IMACULADA DAS GRACAS VIEIRA"/>
    <s v="Branca"/>
    <s v="BRASILEIRO NATO"/>
    <m/>
    <s v="MG"/>
    <m/>
    <n v="301"/>
    <x v="3"/>
    <s v="12-CAMPUS GLORIA"/>
    <n v="301"/>
    <x v="3"/>
    <s v="12-CAMPUS GLORIA"/>
    <m/>
    <s v="Doutorado"/>
    <s v="Associado-02"/>
    <x v="0"/>
    <m/>
    <s v="0//0"/>
    <m/>
    <m/>
    <n v="0"/>
    <m/>
    <n v="0"/>
    <m/>
    <m/>
    <m/>
    <s v="EST"/>
    <s v="40 DE"/>
    <d v="2012-03-02T00:00:00"/>
    <n v="17255.59"/>
    <n v="44"/>
    <x v="1"/>
    <x v="5"/>
  </r>
  <r>
    <s v="BRUNO SERPA VIEIRA"/>
    <s v="Universidade Federal de Uberlandia"/>
    <n v="1126973"/>
    <n v="21419505890"/>
    <s v="19/09/1981"/>
    <s v="M"/>
    <s v="MARIA DO CARMO SERPA VIEIRA"/>
    <s v="Branca"/>
    <s v="BRASILEIRO NATO"/>
    <m/>
    <s v="SP"/>
    <m/>
    <n v="314"/>
    <x v="20"/>
    <s v="07-AREA ACADEMICA-UMUARAMA"/>
    <n v="314"/>
    <x v="14"/>
    <s v="07-AREA ACADEMICA-UMUARAMA"/>
    <m/>
    <s v="Doutorado"/>
    <s v="Auxiliar-01"/>
    <x v="0"/>
    <m/>
    <s v="0//0"/>
    <m/>
    <m/>
    <n v="0"/>
    <m/>
    <n v="0"/>
    <m/>
    <m/>
    <m/>
    <s v="EST"/>
    <s v="40 DE"/>
    <d v="2022-07-25T00:00:00"/>
    <n v="9616.18"/>
    <n v="41"/>
    <x v="4"/>
    <x v="2"/>
  </r>
  <r>
    <s v="BRUNO TEIXEIRA BERNARDES"/>
    <s v="Universidade Federal de Uberlandia"/>
    <n v="1521010"/>
    <n v="5397336602"/>
    <s v="24/09/1981"/>
    <s v="M"/>
    <s v="MARIA NEIRE TEIXEIRA BERNARDES"/>
    <s v="Branca"/>
    <s v="BRASILEIRO NATO"/>
    <m/>
    <s v="MG"/>
    <m/>
    <n v="305"/>
    <x v="0"/>
    <s v="07-AREA ACADEMICA-UMUARAMA"/>
    <n v="305"/>
    <x v="0"/>
    <s v="07-AREA ACADEMICA-UMUARAMA"/>
    <m/>
    <s v="Mestrado"/>
    <s v="Adjunto-04"/>
    <x v="0"/>
    <m/>
    <s v="0//0"/>
    <m/>
    <m/>
    <n v="0"/>
    <m/>
    <n v="0"/>
    <m/>
    <m/>
    <m/>
    <s v="EST"/>
    <s v="40 HS"/>
    <d v="2010-08-02T00:00:00"/>
    <n v="5942.22"/>
    <n v="41"/>
    <x v="4"/>
    <x v="0"/>
  </r>
  <r>
    <s v="CAIO CESAR SOUZA CAMARGO PROCHNO"/>
    <s v="Universidade Federal de Uberlandia"/>
    <n v="413260"/>
    <n v="10301777837"/>
    <s v="26/10/1955"/>
    <s v="M"/>
    <s v="MARIA MAGD S C PROCHNO"/>
    <s v="Branca"/>
    <s v="BRASILEIRO NATO"/>
    <m/>
    <s v="RJ"/>
    <s v="RIO DE JANEIRO"/>
    <n v="326"/>
    <x v="22"/>
    <s v="07-AREA ACADEMICA-UMUARAMA"/>
    <n v="326"/>
    <x v="18"/>
    <s v="07-AREA ACADEMICA-UMUARAMA"/>
    <m/>
    <s v="Doutorado"/>
    <s v="Titular-01"/>
    <x v="0"/>
    <m/>
    <s v="0//0"/>
    <m/>
    <m/>
    <n v="0"/>
    <m/>
    <n v="0"/>
    <m/>
    <m/>
    <m/>
    <s v="EST"/>
    <s v="40 DE"/>
    <d v="1988-01-25T00:00:00"/>
    <n v="21675.87"/>
    <n v="67"/>
    <x v="3"/>
    <x v="3"/>
  </r>
  <r>
    <s v="CAIRO ANTONIO GUEDES JUNIOR"/>
    <s v="Universidade Federal de Uberlandia"/>
    <n v="2345154"/>
    <n v="79614760672"/>
    <s v="25/06/1975"/>
    <s v="M"/>
    <s v="CARMEN CRISTINA SCALIA GUEDES"/>
    <s v="Branca"/>
    <s v="BRASILEIRO NATO"/>
    <m/>
    <s v="MG"/>
    <m/>
    <n v="305"/>
    <x v="0"/>
    <s v="07-AREA ACADEMICA-UMUARAMA"/>
    <n v="305"/>
    <x v="0"/>
    <s v="07-AREA ACADEMICA-UMUARAMA"/>
    <m/>
    <s v="Mestrado"/>
    <s v="Adjunto-01"/>
    <x v="0"/>
    <m/>
    <s v="0//0"/>
    <m/>
    <m/>
    <n v="0"/>
    <m/>
    <n v="0"/>
    <m/>
    <m/>
    <m/>
    <s v="EST"/>
    <s v="40 HS"/>
    <d v="2014-01-28T00:00:00"/>
    <n v="5282.61"/>
    <n v="47"/>
    <x v="1"/>
    <x v="0"/>
  </r>
  <r>
    <s v="CAIRO MOHAMAD IBRAHIM KATRIB"/>
    <s v="Universidade Federal de Uberlandia"/>
    <n v="1551087"/>
    <n v="53409809104"/>
    <s v="08/12/1971"/>
    <s v="M"/>
    <s v="IRACI PEREIRA KATRIB"/>
    <s v="Parda"/>
    <s v="BRASILEIRO NATO"/>
    <m/>
    <s v="GO"/>
    <s v="GOIANIA"/>
    <n v="363"/>
    <x v="10"/>
    <s v="04-SANTA MONICA"/>
    <n v="363"/>
    <x v="10"/>
    <s v="04-SANTA MONICA"/>
    <m/>
    <s v="Doutorado"/>
    <s v="Associado-03"/>
    <x v="0"/>
    <m/>
    <s v="0//0"/>
    <m/>
    <m/>
    <n v="0"/>
    <m/>
    <n v="0"/>
    <m/>
    <m/>
    <m/>
    <s v="EST"/>
    <s v="40 DE"/>
    <d v="2006-09-22T00:00:00"/>
    <n v="17945.810000000001"/>
    <n v="51"/>
    <x v="0"/>
    <x v="5"/>
  </r>
  <r>
    <s v="CAMILA DAVI RAMOS"/>
    <s v="Universidade Federal de Uberlandia"/>
    <n v="3289823"/>
    <n v="9910491605"/>
    <s v="17/01/1991"/>
    <s v="F"/>
    <s v="EMILIA JERONIMA DAVI"/>
    <s v="Branca"/>
    <s v="BRASILEIRO NATO"/>
    <m/>
    <s v="MG"/>
    <m/>
    <n v="403"/>
    <x v="12"/>
    <s v="04-SANTA MONICA"/>
    <n v="403"/>
    <x v="11"/>
    <s v="04-SANTA MONICA"/>
    <m/>
    <s v="Doutorado"/>
    <s v="Auxiliar-01"/>
    <x v="1"/>
    <m/>
    <s v="0//0"/>
    <m/>
    <m/>
    <n v="0"/>
    <m/>
    <n v="0"/>
    <m/>
    <m/>
    <m/>
    <s v="CDT"/>
    <s v="40 HS"/>
    <d v="2022-04-18T00:00:00"/>
    <n v="5178.67"/>
    <n v="31"/>
    <x v="8"/>
    <x v="0"/>
  </r>
  <r>
    <s v="CAMILA DE ARAUJO"/>
    <s v="Universidade Federal de Uberlandia"/>
    <n v="2161843"/>
    <n v="29598961818"/>
    <s v="06/02/1980"/>
    <s v="F"/>
    <s v="MARCIA APARECIDA TORRES DE ARAUJO"/>
    <s v="Branca"/>
    <s v="BRASILEIRO NATO"/>
    <m/>
    <s v="MG"/>
    <m/>
    <n v="369"/>
    <x v="28"/>
    <s v="04-SANTA MONICA"/>
    <n v="369"/>
    <x v="24"/>
    <s v="04-SANTA MONICA"/>
    <m/>
    <s v="Doutorado"/>
    <s v="Adjunto-02"/>
    <x v="0"/>
    <m/>
    <s v="0//0"/>
    <m/>
    <m/>
    <n v="0"/>
    <m/>
    <n v="0"/>
    <m/>
    <m/>
    <m/>
    <s v="EST"/>
    <s v="40 DE"/>
    <d v="2014-09-24T00:00:00"/>
    <n v="12272.12"/>
    <n v="42"/>
    <x v="4"/>
    <x v="4"/>
  </r>
  <r>
    <s v="CAMILA LIMA COIMBRA"/>
    <s v="Universidade Federal de Uberlandia"/>
    <n v="3275466"/>
    <n v="93139233604"/>
    <s v="08/08/1972"/>
    <s v="F"/>
    <s v="MARLENE LIMA COIMBRA"/>
    <s v="Branca"/>
    <s v="BRASILEIRO NATO"/>
    <m/>
    <s v="MG"/>
    <s v="UBERLANDIA"/>
    <n v="363"/>
    <x v="10"/>
    <s v="04-SANTA MONICA"/>
    <n v="363"/>
    <x v="10"/>
    <s v="04-SANTA MONICA"/>
    <m/>
    <s v="Doutorado"/>
    <s v="Associado-04"/>
    <x v="0"/>
    <m/>
    <s v="0//0"/>
    <m/>
    <m/>
    <n v="0"/>
    <m/>
    <n v="0"/>
    <m/>
    <m/>
    <m/>
    <s v="EST"/>
    <s v="40 DE"/>
    <d v="2010-05-18T00:00:00"/>
    <n v="18663.64"/>
    <n v="50"/>
    <x v="0"/>
    <x v="1"/>
  </r>
  <r>
    <s v="CAMILA MARIANA RUIZ"/>
    <s v="Universidade Federal de Uberlandia"/>
    <n v="1241597"/>
    <n v="36859302810"/>
    <s v="29/01/1988"/>
    <s v="F"/>
    <s v="ELIANA DE FATIMA SANTORO RUIZ"/>
    <s v="Branca"/>
    <s v="BRASILEIRO NATO"/>
    <m/>
    <s v="SP"/>
    <m/>
    <n v="391"/>
    <x v="8"/>
    <s v="04-SANTA MONICA"/>
    <n v="391"/>
    <x v="8"/>
    <s v="04-SANTA MONICA"/>
    <m/>
    <s v="Doutorado"/>
    <s v="Auxiliar-01"/>
    <x v="0"/>
    <m/>
    <s v="0//0"/>
    <m/>
    <m/>
    <n v="0"/>
    <m/>
    <n v="0"/>
    <m/>
    <m/>
    <m/>
    <s v="EST"/>
    <s v="40 DE"/>
    <d v="2022-05-30T00:00:00"/>
    <n v="9616.18"/>
    <n v="34"/>
    <x v="5"/>
    <x v="2"/>
  </r>
  <r>
    <s v="CAMILA MAXIMIANO MIRANDA SILVA"/>
    <s v="Universidade Federal de Uberlandia"/>
    <n v="1801731"/>
    <n v="4929614686"/>
    <s v="06/04/1981"/>
    <s v="F"/>
    <s v="EDNA MAXIMIANO MIRANDA"/>
    <s v="Branca"/>
    <s v="BRASILEIRO NATO"/>
    <m/>
    <s v="MG"/>
    <m/>
    <n v="578"/>
    <x v="67"/>
    <s v="09-CAMPUS PONTAL"/>
    <n v="1158"/>
    <x v="25"/>
    <s v="09-CAMPUS PONTAL"/>
    <m/>
    <s v="Doutorado"/>
    <s v="Adjunto-04"/>
    <x v="0"/>
    <m/>
    <s v="0//0"/>
    <m/>
    <m/>
    <n v="0"/>
    <m/>
    <n v="0"/>
    <m/>
    <m/>
    <m/>
    <s v="EST"/>
    <s v="40 DE"/>
    <d v="2010-07-26T00:00:00"/>
    <n v="13273.52"/>
    <n v="41"/>
    <x v="4"/>
    <x v="4"/>
  </r>
  <r>
    <s v="CAMILA RAINERI"/>
    <s v="Universidade Federal de Uberlandia"/>
    <n v="2089374"/>
    <n v="31587937840"/>
    <s v="16/09/1983"/>
    <s v="F"/>
    <s v="NEUSA MARIA RAINERI"/>
    <s v="Branca"/>
    <s v="BRASILEIRO NATO"/>
    <m/>
    <s v="SP"/>
    <m/>
    <n v="314"/>
    <x v="20"/>
    <s v="07-AREA ACADEMICA-UMUARAMA"/>
    <n v="314"/>
    <x v="14"/>
    <s v="07-AREA ACADEMICA-UMUARAMA"/>
    <m/>
    <s v="Doutorado"/>
    <s v="Adjunto-03"/>
    <x v="0"/>
    <m/>
    <s v="0//0"/>
    <m/>
    <m/>
    <n v="0"/>
    <m/>
    <n v="0"/>
    <m/>
    <m/>
    <m/>
    <s v="EST"/>
    <s v="40 DE"/>
    <d v="2014-02-12T00:00:00"/>
    <n v="12763.01"/>
    <n v="39"/>
    <x v="4"/>
    <x v="4"/>
  </r>
  <r>
    <s v="CAMILA REZENDE OLIVEIRA"/>
    <s v="Universidade Federal de Uberlandia"/>
    <n v="3308934"/>
    <n v="1623978106"/>
    <s v="19/03/1985"/>
    <s v="F"/>
    <s v="ANGELA MARIA REZENDE OLIVEIRA"/>
    <s v="Preta"/>
    <s v="BRASILEIRO NATO"/>
    <m/>
    <s v="MG"/>
    <m/>
    <n v="363"/>
    <x v="10"/>
    <s v="04-SANTA MONICA"/>
    <n v="363"/>
    <x v="10"/>
    <s v="04-SANTA MONICA"/>
    <m/>
    <s v="Mestrado"/>
    <s v="Auxiliar-01"/>
    <x v="1"/>
    <m/>
    <s v="0//0"/>
    <m/>
    <m/>
    <n v="0"/>
    <m/>
    <n v="0"/>
    <m/>
    <m/>
    <m/>
    <s v="CDT"/>
    <s v="40 HS"/>
    <d v="2022-09-12T00:00:00"/>
    <n v="3866.06"/>
    <n v="37"/>
    <x v="5"/>
    <x v="8"/>
  </r>
  <r>
    <s v="CAMILA SOARES LOPEZ"/>
    <s v="Universidade Federal de Uberlandia"/>
    <n v="3019436"/>
    <n v="36126522818"/>
    <s v="07/04/1986"/>
    <s v="F"/>
    <s v="MARIA JOSE SOARES DA SILVA SANTOS"/>
    <s v="Branca"/>
    <s v="BRASILEIRO NATO"/>
    <m/>
    <s v="SP"/>
    <m/>
    <n v="349"/>
    <x v="9"/>
    <s v="04-SANTA MONICA"/>
    <n v="349"/>
    <x v="9"/>
    <s v="04-SANTA MONICA"/>
    <m/>
    <s v="Doutorado"/>
    <s v="Adjunto-01"/>
    <x v="0"/>
    <m/>
    <s v="0//0"/>
    <m/>
    <m/>
    <n v="0"/>
    <m/>
    <n v="0"/>
    <m/>
    <m/>
    <m/>
    <s v="EST"/>
    <s v="40 DE"/>
    <d v="2018-02-27T00:00:00"/>
    <n v="11800.12"/>
    <n v="36"/>
    <x v="5"/>
    <x v="7"/>
  </r>
  <r>
    <s v="CAMILA TAVARES LEITE"/>
    <s v="Universidade Federal de Uberlandia"/>
    <n v="1577127"/>
    <n v="5134996601"/>
    <s v="22/11/1981"/>
    <s v="F"/>
    <s v="MARIA APARECIDA TAVARES LEITE"/>
    <s v="Branca"/>
    <s v="BRASILEIRO NATO"/>
    <m/>
    <s v="MG"/>
    <m/>
    <n v="349"/>
    <x v="9"/>
    <s v="04-SANTA MONICA"/>
    <n v="349"/>
    <x v="9"/>
    <s v="04-SANTA MONICA"/>
    <m/>
    <s v="Doutorado"/>
    <s v="Adjunto-03"/>
    <x v="0"/>
    <m/>
    <s v="0//0"/>
    <m/>
    <m/>
    <n v="0"/>
    <m/>
    <n v="0"/>
    <m/>
    <m/>
    <m/>
    <s v="EST"/>
    <s v="40 DE"/>
    <d v="2015-01-20T00:00:00"/>
    <n v="12763.01"/>
    <n v="41"/>
    <x v="4"/>
    <x v="4"/>
  </r>
  <r>
    <s v="CAMILA TOFFOLI RIBEIRO"/>
    <s v="Universidade Federal de Uberlandia"/>
    <n v="1804538"/>
    <n v="3970875609"/>
    <s v="16/04/1978"/>
    <s v="F"/>
    <s v="ELEONORA ESTELA TOFFOLI RIBEIRO"/>
    <s v="Branca"/>
    <s v="BRASILEIRO NATO"/>
    <m/>
    <s v="SP"/>
    <m/>
    <n v="305"/>
    <x v="0"/>
    <s v="07-AREA ACADEMICA-UMUARAMA"/>
    <n v="305"/>
    <x v="0"/>
    <s v="07-AREA ACADEMICA-UMUARAMA"/>
    <m/>
    <s v="Doutorado"/>
    <s v="Adjunto-03"/>
    <x v="0"/>
    <m/>
    <s v="0//0"/>
    <m/>
    <m/>
    <n v="0"/>
    <m/>
    <n v="0"/>
    <m/>
    <m/>
    <m/>
    <s v="EST"/>
    <s v="40 HS"/>
    <d v="2010-07-29T00:00:00"/>
    <n v="7739.43"/>
    <n v="44"/>
    <x v="1"/>
    <x v="6"/>
  </r>
  <r>
    <s v="CAMILA TURATI PESSOA"/>
    <s v="Universidade Federal de Uberlandia"/>
    <n v="1142223"/>
    <n v="31390037819"/>
    <s v="25/07/1988"/>
    <s v="F"/>
    <s v="ELIANA TURATI PESSOA"/>
    <s v="Branca"/>
    <s v="BRASILEIRO NATO"/>
    <m/>
    <s v="SP"/>
    <m/>
    <n v="363"/>
    <x v="10"/>
    <s v="04-SANTA MONICA"/>
    <n v="363"/>
    <x v="10"/>
    <s v="04-SANTA MONICA"/>
    <m/>
    <s v="Doutorado"/>
    <s v="Auxiliar-02"/>
    <x v="0"/>
    <m/>
    <s v="0//0"/>
    <m/>
    <m/>
    <n v="0"/>
    <m/>
    <n v="0"/>
    <m/>
    <m/>
    <m/>
    <s v="EST"/>
    <s v="40 DE"/>
    <d v="2020-10-01T00:00:00"/>
    <n v="10097"/>
    <n v="34"/>
    <x v="5"/>
    <x v="7"/>
  </r>
  <r>
    <s v="CAMILLA CHRISTIAN GOMES MOURA"/>
    <s v="Universidade Federal de Uberlandia"/>
    <n v="2475724"/>
    <n v="5233225697"/>
    <s v="21/03/1979"/>
    <s v="F"/>
    <s v="JOANA DARC LOPES MOURA"/>
    <s v="Branca"/>
    <s v="BRASILEIRO NATO"/>
    <m/>
    <s v="MG"/>
    <s v="GOVERNADOR VALADARES"/>
    <n v="319"/>
    <x v="29"/>
    <s v="07-AREA ACADEMICA-UMUARAMA"/>
    <n v="319"/>
    <x v="13"/>
    <s v="07-AREA ACADEMICA-UMUARAMA"/>
    <m/>
    <s v="Doutorado"/>
    <s v="Adjunto-03"/>
    <x v="0"/>
    <m/>
    <s v="0//0"/>
    <m/>
    <m/>
    <n v="0"/>
    <m/>
    <n v="0"/>
    <m/>
    <m/>
    <m/>
    <s v="EST"/>
    <s v="40 DE"/>
    <d v="2014-12-23T00:00:00"/>
    <n v="13356.63"/>
    <n v="43"/>
    <x v="4"/>
    <x v="4"/>
  </r>
  <r>
    <s v="CAMILLA MIGUEL CARRARA LAZZARINI"/>
    <s v="Universidade Federal de Uberlandia"/>
    <n v="1847273"/>
    <n v="5033503626"/>
    <s v="13/12/1980"/>
    <s v="F"/>
    <s v="MARIA CATARINA MIGUEL CARRARA"/>
    <s v="Branca"/>
    <s v="BRASILEIRO NATO"/>
    <m/>
    <s v="MG"/>
    <m/>
    <n v="407"/>
    <x v="43"/>
    <s v="04-SANTA MONICA"/>
    <n v="407"/>
    <x v="29"/>
    <s v="04-SANTA MONICA"/>
    <m/>
    <s v="Doutorado"/>
    <s v="Associado-02"/>
    <x v="0"/>
    <m/>
    <s v="0//0"/>
    <m/>
    <m/>
    <n v="0"/>
    <m/>
    <n v="0"/>
    <m/>
    <m/>
    <m/>
    <s v="EST"/>
    <s v="40 DE"/>
    <d v="2011-02-11T00:00:00"/>
    <n v="18228.96"/>
    <n v="42"/>
    <x v="4"/>
    <x v="1"/>
  </r>
  <r>
    <s v="CAMILLA SOUENETA NASCIMENTO NGANGA"/>
    <s v="Universidade Federal de Uberlandia"/>
    <n v="2617648"/>
    <n v="7559765688"/>
    <s v="30/07/1987"/>
    <s v="F"/>
    <s v="SOLIMAR INACIO NASCIMENTO"/>
    <s v="Preta"/>
    <s v="BRASILEIRO NATO"/>
    <m/>
    <s v="MG"/>
    <s v="UBERLANDIA"/>
    <n v="360"/>
    <x v="4"/>
    <s v="04-SANTA MONICA"/>
    <n v="360"/>
    <x v="4"/>
    <s v="04-SANTA MONICA"/>
    <m/>
    <s v="Doutorado"/>
    <s v="Adjunto-01"/>
    <x v="0"/>
    <m/>
    <s v="0//0"/>
    <m/>
    <m/>
    <n v="0"/>
    <m/>
    <n v="0"/>
    <m/>
    <m/>
    <m/>
    <s v="EST"/>
    <s v="40 DE"/>
    <d v="2019-06-18T00:00:00"/>
    <n v="11800.12"/>
    <n v="35"/>
    <x v="5"/>
    <x v="7"/>
  </r>
  <r>
    <s v="CAMILLA ZAMFOLINI HALLAL VILELA"/>
    <s v="Universidade Federal de Uberlandia"/>
    <n v="2077644"/>
    <n v="34526043818"/>
    <s v="14/03/1985"/>
    <s v="F"/>
    <s v="SANDRA MARCIA ZAMFOLINI HALLAL"/>
    <s v="Branca"/>
    <s v="BRASILEIRO NATO"/>
    <m/>
    <s v="SP"/>
    <m/>
    <n v="332"/>
    <x v="48"/>
    <s v="03-EDUCACAO FISICA"/>
    <n v="332"/>
    <x v="31"/>
    <s v="03-EDUCACAO FISICA"/>
    <m/>
    <s v="Doutorado"/>
    <s v="Adjunto-03"/>
    <x v="0"/>
    <m/>
    <s v="0//0"/>
    <m/>
    <m/>
    <n v="0"/>
    <m/>
    <n v="0"/>
    <m/>
    <m/>
    <m/>
    <s v="EST"/>
    <s v="40 DE"/>
    <d v="2013-12-18T00:00:00"/>
    <n v="12763.01"/>
    <n v="37"/>
    <x v="5"/>
    <x v="4"/>
  </r>
  <r>
    <s v="CANDICE LISBOA ALVES"/>
    <s v="Universidade Federal de Uberlandia"/>
    <n v="1068612"/>
    <n v="4031493630"/>
    <s v="10/06/1980"/>
    <s v="F"/>
    <s v="BEATRIZ LISBOA ALVES"/>
    <s v="Branca"/>
    <s v="BRASILEIRO NATO"/>
    <m/>
    <s v="MG"/>
    <m/>
    <n v="4"/>
    <x v="62"/>
    <s v="04-SANTA MONICA"/>
    <n v="376"/>
    <x v="28"/>
    <s v="04-SANTA MONICA"/>
    <m/>
    <s v="Doutorado"/>
    <s v="Adjunto-02"/>
    <x v="0"/>
    <m/>
    <s v="0//0"/>
    <m/>
    <m/>
    <n v="0"/>
    <m/>
    <n v="0"/>
    <m/>
    <m/>
    <m/>
    <s v="EST"/>
    <s v="40 DE"/>
    <d v="2016-02-01T00:00:00"/>
    <n v="16124.88"/>
    <n v="42"/>
    <x v="4"/>
    <x v="5"/>
  </r>
  <r>
    <s v="CARINA UBIRAJARA DE FARIA BERNARDES"/>
    <s v="Universidade Federal de Uberlandia"/>
    <n v="1626505"/>
    <n v="3512694608"/>
    <s v="22/04/1977"/>
    <s v="F"/>
    <s v="MARIA DINALVA DE FARIA"/>
    <s v="Branca"/>
    <s v="BRASILEIRO NATO"/>
    <m/>
    <s v="MG"/>
    <m/>
    <n v="314"/>
    <x v="20"/>
    <s v="07-AREA ACADEMICA-UMUARAMA"/>
    <n v="314"/>
    <x v="14"/>
    <s v="07-AREA ACADEMICA-UMUARAMA"/>
    <m/>
    <s v="Doutorado"/>
    <s v="Associado-04"/>
    <x v="0"/>
    <m/>
    <s v="0//0"/>
    <m/>
    <s v="LIC. TRATAMENTO DE SAUDE - EST"/>
    <n v="26235"/>
    <s v="UNIVERSIDADE FEDERAL DE GOIAS"/>
    <n v="0"/>
    <m/>
    <s v="4/10/2022"/>
    <s v="31/01/2023"/>
    <s v="EST"/>
    <s v="40 DE"/>
    <d v="2009-09-01T00:00:00"/>
    <n v="19531.71"/>
    <n v="45"/>
    <x v="1"/>
    <x v="1"/>
  </r>
  <r>
    <s v="CARLA BONATO MARCOLIN"/>
    <s v="Universidade Federal de Uberlandia"/>
    <n v="3043335"/>
    <n v="1493888021"/>
    <s v="31/07/1988"/>
    <s v="F"/>
    <s v="IVONE BONATO MARCOLIN"/>
    <s v="Branca"/>
    <s v="BRASILEIRO NATO"/>
    <m/>
    <s v="RS"/>
    <m/>
    <n v="369"/>
    <x v="28"/>
    <s v="04-SANTA MONICA"/>
    <n v="369"/>
    <x v="24"/>
    <s v="04-SANTA MONICA"/>
    <m/>
    <s v="Doutorado"/>
    <s v="Adjunto-01"/>
    <x v="0"/>
    <m/>
    <s v="0//0"/>
    <m/>
    <m/>
    <n v="0"/>
    <m/>
    <n v="0"/>
    <m/>
    <m/>
    <m/>
    <s v="EST"/>
    <s v="40 DE"/>
    <d v="2018-04-09T00:00:00"/>
    <n v="11800.12"/>
    <n v="34"/>
    <x v="5"/>
    <x v="7"/>
  </r>
  <r>
    <s v="CARLA CRISTINA DE SOUSA"/>
    <s v="Universidade Federal de Uberlandia"/>
    <n v="3299748"/>
    <n v="11424371678"/>
    <s v="30/06/1993"/>
    <s v="F"/>
    <s v="GISLENE APARECIDA BORGES DE SOUSA"/>
    <s v="Branca"/>
    <s v="BRASILEIRO NATO"/>
    <m/>
    <s v="MG"/>
    <m/>
    <n v="789"/>
    <x v="68"/>
    <s v="11-CAMPUS PATOS DE MINAS"/>
    <n v="410"/>
    <x v="7"/>
    <s v="04-SANTA MONICA"/>
    <m/>
    <s v="Doutorado"/>
    <s v="Auxiliar-01"/>
    <x v="1"/>
    <m/>
    <s v="0//0"/>
    <m/>
    <m/>
    <n v="0"/>
    <m/>
    <n v="0"/>
    <m/>
    <m/>
    <m/>
    <s v="CDT"/>
    <s v="40 HS"/>
    <d v="2022-06-21T00:00:00"/>
    <n v="3866.06"/>
    <n v="29"/>
    <x v="8"/>
    <x v="8"/>
  </r>
  <r>
    <s v="CARLA CRISTINE NEVES MAMEDE"/>
    <s v="Universidade Federal de Uberlandia"/>
    <n v="2924230"/>
    <n v="7714113677"/>
    <s v="30/06/1986"/>
    <s v="F"/>
    <s v="ZOLANDE MARTINS MAMEDE NEVES"/>
    <s v="Branca"/>
    <s v="BRASILEIRO NATO"/>
    <m/>
    <s v="MG"/>
    <m/>
    <n v="288"/>
    <x v="24"/>
    <s v="07-AREA ACADEMICA-UMUARAMA"/>
    <n v="288"/>
    <x v="20"/>
    <s v="07-AREA ACADEMICA-UMUARAMA"/>
    <m/>
    <s v="Doutorado"/>
    <s v="Adjunto-03"/>
    <x v="0"/>
    <m/>
    <s v="0//0"/>
    <m/>
    <m/>
    <n v="0"/>
    <m/>
    <n v="0"/>
    <m/>
    <m/>
    <m/>
    <s v="EST"/>
    <s v="40 DE"/>
    <d v="2013-09-30T00:00:00"/>
    <n v="12763.01"/>
    <n v="36"/>
    <x v="5"/>
    <x v="4"/>
  </r>
  <r>
    <s v="CARLA DENARI GIULIANI"/>
    <s v="Universidade Federal de Uberlandia"/>
    <n v="2360363"/>
    <n v="15982139890"/>
    <s v="07/12/1973"/>
    <s v="F"/>
    <s v="IRAYDES FERREIRA DENARI GIULIANI"/>
    <s v="Branca"/>
    <s v="BRASILEIRO NATO"/>
    <m/>
    <s v="SP"/>
    <s v="SAO CARLOS"/>
    <n v="305"/>
    <x v="0"/>
    <s v="07-AREA ACADEMICA-UMUARAMA"/>
    <n v="305"/>
    <x v="0"/>
    <s v="07-AREA ACADEMICA-UMUARAMA"/>
    <m/>
    <s v="Doutorado"/>
    <s v="Associado-02"/>
    <x v="0"/>
    <m/>
    <s v="0//0"/>
    <m/>
    <m/>
    <n v="0"/>
    <m/>
    <n v="0"/>
    <m/>
    <m/>
    <m/>
    <s v="EST"/>
    <s v="40 DE"/>
    <d v="2003-06-24T00:00:00"/>
    <n v="17255.59"/>
    <n v="49"/>
    <x v="0"/>
    <x v="5"/>
  </r>
  <r>
    <s v="CARLA EPONINA HORI"/>
    <s v="Universidade Federal de Uberlandia"/>
    <n v="2273209"/>
    <n v="57700567620"/>
    <s v="28/12/1965"/>
    <s v="F"/>
    <s v="MARILENE DA CUNHA HORI"/>
    <s v="Branca"/>
    <s v="BRASILEIRO NATO"/>
    <m/>
    <s v="MG"/>
    <s v="UBERABA"/>
    <n v="410"/>
    <x v="7"/>
    <s v="04-SANTA MONICA"/>
    <n v="410"/>
    <x v="7"/>
    <s v="04-SANTA MONICA"/>
    <m/>
    <s v="Doutorado"/>
    <s v="Titular-01"/>
    <x v="0"/>
    <m/>
    <s v="0//0"/>
    <m/>
    <m/>
    <n v="0"/>
    <m/>
    <n v="0"/>
    <m/>
    <m/>
    <m/>
    <s v="EST"/>
    <s v="40 DE"/>
    <d v="1998-08-12T00:00:00"/>
    <n v="22439.77"/>
    <n v="57"/>
    <x v="2"/>
    <x v="3"/>
  </r>
  <r>
    <s v="CARLA MIUCCI FERRARESI DE BARROS"/>
    <s v="Universidade Federal de Uberlandia"/>
    <n v="1822754"/>
    <n v="15281112813"/>
    <s v="28/08/1972"/>
    <s v="F"/>
    <s v="MARILENE MIUCCI FERRARESI"/>
    <s v="Branca"/>
    <s v="BRASILEIRO NATO"/>
    <m/>
    <s v="SP"/>
    <m/>
    <n v="335"/>
    <x v="25"/>
    <s v="04-SANTA MONICA"/>
    <n v="335"/>
    <x v="21"/>
    <s v="04-SANTA MONICA"/>
    <m/>
    <s v="Doutorado"/>
    <s v="Associado-02"/>
    <x v="0"/>
    <m/>
    <s v="0//0"/>
    <m/>
    <m/>
    <n v="0"/>
    <m/>
    <n v="0"/>
    <m/>
    <m/>
    <m/>
    <s v="EST"/>
    <s v="40 DE"/>
    <d v="2010-10-06T00:00:00"/>
    <n v="17255.59"/>
    <n v="50"/>
    <x v="0"/>
    <x v="5"/>
  </r>
  <r>
    <s v="CARLA NUNES VIEIRA TAVARES"/>
    <s v="Universidade Federal de Uberlandia"/>
    <n v="2374433"/>
    <n v="80378170759"/>
    <s v="17/03/1965"/>
    <s v="F"/>
    <s v="ELZA PRADO NUNES VIEIRA"/>
    <s v="Branca"/>
    <s v="BRASILEIRO NATO"/>
    <m/>
    <s v="RJ"/>
    <s v="RIO DE JANEIRO"/>
    <n v="349"/>
    <x v="9"/>
    <s v="04-SANTA MONICA"/>
    <n v="349"/>
    <x v="9"/>
    <s v="04-SANTA MONICA"/>
    <m/>
    <s v="Doutorado"/>
    <s v="Associado-03"/>
    <x v="0"/>
    <m/>
    <s v="0//0"/>
    <m/>
    <m/>
    <n v="0"/>
    <m/>
    <n v="0"/>
    <m/>
    <m/>
    <m/>
    <s v="EST"/>
    <s v="40 DE"/>
    <d v="2004-08-06T00:00:00"/>
    <n v="17945.810000000001"/>
    <n v="57"/>
    <x v="2"/>
    <x v="5"/>
  </r>
  <r>
    <s v="CARLA PATRICIA BEJO WOLKERS"/>
    <s v="Universidade Federal de Uberlandia"/>
    <n v="2211226"/>
    <n v="34484758822"/>
    <s v="18/04/1986"/>
    <s v="F"/>
    <s v="MARIA CRISTINA BEJO WOLKERS"/>
    <s v="Branca"/>
    <s v="BRASILEIRO NATO"/>
    <m/>
    <s v="MG"/>
    <m/>
    <n v="799"/>
    <x v="36"/>
    <s v="09-CAMPUS PONTAL"/>
    <n v="1152"/>
    <x v="27"/>
    <s v="09-CAMPUS PONTAL"/>
    <m/>
    <s v="Doutorado"/>
    <s v="Adjunto-03"/>
    <x v="0"/>
    <m/>
    <s v="0//0"/>
    <m/>
    <m/>
    <n v="0"/>
    <m/>
    <n v="0"/>
    <m/>
    <m/>
    <m/>
    <s v="EST"/>
    <s v="40 DE"/>
    <d v="2015-03-25T00:00:00"/>
    <n v="13356.63"/>
    <n v="36"/>
    <x v="5"/>
    <x v="4"/>
  </r>
  <r>
    <s v="CARLA ZANELLA GUIDINI"/>
    <s v="Universidade Federal de Uberlandia"/>
    <n v="2150961"/>
    <n v="227584023"/>
    <s v="25/10/1983"/>
    <s v="F"/>
    <s v="FIORINDA ZANELLA GUIDINI"/>
    <s v="Branca"/>
    <s v="BRASILEIRO NATO"/>
    <m/>
    <s v="RS"/>
    <m/>
    <n v="410"/>
    <x v="7"/>
    <s v="04-SANTA MONICA"/>
    <n v="410"/>
    <x v="7"/>
    <s v="04-SANTA MONICA"/>
    <m/>
    <s v="Doutorado"/>
    <s v="Adjunto-03"/>
    <x v="0"/>
    <m/>
    <s v="0//0"/>
    <m/>
    <m/>
    <n v="0"/>
    <m/>
    <n v="0"/>
    <m/>
    <m/>
    <m/>
    <s v="EST"/>
    <s v="40 DE"/>
    <d v="2014-08-15T00:00:00"/>
    <n v="13746.19"/>
    <n v="39"/>
    <x v="4"/>
    <x v="4"/>
  </r>
  <r>
    <s v="CARLOS ALBERTO GALLO"/>
    <s v="Universidade Federal de Uberlandia"/>
    <n v="1522047"/>
    <n v="15198671827"/>
    <s v="18/06/1974"/>
    <s v="M"/>
    <s v="NANCI DE LURDES DE RIENZO GALLO"/>
    <s v="Branca"/>
    <s v="BRASILEIRO NATO"/>
    <m/>
    <s v="SP"/>
    <s v="SAO PAULO"/>
    <n v="399"/>
    <x v="27"/>
    <s v="12-CAMPUS GLORIA"/>
    <n v="399"/>
    <x v="23"/>
    <s v="12-CAMPUS GLORIA"/>
    <m/>
    <s v="Doutorado"/>
    <s v="Associado-04"/>
    <x v="0"/>
    <m/>
    <s v="0//0"/>
    <m/>
    <m/>
    <n v="26285"/>
    <s v="FUND. UNIVERSIDADE DE SAO JOAO DEL REI"/>
    <n v="0"/>
    <m/>
    <m/>
    <m/>
    <s v="EST"/>
    <s v="40 DE"/>
    <d v="2008-02-01T00:00:00"/>
    <n v="18663.64"/>
    <n v="48"/>
    <x v="1"/>
    <x v="1"/>
  </r>
  <r>
    <s v="CARLOS ALBERTO LUCENA"/>
    <s v="Universidade Federal de Uberlandia"/>
    <n v="1350579"/>
    <n v="8229682828"/>
    <s v="02/01/1964"/>
    <s v="M"/>
    <s v="EDMEIA DE JESUS CASEMIRO LUCENA"/>
    <s v="Branca"/>
    <s v="BRASILEIRO NATO"/>
    <m/>
    <s v="SP"/>
    <s v="CAMPINAS"/>
    <n v="363"/>
    <x v="10"/>
    <s v="04-SANTA MONICA"/>
    <n v="363"/>
    <x v="10"/>
    <s v="04-SANTA MONICA"/>
    <m/>
    <s v="Doutorado"/>
    <s v="Titular-01"/>
    <x v="0"/>
    <m/>
    <s v="0//0"/>
    <m/>
    <s v="Afas. Part.Pro.Pos.Grad. Stricto Sensu no País C/Ônus - EST"/>
    <n v="0"/>
    <m/>
    <n v="0"/>
    <m/>
    <s v="30/10/2022"/>
    <s v="30/09/2023"/>
    <s v="EST"/>
    <s v="40 DE"/>
    <d v="2002-06-01T00:00:00"/>
    <n v="20530.009999999998"/>
    <n v="58"/>
    <x v="2"/>
    <x v="3"/>
  </r>
  <r>
    <s v="CARLOS ALBERTO XAVIER DO NASCIMENTO"/>
    <s v="Universidade Federal de Uberlandia"/>
    <n v="1373449"/>
    <n v="10652797873"/>
    <s v="26/09/1968"/>
    <s v="M"/>
    <s v="ILDA DOS SANTOS NASCIMENTO"/>
    <s v="Branca"/>
    <s v="BRASILEIRO NATO"/>
    <m/>
    <s v="SP"/>
    <m/>
    <n v="794"/>
    <x v="32"/>
    <s v="09-CAMPUS PONTAL"/>
    <n v="1158"/>
    <x v="25"/>
    <s v="09-CAMPUS PONTAL"/>
    <m/>
    <s v="Doutorado"/>
    <s v="Adjunto-02"/>
    <x v="0"/>
    <m/>
    <s v="0//0"/>
    <m/>
    <m/>
    <n v="26235"/>
    <s v="UNIVERSIDADE FEDERAL DE GOIAS"/>
    <n v="0"/>
    <m/>
    <m/>
    <m/>
    <s v="EST"/>
    <s v="40 DE"/>
    <d v="2022-05-09T00:00:00"/>
    <n v="1.00000000002183E-2"/>
    <n v="54"/>
    <x v="2"/>
    <x v="10"/>
  </r>
  <r>
    <s v="CARLOS ALVES DO NASCIMENTO"/>
    <s v="Universidade Federal de Uberlandia"/>
    <n v="1504716"/>
    <n v="32390688349"/>
    <s v="31/05/1967"/>
    <s v="M"/>
    <s v="ALZERIRA FRANCISCA DO NASCIMENTO"/>
    <s v="Branca"/>
    <s v="BRASILEIRO NATO"/>
    <m/>
    <s v="CE"/>
    <s v="SENADOR POMPEU"/>
    <n v="344"/>
    <x v="6"/>
    <s v="04-SANTA MONICA"/>
    <n v="344"/>
    <x v="6"/>
    <s v="04-SANTA MONICA"/>
    <m/>
    <s v="Doutorado"/>
    <s v="Titular-01"/>
    <x v="0"/>
    <m/>
    <s v="0//0"/>
    <m/>
    <m/>
    <n v="0"/>
    <m/>
    <n v="0"/>
    <m/>
    <m/>
    <m/>
    <s v="EST"/>
    <s v="40 DE"/>
    <d v="2005-08-05T00:00:00"/>
    <n v="20530.009999999998"/>
    <n v="55"/>
    <x v="2"/>
    <x v="3"/>
  </r>
  <r>
    <s v="CARLOS ANTONIO PEREIRA"/>
    <s v="Universidade Federal de Uberlandia"/>
    <n v="2891172"/>
    <n v="416162606"/>
    <s v="07/06/1975"/>
    <s v="M"/>
    <s v="DIRCE ALVES PEREIRA"/>
    <s v="Não Informado"/>
    <s v="BRASILEIRO NATO"/>
    <m/>
    <s v="MG"/>
    <m/>
    <n v="362"/>
    <x v="69"/>
    <s v="04-SANTA MONICA"/>
    <n v="360"/>
    <x v="4"/>
    <s v="04-SANTA MONICA"/>
    <m/>
    <s v="Mestrado"/>
    <s v="Adjunto-02"/>
    <x v="0"/>
    <m/>
    <s v="0//0"/>
    <m/>
    <s v="Afast. no País (Com Ônus) Est/Dout/Mestrado - EST"/>
    <n v="0"/>
    <m/>
    <n v="0"/>
    <m/>
    <s v="1/08/2022"/>
    <s v="28/02/2023"/>
    <s v="EST"/>
    <s v="40 DE"/>
    <d v="2013-02-20T00:00:00"/>
    <n v="8561.94"/>
    <n v="47"/>
    <x v="1"/>
    <x v="2"/>
  </r>
  <r>
    <s v="CARLOS ARISTIDES FLEURY GUEDES"/>
    <s v="Universidade Federal de Uberlandia"/>
    <n v="413586"/>
    <n v="98186094849"/>
    <s v="19/01/1959"/>
    <s v="M"/>
    <s v="IOLANDA FLEURY CAMPOS GUEDES"/>
    <s v="Branca"/>
    <s v="BRASILEIRO NATO"/>
    <m/>
    <s v="SP"/>
    <s v="NUPORANGA"/>
    <n v="307"/>
    <x v="18"/>
    <s v="07-AREA ACADEMICA-UMUARAMA"/>
    <n v="305"/>
    <x v="0"/>
    <s v="07-AREA ACADEMICA-UMUARAMA"/>
    <m/>
    <s v="Especialização Nivel Superior"/>
    <s v="Adjunto-04"/>
    <x v="0"/>
    <m/>
    <s v="0//0"/>
    <m/>
    <m/>
    <n v="0"/>
    <m/>
    <n v="0"/>
    <m/>
    <m/>
    <m/>
    <s v="EST"/>
    <s v="40 HS"/>
    <d v="1991-11-04T00:00:00"/>
    <n v="6710.98"/>
    <n v="63"/>
    <x v="6"/>
    <x v="6"/>
  </r>
  <r>
    <s v="CARLOS AUGUSTO BISSOCHI JUNIOR"/>
    <s v="Universidade Federal de Uberlandia"/>
    <n v="2372879"/>
    <n v="15838540885"/>
    <s v="16/05/1972"/>
    <s v="M"/>
    <s v="HILDA CUSSOLIM BORDIGNON BISSOCHI"/>
    <s v="Branca"/>
    <s v="BRASILEIRO NATO"/>
    <m/>
    <s v="SP"/>
    <s v="MOGI GUACU"/>
    <n v="403"/>
    <x v="12"/>
    <s v="04-SANTA MONICA"/>
    <n v="403"/>
    <x v="11"/>
    <s v="04-SANTA MONICA"/>
    <m/>
    <s v="Doutorado"/>
    <s v="Associado-04"/>
    <x v="0"/>
    <m/>
    <s v="0//0"/>
    <m/>
    <m/>
    <n v="0"/>
    <m/>
    <n v="0"/>
    <m/>
    <m/>
    <m/>
    <s v="EST"/>
    <s v="40 DE"/>
    <d v="2004-11-17T00:00:00"/>
    <n v="18663.64"/>
    <n v="50"/>
    <x v="0"/>
    <x v="1"/>
  </r>
  <r>
    <s v="CARLOS AUGUSTO DE MELO"/>
    <s v="Universidade Federal de Uberlandia"/>
    <n v="1946995"/>
    <n v="31042566836"/>
    <s v="20/12/1982"/>
    <s v="M"/>
    <s v="REGINA MARIA FRAZAO DE MELO"/>
    <s v="Branca"/>
    <s v="BRASILEIRO NATO"/>
    <m/>
    <s v="SP"/>
    <m/>
    <n v="349"/>
    <x v="9"/>
    <s v="04-SANTA MONICA"/>
    <n v="349"/>
    <x v="9"/>
    <s v="04-SANTA MONICA"/>
    <m/>
    <s v="Doutorado"/>
    <s v="Associado-02"/>
    <x v="0"/>
    <m/>
    <s v="0//0"/>
    <m/>
    <m/>
    <n v="26240"/>
    <s v="UNIVERSIDADE FEDERAL DA PARAIBA"/>
    <n v="0"/>
    <m/>
    <m/>
    <m/>
    <s v="EST"/>
    <s v="40 DE"/>
    <d v="2015-03-03T00:00:00"/>
    <n v="17255.59"/>
    <n v="40"/>
    <x v="4"/>
    <x v="5"/>
  </r>
  <r>
    <s v="CARLOS CESAR MANSUR TUMA"/>
    <s v="Universidade Federal de Uberlandia"/>
    <n v="1325673"/>
    <n v="29648513104"/>
    <s v="17/08/1963"/>
    <s v="M"/>
    <s v="LYGIA ANDRADINA DE ANDRADE TUMA"/>
    <s v="Branca"/>
    <s v="BRASILEIRO NATO"/>
    <m/>
    <s v="SP"/>
    <m/>
    <n v="414"/>
    <x v="42"/>
    <s v="04-SANTA MONICA"/>
    <n v="414"/>
    <x v="12"/>
    <s v="04-SANTA MONICA"/>
    <m/>
    <s v="Doutorado"/>
    <s v="Adjunto-02"/>
    <x v="0"/>
    <m/>
    <s v="0//0"/>
    <m/>
    <m/>
    <n v="0"/>
    <m/>
    <n v="0"/>
    <m/>
    <m/>
    <m/>
    <s v="EST"/>
    <s v="40 DE"/>
    <d v="2017-07-03T00:00:00"/>
    <n v="12272.12"/>
    <n v="59"/>
    <x v="6"/>
    <x v="4"/>
  </r>
  <r>
    <s v="CARLOS CESAR SANTEJO SAIANI"/>
    <s v="Universidade Federal de Uberlandia"/>
    <n v="2023542"/>
    <n v="21974693805"/>
    <s v="20/04/1981"/>
    <s v="M"/>
    <s v="MARIA LUCIA SANTEJO SAIANI"/>
    <s v="Branca"/>
    <s v="BRASILEIRO NATO"/>
    <m/>
    <s v="SP"/>
    <m/>
    <n v="344"/>
    <x v="6"/>
    <s v="04-SANTA MONICA"/>
    <n v="344"/>
    <x v="6"/>
    <s v="04-SANTA MONICA"/>
    <m/>
    <s v="Doutorado"/>
    <s v="Adjunto-04"/>
    <x v="0"/>
    <m/>
    <s v="0//0"/>
    <m/>
    <m/>
    <n v="0"/>
    <m/>
    <n v="0"/>
    <m/>
    <m/>
    <m/>
    <s v="EST"/>
    <s v="40 DE"/>
    <d v="2013-05-08T00:00:00"/>
    <n v="13273.52"/>
    <n v="41"/>
    <x v="4"/>
    <x v="4"/>
  </r>
  <r>
    <s v="CARLOS EDUARDO DE OLIVEIRA"/>
    <s v="Universidade Federal de Uberlandia"/>
    <n v="1724631"/>
    <n v="24726607820"/>
    <s v="30/07/1974"/>
    <s v="M"/>
    <s v="MARGARIDA TONETTI DE OLIVEIRA"/>
    <s v="Branca"/>
    <s v="BRASILEIRO NATO"/>
    <m/>
    <s v="SP"/>
    <m/>
    <n v="795"/>
    <x v="70"/>
    <s v="09-CAMPUS PONTAL"/>
    <n v="1158"/>
    <x v="25"/>
    <s v="09-CAMPUS PONTAL"/>
    <m/>
    <s v="Doutorado"/>
    <s v="Adjunto-04"/>
    <x v="0"/>
    <m/>
    <s v="0//0"/>
    <m/>
    <m/>
    <n v="0"/>
    <m/>
    <n v="0"/>
    <m/>
    <m/>
    <m/>
    <s v="EST"/>
    <s v="40 DE"/>
    <d v="2011-04-04T00:00:00"/>
    <n v="13273.52"/>
    <n v="48"/>
    <x v="1"/>
    <x v="4"/>
  </r>
  <r>
    <s v="CARLOS EDUARDO MOREIRA DE ARAUJO"/>
    <s v="Universidade Federal de Uberlandia"/>
    <n v="1211212"/>
    <n v="7311083702"/>
    <s v="02/07/1977"/>
    <s v="M"/>
    <s v="LUCI MOREIRA DE ARAUJO"/>
    <s v="Preta"/>
    <s v="BRASILEIRO NATO"/>
    <m/>
    <s v="RJ"/>
    <m/>
    <n v="797"/>
    <x v="57"/>
    <s v="09-CAMPUS PONTAL"/>
    <n v="1155"/>
    <x v="5"/>
    <s v="09-CAMPUS PONTAL"/>
    <m/>
    <s v="Doutorado"/>
    <s v="Adjunto-02"/>
    <x v="0"/>
    <m/>
    <s v="0//0"/>
    <m/>
    <m/>
    <n v="0"/>
    <m/>
    <n v="0"/>
    <m/>
    <m/>
    <m/>
    <s v="EST"/>
    <s v="40 DE"/>
    <d v="2017-03-14T00:00:00"/>
    <n v="12272.12"/>
    <n v="45"/>
    <x v="1"/>
    <x v="4"/>
  </r>
  <r>
    <s v="CARLOS EDUARDO SANTOS DE OLIVEIRA"/>
    <s v="Universidade Federal de Uberlandia"/>
    <n v="3308908"/>
    <n v="8264743650"/>
    <s v="04/02/1993"/>
    <s v="M"/>
    <s v="SANDRA LUCIA FRANQUILINO"/>
    <s v="Parda"/>
    <s v="BRASILEIRO NATO"/>
    <m/>
    <s v="MG"/>
    <m/>
    <n v="808"/>
    <x v="35"/>
    <s v="04-SANTA MONICA"/>
    <n v="808"/>
    <x v="26"/>
    <s v="04-SANTA MONICA"/>
    <m/>
    <s v="Mestrado"/>
    <s v="Auxiliar-01"/>
    <x v="1"/>
    <m/>
    <s v="0//0"/>
    <m/>
    <m/>
    <n v="0"/>
    <m/>
    <n v="0"/>
    <m/>
    <m/>
    <m/>
    <s v="CDT"/>
    <s v="40 HS"/>
    <d v="2022-09-12T00:00:00"/>
    <n v="3866.06"/>
    <n v="29"/>
    <x v="8"/>
    <x v="8"/>
  </r>
  <r>
    <s v="CARLOS EDUARDO TAVARES"/>
    <s v="Universidade Federal de Uberlandia"/>
    <n v="1658388"/>
    <n v="462800652"/>
    <s v="12/08/1976"/>
    <s v="M"/>
    <s v="FRANCISCA NEVES DA SILVA"/>
    <s v="Parda"/>
    <s v="BRASILEIRO NATO"/>
    <m/>
    <s v="MG"/>
    <s v="JUIZ DE FORA"/>
    <n v="403"/>
    <x v="12"/>
    <s v="04-SANTA MONICA"/>
    <n v="403"/>
    <x v="11"/>
    <s v="04-SANTA MONICA"/>
    <m/>
    <s v="Doutorado"/>
    <s v="Associado-04"/>
    <x v="0"/>
    <m/>
    <s v="0//0"/>
    <m/>
    <m/>
    <n v="0"/>
    <m/>
    <n v="0"/>
    <m/>
    <m/>
    <m/>
    <s v="EST"/>
    <s v="40 DE"/>
    <d v="2008-09-25T00:00:00"/>
    <n v="18663.64"/>
    <n v="46"/>
    <x v="1"/>
    <x v="1"/>
  </r>
  <r>
    <s v="CARLOS EUGENIO PEREIRA"/>
    <s v="Universidade Federal de Uberlandia"/>
    <n v="1546366"/>
    <n v="2068075970"/>
    <s v="15/05/1974"/>
    <s v="M"/>
    <s v="MARIA DA CONCEICAO EUGENIO PEREIRA"/>
    <s v="Branca"/>
    <s v="BRASILEIRO NATO"/>
    <m/>
    <s v="SP"/>
    <m/>
    <n v="407"/>
    <x v="43"/>
    <s v="04-SANTA MONICA"/>
    <n v="407"/>
    <x v="29"/>
    <s v="04-SANTA MONICA"/>
    <m/>
    <s v="Doutorado"/>
    <s v="Associado-03"/>
    <x v="0"/>
    <m/>
    <s v="0//0"/>
    <m/>
    <m/>
    <n v="0"/>
    <m/>
    <n v="0"/>
    <m/>
    <m/>
    <m/>
    <s v="EST"/>
    <s v="40 DE"/>
    <d v="2010-01-26T00:00:00"/>
    <n v="17945.810000000001"/>
    <n v="48"/>
    <x v="1"/>
    <x v="5"/>
  </r>
  <r>
    <s v="CARLOS FERNANDO RONCHI"/>
    <s v="Universidade Federal de Uberlandia"/>
    <n v="2083090"/>
    <n v="21883008824"/>
    <s v="20/02/1981"/>
    <s v="M"/>
    <s v="ANA ISABEL BORTOLETTI RONCHI"/>
    <s v="Branca"/>
    <s v="BRASILEIRO NATO"/>
    <m/>
    <s v="SP"/>
    <m/>
    <n v="1346"/>
    <x v="71"/>
    <s v="03-EDUCACAO FISICA"/>
    <n v="332"/>
    <x v="31"/>
    <s v="03-EDUCACAO FISICA"/>
    <m/>
    <s v="Doutorado"/>
    <s v="Adjunto-03"/>
    <x v="0"/>
    <m/>
    <s v="0//0"/>
    <m/>
    <m/>
    <n v="0"/>
    <m/>
    <n v="0"/>
    <m/>
    <m/>
    <m/>
    <s v="EST"/>
    <s v="40 DE"/>
    <d v="2014-01-14T00:00:00"/>
    <n v="13746.19"/>
    <n v="41"/>
    <x v="4"/>
    <x v="4"/>
  </r>
  <r>
    <s v="CARLOS HENRIQUE DE CARVALHO"/>
    <s v="Universidade Federal de Uberlandia"/>
    <n v="2217781"/>
    <n v="56076312653"/>
    <s v="25/04/1961"/>
    <s v="M"/>
    <s v="ANTONIA APARECIDA DE CARVALHO"/>
    <s v="Branca"/>
    <s v="BRASILEIRO NATO"/>
    <m/>
    <s v="MG"/>
    <s v="UBERLANDIA"/>
    <n v="122"/>
    <x v="72"/>
    <s v="04-SANTA MONICA"/>
    <n v="363"/>
    <x v="10"/>
    <s v="04-SANTA MONICA"/>
    <m/>
    <s v="Doutorado"/>
    <s v="Titular-01"/>
    <x v="0"/>
    <m/>
    <s v="0//0"/>
    <m/>
    <m/>
    <n v="0"/>
    <m/>
    <n v="0"/>
    <m/>
    <m/>
    <m/>
    <s v="EST"/>
    <s v="40 DE"/>
    <d v="2004-08-06T00:00:00"/>
    <n v="30233.57"/>
    <n v="61"/>
    <x v="6"/>
    <x v="3"/>
  </r>
  <r>
    <s v="CARLOS HENRIQUE GOMES MARTINS"/>
    <s v="Universidade Federal de Uberlandia"/>
    <n v="2035089"/>
    <n v="59200685668"/>
    <s v="25/05/1968"/>
    <s v="M"/>
    <s v="FELICIDADE GOMES FERNANDES LOPES"/>
    <s v="Branca"/>
    <s v="BRASILEIRO NATO"/>
    <m/>
    <s v="MG"/>
    <m/>
    <n v="1330"/>
    <x v="73"/>
    <s v="07-AREA ACADEMICA-UMUARAMA"/>
    <n v="288"/>
    <x v="20"/>
    <s v="07-AREA ACADEMICA-UMUARAMA"/>
    <m/>
    <s v="Doutorado"/>
    <s v="Único-01"/>
    <x v="0"/>
    <m/>
    <s v="0//0"/>
    <m/>
    <m/>
    <n v="0"/>
    <m/>
    <n v="0"/>
    <m/>
    <m/>
    <m/>
    <s v="EST"/>
    <s v="40 DE"/>
    <d v="2019-02-27T00:00:00"/>
    <n v="21513.19"/>
    <n v="54"/>
    <x v="2"/>
    <x v="3"/>
  </r>
  <r>
    <s v="CARLOS HENRIQUE MARTINS DA SILVA"/>
    <s v="Universidade Federal de Uberlandia"/>
    <n v="413273"/>
    <n v="30185653634"/>
    <s v="22/11/1956"/>
    <s v="M"/>
    <s v="MARIA DE PAULA SILVA"/>
    <s v="Branca"/>
    <s v="BRASILEIRO NATO"/>
    <m/>
    <s v="MG"/>
    <s v="UBERLANDIA"/>
    <n v="1"/>
    <x v="74"/>
    <s v="04-SANTA MONICA"/>
    <n v="305"/>
    <x v="0"/>
    <s v="07-AREA ACADEMICA-UMUARAMA"/>
    <m/>
    <s v="Doutorado"/>
    <s v="Titular-01"/>
    <x v="0"/>
    <m/>
    <s v="0//0"/>
    <m/>
    <m/>
    <n v="0"/>
    <m/>
    <n v="0"/>
    <m/>
    <m/>
    <m/>
    <s v="EST"/>
    <s v="40 DE"/>
    <d v="1988-11-01T00:00:00"/>
    <n v="31346"/>
    <n v="66"/>
    <x v="3"/>
    <x v="3"/>
  </r>
  <r>
    <s v="CARLOS HENRIQUE SALERNO"/>
    <s v="Universidade Federal de Uberlandia"/>
    <n v="413885"/>
    <n v="39450619620"/>
    <s v="31/05/1961"/>
    <s v="M"/>
    <s v="DALVA E TEIXEIRA SALERNO"/>
    <s v="Branca"/>
    <s v="BRASILEIRO NATO"/>
    <m/>
    <s v="MG"/>
    <s v="UBERLANDIA"/>
    <n v="403"/>
    <x v="12"/>
    <s v="04-SANTA MONICA"/>
    <n v="403"/>
    <x v="11"/>
    <s v="04-SANTA MONICA"/>
    <m/>
    <s v="Doutorado"/>
    <s v="Titular-01"/>
    <x v="0"/>
    <m/>
    <s v="0//0"/>
    <m/>
    <m/>
    <n v="0"/>
    <m/>
    <n v="0"/>
    <m/>
    <m/>
    <m/>
    <s v="EST"/>
    <s v="40 DE"/>
    <d v="1992-01-09T00:00:00"/>
    <n v="21198.42"/>
    <n v="61"/>
    <x v="6"/>
    <x v="3"/>
  </r>
  <r>
    <s v="CARLOS HENRIQUE VIOLA"/>
    <s v="Universidade Federal de Uberlandia"/>
    <n v="1544219"/>
    <n v="88112780668"/>
    <s v="29/12/1975"/>
    <s v="M"/>
    <s v="ROSE MEIRE DA SILVA VIOLA"/>
    <s v="Branca"/>
    <s v="BRASILEIRO NATO"/>
    <m/>
    <s v="MG"/>
    <s v="UBERLANDIA"/>
    <n v="369"/>
    <x v="28"/>
    <s v="04-SANTA MONICA"/>
    <n v="369"/>
    <x v="24"/>
    <s v="04-SANTA MONICA"/>
    <m/>
    <s v="Doutorado"/>
    <s v="Adjunto-04"/>
    <x v="0"/>
    <m/>
    <s v="0//0"/>
    <m/>
    <m/>
    <n v="0"/>
    <m/>
    <n v="0"/>
    <m/>
    <m/>
    <m/>
    <s v="EST"/>
    <s v="40 DE"/>
    <d v="2006-07-28T00:00:00"/>
    <n v="13273.52"/>
    <n v="47"/>
    <x v="1"/>
    <x v="4"/>
  </r>
  <r>
    <s v="CARLOS JOSE CORDEIRO"/>
    <s v="Universidade Federal de Uberlandia"/>
    <n v="1035158"/>
    <n v="55515479653"/>
    <s v="19/06/1969"/>
    <s v="M"/>
    <s v="SANTINA SILVA CORDEIRO"/>
    <s v="Branca"/>
    <s v="BRASILEIRO NATO"/>
    <m/>
    <s v="MG"/>
    <s v="UBERLANDIA"/>
    <n v="376"/>
    <x v="38"/>
    <s v="04-SANTA MONICA"/>
    <n v="376"/>
    <x v="28"/>
    <s v="04-SANTA MONICA"/>
    <m/>
    <s v="Doutorado"/>
    <s v="Titular-01"/>
    <x v="0"/>
    <m/>
    <s v="0//0"/>
    <m/>
    <m/>
    <n v="0"/>
    <m/>
    <n v="0"/>
    <m/>
    <m/>
    <m/>
    <s v="EST"/>
    <s v="40 HS"/>
    <d v="1993-03-22T00:00:00"/>
    <n v="12783.5"/>
    <n v="53"/>
    <x v="0"/>
    <x v="4"/>
  </r>
  <r>
    <s v="CARLOS JOSE SOARES"/>
    <s v="Universidade Federal de Uberlandia"/>
    <n v="1123448"/>
    <n v="51776839668"/>
    <s v="21/12/1965"/>
    <s v="M"/>
    <s v="IVONE SILVA SOARES"/>
    <s v="Branca"/>
    <s v="BRASILEIRO NATO"/>
    <m/>
    <s v="MG"/>
    <s v="UBERABA"/>
    <n v="92"/>
    <x v="75"/>
    <s v="08-AREA ADMINISTR-UMUARAMA"/>
    <n v="319"/>
    <x v="13"/>
    <s v="07-AREA ACADEMICA-UMUARAMA"/>
    <m/>
    <s v="Doutorado"/>
    <s v="Titular-01"/>
    <x v="0"/>
    <m/>
    <s v="0//0"/>
    <m/>
    <m/>
    <n v="0"/>
    <m/>
    <n v="0"/>
    <m/>
    <m/>
    <m/>
    <s v="EST"/>
    <s v="40 DE"/>
    <d v="1995-01-11T00:00:00"/>
    <n v="27682.52"/>
    <n v="57"/>
    <x v="2"/>
    <x v="3"/>
  </r>
  <r>
    <s v="CARLOS MAURICIO DIAS MERCADANTE JUNIOR"/>
    <s v="Universidade Federal de Uberlandia"/>
    <n v="411423"/>
    <n v="44138962620"/>
    <s v="14/11/1955"/>
    <s v="M"/>
    <s v="LEILA ABREU MERCADANTE"/>
    <s v="Branca"/>
    <s v="BRASILEIRO NATO"/>
    <m/>
    <s v="SP"/>
    <s v="SÃO PAULO"/>
    <n v="372"/>
    <x v="2"/>
    <s v="04-SANTA MONICA"/>
    <n v="372"/>
    <x v="2"/>
    <s v="04-SANTA MONICA"/>
    <m/>
    <s v="Mestrado"/>
    <s v="Adjunto-04"/>
    <x v="0"/>
    <m/>
    <s v="0//0"/>
    <m/>
    <m/>
    <n v="0"/>
    <m/>
    <n v="0"/>
    <m/>
    <m/>
    <m/>
    <s v="EST"/>
    <s v="40 DE"/>
    <d v="1980-06-04T00:00:00"/>
    <n v="11983.31"/>
    <n v="67"/>
    <x v="3"/>
    <x v="7"/>
  </r>
  <r>
    <s v="CARLOS ROBERTO DOMINGUES"/>
    <s v="Universidade Federal de Uberlandia"/>
    <n v="2023211"/>
    <n v="45050570972"/>
    <s v="05/05/1961"/>
    <s v="M"/>
    <s v="EUZE MARIA ALCANTARA DOMINGUES"/>
    <s v="Branca"/>
    <s v="BRASILEIRO NATO"/>
    <m/>
    <s v="PR"/>
    <m/>
    <n v="369"/>
    <x v="28"/>
    <s v="04-SANTA MONICA"/>
    <n v="369"/>
    <x v="24"/>
    <s v="04-SANTA MONICA"/>
    <m/>
    <s v="Doutorado"/>
    <s v="Adjunto-04"/>
    <x v="0"/>
    <m/>
    <s v="0//0"/>
    <m/>
    <m/>
    <n v="0"/>
    <m/>
    <n v="0"/>
    <m/>
    <m/>
    <m/>
    <s v="EST"/>
    <s v="40 DE"/>
    <d v="2013-05-02T00:00:00"/>
    <n v="13273.52"/>
    <n v="61"/>
    <x v="6"/>
    <x v="4"/>
  </r>
  <r>
    <s v="CARLOS ROBERTO FERREIRA MENEZES JUNIOR"/>
    <s v="Universidade Federal de Uberlandia"/>
    <n v="3378888"/>
    <n v="97281280610"/>
    <s v="16/06/1973"/>
    <s v="M"/>
    <s v="MARI NEIDE AMARAL MENEZES"/>
    <s v="Branca"/>
    <s v="BRASILEIRO NATO"/>
    <m/>
    <s v="SP"/>
    <s v="CAMPINAS"/>
    <n v="808"/>
    <x v="35"/>
    <s v="04-SANTA MONICA"/>
    <n v="808"/>
    <x v="26"/>
    <s v="04-SANTA MONICA"/>
    <m/>
    <s v="Doutorado"/>
    <s v="Adjunto-04"/>
    <x v="0"/>
    <m/>
    <s v="0//0"/>
    <m/>
    <m/>
    <n v="0"/>
    <m/>
    <n v="0"/>
    <m/>
    <m/>
    <m/>
    <s v="EST"/>
    <s v="40 DE"/>
    <d v="2009-01-22T00:00:00"/>
    <n v="13273.52"/>
    <n v="49"/>
    <x v="0"/>
    <x v="4"/>
  </r>
  <r>
    <s v="CARLOS ROBERTO LOBODA"/>
    <s v="Universidade Federal de Uberlandia"/>
    <n v="1685504"/>
    <n v="1557129932"/>
    <s v="26/12/1974"/>
    <s v="M"/>
    <s v="LUCIA KUJAVSKI LOBODA"/>
    <s v="Branca"/>
    <s v="BRASILEIRO NATO"/>
    <m/>
    <s v="PR"/>
    <s v="GUARAPUAVA"/>
    <n v="800"/>
    <x v="16"/>
    <s v="09-CAMPUS PONTAL"/>
    <n v="1155"/>
    <x v="5"/>
    <s v="09-CAMPUS PONTAL"/>
    <m/>
    <s v="Doutorado"/>
    <s v="Associado-03"/>
    <x v="0"/>
    <m/>
    <s v="0//0"/>
    <m/>
    <m/>
    <n v="0"/>
    <m/>
    <n v="0"/>
    <m/>
    <m/>
    <m/>
    <s v="EST"/>
    <s v="40 DE"/>
    <d v="2009-03-04T00:00:00"/>
    <n v="17945.810000000001"/>
    <n v="48"/>
    <x v="1"/>
    <x v="5"/>
  </r>
  <r>
    <s v="CARLOS ROBERTO LOPES"/>
    <s v="Universidade Federal de Uberlandia"/>
    <n v="412892"/>
    <n v="50644858672"/>
    <s v="13/05/1962"/>
    <s v="M"/>
    <s v="IRACY MATTOS LOPES"/>
    <s v="Não Informado"/>
    <s v="BRASILEIRO NATO"/>
    <m/>
    <s v="MG"/>
    <s v="UBERLANDIA"/>
    <n v="414"/>
    <x v="42"/>
    <s v="04-SANTA MONICA"/>
    <n v="414"/>
    <x v="12"/>
    <s v="04-SANTA MONICA"/>
    <m/>
    <s v="Doutorado"/>
    <s v="Titular-01"/>
    <x v="0"/>
    <m/>
    <s v="0//0"/>
    <m/>
    <m/>
    <n v="0"/>
    <m/>
    <n v="0"/>
    <m/>
    <m/>
    <m/>
    <s v="EST"/>
    <s v="40 DE"/>
    <d v="1987-05-20T00:00:00"/>
    <n v="21580.38"/>
    <n v="60"/>
    <x v="6"/>
    <x v="3"/>
  </r>
  <r>
    <s v="CARLOS ROBERTO SOUZA CARMO"/>
    <s v="Universidade Federal de Uberlandia"/>
    <n v="1828557"/>
    <n v="71910247634"/>
    <s v="23/10/1973"/>
    <s v="M"/>
    <s v="MARIA APARECIDA DE SOUZA CARMO"/>
    <s v="Branca"/>
    <s v="BRASILEIRO NATO"/>
    <m/>
    <s v="MG"/>
    <m/>
    <n v="360"/>
    <x v="4"/>
    <s v="04-SANTA MONICA"/>
    <n v="360"/>
    <x v="4"/>
    <s v="04-SANTA MONICA"/>
    <m/>
    <s v="Doutorado"/>
    <s v="Adjunto-02"/>
    <x v="0"/>
    <m/>
    <s v="0//0"/>
    <m/>
    <m/>
    <n v="0"/>
    <m/>
    <n v="0"/>
    <m/>
    <m/>
    <m/>
    <s v="EST"/>
    <s v="40 DE"/>
    <d v="2010-12-03T00:00:00"/>
    <n v="12272.12"/>
    <n v="49"/>
    <x v="0"/>
    <x v="4"/>
  </r>
  <r>
    <s v="CARLOS UEIRA VIEIRA"/>
    <s v="Universidade Federal de Uberlandia"/>
    <n v="1662941"/>
    <n v="4282835605"/>
    <s v="04/03/1981"/>
    <s v="M"/>
    <s v="MARIA APARECIDA GONCALVES VIEIRA"/>
    <s v="Branca"/>
    <s v="BRASILEIRO NATO"/>
    <m/>
    <s v="MG"/>
    <s v="COROMANDEL"/>
    <n v="298"/>
    <x v="46"/>
    <s v="07-AREA ACADEMICA-UMUARAMA"/>
    <n v="298"/>
    <x v="30"/>
    <s v="07-AREA ACADEMICA-UMUARAMA"/>
    <m/>
    <s v="Doutorado"/>
    <s v="Associado-04"/>
    <x v="0"/>
    <m/>
    <s v="0//0"/>
    <m/>
    <m/>
    <n v="0"/>
    <m/>
    <n v="0"/>
    <m/>
    <m/>
    <m/>
    <s v="EST"/>
    <s v="40 DE"/>
    <d v="2008-10-30T00:00:00"/>
    <n v="22516.400000000001"/>
    <n v="41"/>
    <x v="4"/>
    <x v="3"/>
  </r>
  <r>
    <s v="CARMEM LUCIA CRUZ RAVAGNANI"/>
    <s v="Universidade Federal de Uberlandia"/>
    <n v="2133946"/>
    <n v="15213863825"/>
    <s v="19/07/1970"/>
    <s v="F"/>
    <s v="THEREZA CRUZ RAVAGNANI"/>
    <s v="Branca"/>
    <s v="BRASILEIRO NATO"/>
    <m/>
    <s v="SP"/>
    <m/>
    <n v="578"/>
    <x v="67"/>
    <s v="09-CAMPUS PONTAL"/>
    <n v="1158"/>
    <x v="25"/>
    <s v="09-CAMPUS PONTAL"/>
    <m/>
    <s v="Doutorado"/>
    <s v="Adjunto-03"/>
    <x v="0"/>
    <m/>
    <s v="0//0"/>
    <m/>
    <m/>
    <n v="0"/>
    <m/>
    <n v="0"/>
    <m/>
    <m/>
    <m/>
    <s v="EST"/>
    <s v="40 DE"/>
    <d v="2014-07-01T00:00:00"/>
    <n v="12763.01"/>
    <n v="52"/>
    <x v="0"/>
    <x v="4"/>
  </r>
  <r>
    <s v="CARMEN LUCIA HERNANDES AGUSTINI"/>
    <s v="Universidade Federal de Uberlandia"/>
    <n v="1461667"/>
    <n v="12157308881"/>
    <s v="13/05/1971"/>
    <s v="F"/>
    <s v="DIONILDA RODRIGUES HERNANDES"/>
    <s v="Branca"/>
    <s v="BRASILEIRO NATO"/>
    <m/>
    <s v="SP"/>
    <s v="SAO JOSE DO RIO PRETO"/>
    <n v="349"/>
    <x v="9"/>
    <s v="04-SANTA MONICA"/>
    <n v="349"/>
    <x v="9"/>
    <s v="04-SANTA MONICA"/>
    <m/>
    <s v="Doutorado"/>
    <s v="Titular-01"/>
    <x v="0"/>
    <m/>
    <s v="0//0"/>
    <m/>
    <m/>
    <n v="0"/>
    <m/>
    <n v="0"/>
    <m/>
    <m/>
    <m/>
    <s v="EST"/>
    <s v="40 DE"/>
    <d v="2004-08-06T00:00:00"/>
    <n v="20530.009999999998"/>
    <n v="51"/>
    <x v="0"/>
    <x v="3"/>
  </r>
  <r>
    <s v="CARMEN LUCIA REIS"/>
    <s v="Universidade Federal de Uberlandia"/>
    <n v="2543238"/>
    <n v="2738630618"/>
    <s v="12/12/1972"/>
    <s v="F"/>
    <s v="MARILZA LOPES REIS"/>
    <s v="Branca"/>
    <s v="BRASILEIRO NATO"/>
    <m/>
    <s v="MG"/>
    <s v="UBERLANDIA"/>
    <n v="326"/>
    <x v="22"/>
    <s v="07-AREA ACADEMICA-UMUARAMA"/>
    <n v="326"/>
    <x v="18"/>
    <s v="07-AREA ACADEMICA-UMUARAMA"/>
    <m/>
    <s v="Doutorado"/>
    <s v="Associado-04"/>
    <x v="0"/>
    <m/>
    <s v="0//0"/>
    <m/>
    <m/>
    <n v="0"/>
    <m/>
    <n v="0"/>
    <m/>
    <m/>
    <m/>
    <s v="EST"/>
    <s v="40 DE"/>
    <d v="2008-09-25T00:00:00"/>
    <n v="20242.84"/>
    <n v="50"/>
    <x v="0"/>
    <x v="3"/>
  </r>
  <r>
    <s v="CAROLINA AFONSO DA SILVA CASTRO"/>
    <s v="Universidade Federal de Uberlandia"/>
    <n v="3704682"/>
    <n v="4678379614"/>
    <s v="19/01/1980"/>
    <s v="F"/>
    <s v="ELISA MARIA DA SILVA CASTRO"/>
    <s v="Branca"/>
    <s v="BRASILEIRO NATO"/>
    <m/>
    <s v="MG"/>
    <m/>
    <n v="349"/>
    <x v="9"/>
    <s v="04-SANTA MONICA"/>
    <n v="349"/>
    <x v="9"/>
    <s v="04-SANTA MONICA"/>
    <m/>
    <s v="Especialização Nivel Superior"/>
    <s v="Assistente-01"/>
    <x v="0"/>
    <m/>
    <s v="0//0"/>
    <m/>
    <m/>
    <n v="0"/>
    <m/>
    <n v="0"/>
    <m/>
    <m/>
    <m/>
    <s v="EST"/>
    <s v="20 HS"/>
    <d v="2013-06-24T00:00:00"/>
    <n v="2725.02"/>
    <n v="42"/>
    <x v="4"/>
    <x v="8"/>
  </r>
  <r>
    <s v="CAROLINA CADIMA FERNANDES NAZARETH"/>
    <s v="Universidade Federal de Uberlandia"/>
    <n v="1309333"/>
    <n v="9892471636"/>
    <s v="03/03/1989"/>
    <s v="F"/>
    <s v="MARISETE CADIMA FERNANDES"/>
    <s v="Branca"/>
    <s v="BRASILEIRO NATO"/>
    <m/>
    <s v="MG"/>
    <m/>
    <n v="806"/>
    <x v="19"/>
    <s v="04-SANTA MONICA"/>
    <n v="806"/>
    <x v="16"/>
    <s v="04-SANTA MONICA"/>
    <m/>
    <s v="Mestrado"/>
    <s v="Auxiliar-01"/>
    <x v="1"/>
    <m/>
    <s v="0//0"/>
    <m/>
    <m/>
    <n v="0"/>
    <m/>
    <n v="0"/>
    <m/>
    <m/>
    <m/>
    <s v="CDT"/>
    <s v="40 HS"/>
    <d v="2021-04-06T00:00:00"/>
    <n v="3866.06"/>
    <n v="33"/>
    <x v="8"/>
    <x v="8"/>
  </r>
  <r>
    <s v="CAROLINA DUARTE DAMASCENO FERREIRA"/>
    <s v="Universidade Federal de Uberlandia"/>
    <n v="2023540"/>
    <n v="2596324903"/>
    <s v="19/10/1978"/>
    <s v="F"/>
    <s v="ANGELA DUARTE DAMASCENO FERREIRA"/>
    <s v="Branca"/>
    <s v="BRASILEIRO NATO"/>
    <m/>
    <s v="PR"/>
    <m/>
    <n v="349"/>
    <x v="9"/>
    <s v="04-SANTA MONICA"/>
    <n v="349"/>
    <x v="9"/>
    <s v="04-SANTA MONICA"/>
    <m/>
    <s v="Doutorado"/>
    <s v="Adjunto-04"/>
    <x v="0"/>
    <m/>
    <s v="0//0"/>
    <m/>
    <m/>
    <n v="0"/>
    <m/>
    <n v="0"/>
    <m/>
    <m/>
    <m/>
    <s v="EST"/>
    <s v="40 DE"/>
    <d v="2013-05-08T00:00:00"/>
    <n v="13273.52"/>
    <n v="44"/>
    <x v="1"/>
    <x v="4"/>
  </r>
  <r>
    <s v="CAROLINA GONCALVES OLIVEIRA"/>
    <s v="Universidade Federal de Uberlandia"/>
    <n v="1040341"/>
    <n v="2239751177"/>
    <s v="03/06/1988"/>
    <s v="F"/>
    <s v="GINA BATISTA GONCALVES OLIVEIRA"/>
    <s v="Branca"/>
    <s v="BRASILEIRO NATO"/>
    <m/>
    <s v="MG"/>
    <m/>
    <n v="356"/>
    <x v="23"/>
    <s v="04-SANTA MONICA"/>
    <n v="356"/>
    <x v="19"/>
    <s v="04-SANTA MONICA"/>
    <m/>
    <s v="Doutorado"/>
    <s v="Adjunto-01"/>
    <x v="0"/>
    <m/>
    <s v="0//0"/>
    <m/>
    <m/>
    <n v="0"/>
    <m/>
    <n v="0"/>
    <m/>
    <m/>
    <m/>
    <s v="EST"/>
    <s v="40 DE"/>
    <d v="2018-08-01T00:00:00"/>
    <n v="11800.12"/>
    <n v="34"/>
    <x v="5"/>
    <x v="7"/>
  </r>
  <r>
    <s v="CAROLINA NICOLINO MINOZZI"/>
    <s v="Universidade Federal de Uberlandia"/>
    <n v="3308920"/>
    <n v="21349566829"/>
    <s v="25/05/1987"/>
    <s v="F"/>
    <s v="MARIA APARECIDA NICOLINO"/>
    <s v="Branca"/>
    <s v="BRASILEIRO NATO"/>
    <m/>
    <s v="SP"/>
    <m/>
    <n v="808"/>
    <x v="35"/>
    <s v="04-SANTA MONICA"/>
    <n v="808"/>
    <x v="26"/>
    <s v="04-SANTA MONICA"/>
    <m/>
    <s v="Mestrado"/>
    <s v="Auxiliar-01"/>
    <x v="1"/>
    <m/>
    <s v="0//0"/>
    <m/>
    <m/>
    <n v="0"/>
    <m/>
    <n v="0"/>
    <m/>
    <m/>
    <m/>
    <s v="CDT"/>
    <s v="40 HS"/>
    <d v="2022-09-12T00:00:00"/>
    <n v="3866.06"/>
    <n v="35"/>
    <x v="5"/>
    <x v="8"/>
  </r>
  <r>
    <s v="CAROLINA PIRTOUSCHEG"/>
    <s v="Universidade Federal de Uberlandia"/>
    <n v="3483929"/>
    <n v="1338523694"/>
    <s v="03/07/1979"/>
    <s v="F"/>
    <s v="MARIA ELISA LAZZARINI PIRTOUSCHEG"/>
    <s v="Branca"/>
    <s v="BRASILEIRO NATO"/>
    <m/>
    <s v="MG"/>
    <m/>
    <n v="305"/>
    <x v="0"/>
    <s v="07-AREA ACADEMICA-UMUARAMA"/>
    <n v="305"/>
    <x v="0"/>
    <s v="07-AREA ACADEMICA-UMUARAMA"/>
    <m/>
    <s v="Mestrado"/>
    <s v="Assistente-01"/>
    <x v="0"/>
    <m/>
    <s v="0//0"/>
    <m/>
    <m/>
    <n v="0"/>
    <m/>
    <n v="0"/>
    <m/>
    <m/>
    <m/>
    <s v="EST"/>
    <s v="40 HS"/>
    <d v="2018-04-09T00:00:00"/>
    <n v="4768.78"/>
    <n v="43"/>
    <x v="4"/>
    <x v="0"/>
  </r>
  <r>
    <s v="CASSIA REGINA DA SILVA"/>
    <s v="Universidade Federal de Uberlandia"/>
    <n v="2302673"/>
    <n v="486889084"/>
    <s v="27/02/1984"/>
    <s v="F"/>
    <s v="NELI BACKES DA SILVA"/>
    <s v="Branca"/>
    <s v="BRASILEIRO NATO"/>
    <m/>
    <s v="RS"/>
    <m/>
    <n v="298"/>
    <x v="46"/>
    <s v="07-AREA ACADEMICA-UMUARAMA"/>
    <n v="298"/>
    <x v="30"/>
    <s v="07-AREA ACADEMICA-UMUARAMA"/>
    <m/>
    <s v="Doutorado"/>
    <s v="Adjunto-02"/>
    <x v="0"/>
    <m/>
    <s v="0//0"/>
    <m/>
    <m/>
    <n v="0"/>
    <m/>
    <n v="0"/>
    <m/>
    <m/>
    <m/>
    <s v="EST"/>
    <s v="40 DE"/>
    <d v="2016-04-07T00:00:00"/>
    <n v="12272.12"/>
    <n v="38"/>
    <x v="5"/>
    <x v="4"/>
  </r>
  <r>
    <s v="CASSIANO AIMBERE DORNELES WELKER"/>
    <s v="Universidade Federal de Uberlandia"/>
    <n v="2318519"/>
    <n v="1113759089"/>
    <s v="01/07/1985"/>
    <s v="M"/>
    <s v="IONE DORNELES WELKER"/>
    <s v="Branca"/>
    <s v="BRASILEIRO NATO"/>
    <m/>
    <s v="RS"/>
    <m/>
    <n v="1269"/>
    <x v="76"/>
    <s v="07-AREA ACADEMICA-UMUARAMA"/>
    <n v="294"/>
    <x v="17"/>
    <s v="07-AREA ACADEMICA-UMUARAMA"/>
    <m/>
    <s v="Doutorado"/>
    <s v="Adjunto-02"/>
    <x v="0"/>
    <m/>
    <s v="0//0"/>
    <m/>
    <m/>
    <n v="0"/>
    <m/>
    <n v="0"/>
    <m/>
    <m/>
    <m/>
    <s v="EST"/>
    <s v="40 DE"/>
    <d v="2016-06-07T00:00:00"/>
    <n v="13255.3"/>
    <n v="37"/>
    <x v="5"/>
    <x v="4"/>
  </r>
  <r>
    <s v="CASSIO GARCIA RIBEIRO SOARES DA SILVA"/>
    <s v="Universidade Federal de Uberlandia"/>
    <n v="2155253"/>
    <n v="26738203888"/>
    <s v="05/05/1979"/>
    <s v="M"/>
    <s v="MARIA APARECIDA GARCIA RIBEIRO"/>
    <s v="Branca"/>
    <s v="BRASILEIRO NATO"/>
    <m/>
    <s v="SP"/>
    <m/>
    <n v="344"/>
    <x v="6"/>
    <s v="04-SANTA MONICA"/>
    <n v="344"/>
    <x v="6"/>
    <s v="04-SANTA MONICA"/>
    <m/>
    <s v="Doutorado"/>
    <s v="Adjunto-03"/>
    <x v="0"/>
    <m/>
    <s v="0//0"/>
    <m/>
    <m/>
    <n v="0"/>
    <m/>
    <n v="0"/>
    <m/>
    <m/>
    <m/>
    <s v="EST"/>
    <s v="40 DE"/>
    <d v="2014-09-03T00:00:00"/>
    <n v="12763.01"/>
    <n v="43"/>
    <x v="4"/>
    <x v="4"/>
  </r>
  <r>
    <s v="CASSIO JOSE ALVES DE SOUSA"/>
    <s v="Universidade Federal de Uberlandia"/>
    <n v="413886"/>
    <n v="45247900634"/>
    <s v="31/01/1963"/>
    <s v="M"/>
    <s v="MARIA MATILDE A SOUSA"/>
    <s v="Branca"/>
    <s v="BRASILEIRO NATO"/>
    <m/>
    <s v="MG"/>
    <s v="ABAETE"/>
    <n v="319"/>
    <x v="29"/>
    <s v="07-AREA ACADEMICA-UMUARAMA"/>
    <n v="319"/>
    <x v="13"/>
    <s v="07-AREA ACADEMICA-UMUARAMA"/>
    <m/>
    <s v="Doutorado"/>
    <s v="Titular-01"/>
    <x v="0"/>
    <m/>
    <s v="0//0"/>
    <m/>
    <m/>
    <n v="0"/>
    <m/>
    <n v="0"/>
    <m/>
    <m/>
    <m/>
    <s v="EST"/>
    <s v="40 DE"/>
    <d v="1991-12-19T00:00:00"/>
    <n v="21214.22"/>
    <n v="59"/>
    <x v="6"/>
    <x v="3"/>
  </r>
  <r>
    <s v="CATARINA MACHADO AZEREDO"/>
    <s v="Universidade Federal de Uberlandia"/>
    <n v="1775430"/>
    <n v="1313905623"/>
    <s v="08/07/1983"/>
    <s v="F"/>
    <s v="MARINETE MACHADO AZEREDO"/>
    <s v="Branca"/>
    <s v="BRASILEIRO NATO"/>
    <m/>
    <s v="MG"/>
    <m/>
    <n v="305"/>
    <x v="0"/>
    <s v="07-AREA ACADEMICA-UMUARAMA"/>
    <n v="305"/>
    <x v="0"/>
    <s v="07-AREA ACADEMICA-UMUARAMA"/>
    <m/>
    <s v="Doutorado"/>
    <s v="Adjunto-04"/>
    <x v="0"/>
    <m/>
    <s v="0//0"/>
    <m/>
    <m/>
    <n v="0"/>
    <m/>
    <n v="0"/>
    <m/>
    <m/>
    <m/>
    <s v="EST"/>
    <s v="40 DE"/>
    <d v="2010-04-01T00:00:00"/>
    <n v="17126.28"/>
    <n v="39"/>
    <x v="4"/>
    <x v="5"/>
  </r>
  <r>
    <s v="CATARINE PALMIERI PITANGUI TIZZIOTTI"/>
    <s v="Universidade Federal de Uberlandia"/>
    <n v="2188877"/>
    <n v="31305669886"/>
    <s v="08/04/1983"/>
    <s v="F"/>
    <s v="NILDA PALMIERI PITANGUI"/>
    <s v="Não Informado"/>
    <s v="BRASILEIRO NATO"/>
    <m/>
    <s v="SP"/>
    <m/>
    <n v="369"/>
    <x v="28"/>
    <s v="04-SANTA MONICA"/>
    <n v="369"/>
    <x v="24"/>
    <s v="04-SANTA MONICA"/>
    <m/>
    <s v="Doutorado"/>
    <s v="Adjunto-03"/>
    <x v="0"/>
    <m/>
    <s v="0//0"/>
    <m/>
    <m/>
    <n v="0"/>
    <m/>
    <n v="0"/>
    <m/>
    <m/>
    <m/>
    <s v="EST"/>
    <s v="40 DE"/>
    <d v="2015-02-04T00:00:00"/>
    <n v="13746.19"/>
    <n v="39"/>
    <x v="4"/>
    <x v="4"/>
  </r>
  <r>
    <s v="CATIANA CASONATTO"/>
    <s v="Universidade Federal de Uberlandia"/>
    <n v="1882472"/>
    <n v="3446419969"/>
    <s v="17/02/1983"/>
    <s v="F"/>
    <s v="MARILENE WIRTTI CASONATTO"/>
    <s v="Branca"/>
    <s v="BRASILEIRO NATO"/>
    <m/>
    <s v="SC"/>
    <m/>
    <n v="391"/>
    <x v="8"/>
    <s v="04-SANTA MONICA"/>
    <n v="391"/>
    <x v="8"/>
    <s v="04-SANTA MONICA"/>
    <m/>
    <s v="Doutorado"/>
    <s v="Associado-02"/>
    <x v="0"/>
    <m/>
    <s v="0//0"/>
    <m/>
    <m/>
    <n v="0"/>
    <m/>
    <n v="0"/>
    <m/>
    <m/>
    <m/>
    <s v="EST"/>
    <s v="40 DE"/>
    <d v="2011-08-05T00:00:00"/>
    <n v="17255.59"/>
    <n v="39"/>
    <x v="4"/>
    <x v="5"/>
  </r>
  <r>
    <s v="CELENE MARIA DE OLIVEIRA SIMOES ALVES"/>
    <s v="Universidade Federal de Uberlandia"/>
    <n v="2330896"/>
    <n v="1166152650"/>
    <s v="20/02/1972"/>
    <s v="F"/>
    <s v="AIDA MARIA MOREIRA DE OLIVEIRA SIMOES ALVES"/>
    <s v="Branca"/>
    <s v="EQUIPARADO"/>
    <s v="ANGOLA"/>
    <m/>
    <s v="MOXICO ANGOLA"/>
    <n v="288"/>
    <x v="24"/>
    <s v="07-AREA ACADEMICA-UMUARAMA"/>
    <n v="288"/>
    <x v="20"/>
    <s v="07-AREA ACADEMICA-UMUARAMA"/>
    <m/>
    <s v="Doutorado"/>
    <s v="Adjunto-03"/>
    <x v="0"/>
    <m/>
    <s v="0//0"/>
    <m/>
    <m/>
    <n v="0"/>
    <m/>
    <n v="0"/>
    <m/>
    <m/>
    <m/>
    <s v="EST"/>
    <s v="40 DE"/>
    <d v="2014-01-09T00:00:00"/>
    <n v="12763.01"/>
    <n v="50"/>
    <x v="0"/>
    <x v="4"/>
  </r>
  <r>
    <s v="CELIA REGINA LOPES"/>
    <s v="Universidade Federal de Uberlandia"/>
    <n v="1675608"/>
    <n v="59606240959"/>
    <s v="08/01/1969"/>
    <s v="F"/>
    <s v="VILMA FERNANDES"/>
    <s v="Branca"/>
    <s v="BRASILEIRO NATO"/>
    <m/>
    <s v="PR"/>
    <s v="LONDRINA"/>
    <n v="332"/>
    <x v="48"/>
    <s v="03-EDUCACAO FISICA"/>
    <n v="332"/>
    <x v="31"/>
    <s v="03-EDUCACAO FISICA"/>
    <m/>
    <s v="Doutorado"/>
    <s v="Associado-03"/>
    <x v="0"/>
    <m/>
    <s v="0//0"/>
    <m/>
    <m/>
    <n v="0"/>
    <m/>
    <n v="0"/>
    <m/>
    <m/>
    <m/>
    <s v="EST"/>
    <s v="40 DE"/>
    <d v="2009-01-22T00:00:00"/>
    <n v="17945.810000000001"/>
    <n v="53"/>
    <x v="0"/>
    <x v="5"/>
  </r>
  <r>
    <s v="CELINA MONTEIRO DA CRUZ LOTUFO"/>
    <s v="Universidade Federal de Uberlandia"/>
    <n v="1661469"/>
    <n v="25386291874"/>
    <s v="01/06/1975"/>
    <s v="F"/>
    <s v="NILDA MONTEIRO DA CRUZ LOTUFO"/>
    <s v="Branca"/>
    <s v="BRASILEIRO NATO"/>
    <m/>
    <s v="SP"/>
    <s v="SANTOS"/>
    <n v="288"/>
    <x v="24"/>
    <s v="07-AREA ACADEMICA-UMUARAMA"/>
    <n v="288"/>
    <x v="20"/>
    <s v="07-AREA ACADEMICA-UMUARAMA"/>
    <m/>
    <s v="Doutorado"/>
    <s v="Associado-04"/>
    <x v="0"/>
    <m/>
    <s v="0//0"/>
    <m/>
    <m/>
    <n v="0"/>
    <m/>
    <n v="0"/>
    <m/>
    <m/>
    <m/>
    <s v="EST"/>
    <s v="40 DE"/>
    <d v="2008-10-15T00:00:00"/>
    <n v="19429.3"/>
    <n v="47"/>
    <x v="1"/>
    <x v="1"/>
  </r>
  <r>
    <s v="CELINE DE MELO"/>
    <s v="Universidade Federal de Uberlandia"/>
    <n v="3275431"/>
    <n v="93179421649"/>
    <s v="19/05/1971"/>
    <s v="F"/>
    <s v="MARIA DE LOURDES ASSUNCAO MELO"/>
    <s v="Branca"/>
    <s v="BRASILEIRO NATO"/>
    <m/>
    <s v="MG"/>
    <s v="BOM DESPACHO"/>
    <n v="294"/>
    <x v="21"/>
    <s v="07-AREA ACADEMICA-UMUARAMA"/>
    <n v="294"/>
    <x v="17"/>
    <s v="07-AREA ACADEMICA-UMUARAMA"/>
    <m/>
    <s v="Doutorado"/>
    <s v="Titular-01"/>
    <x v="0"/>
    <m/>
    <s v="0//0"/>
    <m/>
    <m/>
    <n v="0"/>
    <m/>
    <n v="0"/>
    <m/>
    <m/>
    <m/>
    <s v="EST"/>
    <s v="40 DE"/>
    <d v="2005-08-05T00:00:00"/>
    <n v="20530.009999999998"/>
    <n v="51"/>
    <x v="0"/>
    <x v="3"/>
  </r>
  <r>
    <s v="CELIO JESUS DO PRADO"/>
    <s v="Universidade Federal de Uberlandia"/>
    <n v="1035177"/>
    <n v="59510722634"/>
    <s v="19/03/1968"/>
    <s v="M"/>
    <s v="IVANI MARTINS DA SILVA PRADO"/>
    <s v="Branca"/>
    <s v="BRASILEIRO NATO"/>
    <m/>
    <s v="MG"/>
    <s v="HONOROPOLIS"/>
    <n v="438"/>
    <x v="77"/>
    <s v="07-AREA ACADEMICA-UMUARAMA"/>
    <n v="319"/>
    <x v="13"/>
    <s v="07-AREA ACADEMICA-UMUARAMA"/>
    <m/>
    <s v="Doutorado"/>
    <s v="Titular-01"/>
    <x v="0"/>
    <m/>
    <s v="0//0"/>
    <m/>
    <m/>
    <n v="0"/>
    <m/>
    <n v="0"/>
    <m/>
    <m/>
    <m/>
    <s v="EST"/>
    <s v="40 HS"/>
    <d v="1993-03-22T00:00:00"/>
    <n v="13451.91"/>
    <n v="54"/>
    <x v="2"/>
    <x v="4"/>
  </r>
  <r>
    <s v="CELSO DE OLIVEIRA REZENDE JUNIOR"/>
    <s v="Universidade Federal de Uberlandia"/>
    <n v="3048381"/>
    <n v="8824049621"/>
    <s v="16/06/1987"/>
    <s v="M"/>
    <s v="MARIA INEZ DE MAGALHAES REZENDE"/>
    <s v="Branca"/>
    <s v="BRASILEIRO NATO"/>
    <m/>
    <s v="MG"/>
    <m/>
    <n v="356"/>
    <x v="23"/>
    <s v="04-SANTA MONICA"/>
    <n v="356"/>
    <x v="19"/>
    <s v="04-SANTA MONICA"/>
    <m/>
    <s v="Doutorado"/>
    <s v="Adjunto-01"/>
    <x v="0"/>
    <m/>
    <s v="0//0"/>
    <m/>
    <m/>
    <n v="0"/>
    <m/>
    <n v="0"/>
    <m/>
    <m/>
    <m/>
    <s v="EST"/>
    <s v="40 DE"/>
    <d v="2018-05-23T00:00:00"/>
    <n v="12897.8"/>
    <n v="35"/>
    <x v="5"/>
    <x v="4"/>
  </r>
  <r>
    <s v="CELSO LUIZ DE ARAUJO CINTRA"/>
    <s v="Universidade Federal de Uberlandia"/>
    <n v="1666008"/>
    <n v="11164446827"/>
    <s v="04/11/1969"/>
    <s v="M"/>
    <s v="ALDAGISA MARIA DE ARAUJO CINTRA"/>
    <s v="Branca"/>
    <s v="BRASILEIRO NATO"/>
    <m/>
    <s v="SP"/>
    <s v="SAO PAULO"/>
    <n v="808"/>
    <x v="35"/>
    <s v="04-SANTA MONICA"/>
    <n v="808"/>
    <x v="26"/>
    <s v="04-SANTA MONICA"/>
    <m/>
    <s v="Doutorado"/>
    <s v="Adjunto-03"/>
    <x v="0"/>
    <m/>
    <s v="0//0"/>
    <m/>
    <m/>
    <n v="0"/>
    <m/>
    <n v="0"/>
    <m/>
    <m/>
    <m/>
    <s v="EST"/>
    <s v="40 DE"/>
    <d v="2008-11-25T00:00:00"/>
    <n v="12763.01"/>
    <n v="53"/>
    <x v="0"/>
    <x v="4"/>
  </r>
  <r>
    <s v="CESAR ADRIANO TRALDI"/>
    <s v="Universidade Federal de Uberlandia"/>
    <n v="1658396"/>
    <n v="30787984884"/>
    <s v="29/08/1983"/>
    <s v="M"/>
    <s v="TEREZINHA APARECIDA CANOVA TRALDI"/>
    <s v="Branca"/>
    <s v="BRASILEIRO NATO"/>
    <m/>
    <s v="SP"/>
    <s v="DESCALVADO"/>
    <n v="808"/>
    <x v="35"/>
    <s v="04-SANTA MONICA"/>
    <n v="808"/>
    <x v="26"/>
    <s v="04-SANTA MONICA"/>
    <m/>
    <s v="Doutorado"/>
    <s v="Associado-03"/>
    <x v="0"/>
    <m/>
    <s v="0//0"/>
    <m/>
    <m/>
    <n v="0"/>
    <m/>
    <n v="0"/>
    <m/>
    <m/>
    <m/>
    <s v="EST"/>
    <s v="40 DE"/>
    <d v="2008-09-25T00:00:00"/>
    <n v="17945.810000000001"/>
    <n v="39"/>
    <x v="4"/>
    <x v="5"/>
  </r>
  <r>
    <s v="CESAR GUILHERME DE ALMEIDA"/>
    <s v="Universidade Federal de Uberlandia"/>
    <n v="1035157"/>
    <n v="8978049885"/>
    <s v="28/04/1966"/>
    <s v="M"/>
    <s v="ANTONIA GUILHERME"/>
    <s v="Parda"/>
    <s v="BRASILEIRO NATO"/>
    <m/>
    <s v="SP"/>
    <s v="SAO PAULO"/>
    <n v="391"/>
    <x v="8"/>
    <s v="04-SANTA MONICA"/>
    <n v="391"/>
    <x v="8"/>
    <s v="04-SANTA MONICA"/>
    <m/>
    <s v="Doutorado"/>
    <s v="Titular-01"/>
    <x v="0"/>
    <m/>
    <s v="0//0"/>
    <m/>
    <m/>
    <n v="0"/>
    <m/>
    <n v="0"/>
    <m/>
    <m/>
    <m/>
    <s v="EST"/>
    <s v="40 DE"/>
    <d v="1993-03-22T00:00:00"/>
    <n v="21007.45"/>
    <n v="56"/>
    <x v="2"/>
    <x v="3"/>
  </r>
  <r>
    <s v="CESAR RENATO SIMENES DA SILVA"/>
    <s v="Universidade Federal de Uberlandia"/>
    <n v="1686096"/>
    <n v="40011208015"/>
    <s v="30/11/1960"/>
    <s v="M"/>
    <s v="GESSI SILVA SIMENES"/>
    <s v="Branca"/>
    <s v="BRASILEIRO NATO"/>
    <m/>
    <s v="RS"/>
    <s v="PASSO FUNDO"/>
    <n v="796"/>
    <x v="37"/>
    <s v="09-CAMPUS PONTAL"/>
    <n v="1152"/>
    <x v="27"/>
    <s v="09-CAMPUS PONTAL"/>
    <m/>
    <s v="Doutorado"/>
    <s v="Adjunto-04"/>
    <x v="0"/>
    <m/>
    <s v="0//0"/>
    <m/>
    <m/>
    <n v="0"/>
    <m/>
    <n v="0"/>
    <m/>
    <m/>
    <m/>
    <s v="EST"/>
    <s v="40 DE"/>
    <d v="2009-03-04T00:00:00"/>
    <n v="13273.52"/>
    <n v="62"/>
    <x v="6"/>
    <x v="4"/>
  </r>
  <r>
    <s v="CESIO HUMBERTO DE BRITO"/>
    <s v="Universidade Federal de Uberlandia"/>
    <n v="2230407"/>
    <n v="58875948615"/>
    <s v="05/09/1967"/>
    <s v="M"/>
    <s v="HILDA NOGUEIRA DE BRITO"/>
    <s v="Branca"/>
    <s v="BRASILEIRO NATO"/>
    <m/>
    <s v="MG"/>
    <s v="UBERLANDIA"/>
    <n v="301"/>
    <x v="3"/>
    <s v="12-CAMPUS GLORIA"/>
    <n v="301"/>
    <x v="3"/>
    <s v="12-CAMPUS GLORIA"/>
    <m/>
    <s v="Doutorado"/>
    <s v="Titular-01"/>
    <x v="0"/>
    <m/>
    <s v="0//0"/>
    <m/>
    <m/>
    <n v="0"/>
    <m/>
    <n v="0"/>
    <m/>
    <m/>
    <m/>
    <s v="EST"/>
    <s v="40 DE"/>
    <d v="2004-08-06T00:00:00"/>
    <n v="21484.89"/>
    <n v="55"/>
    <x v="2"/>
    <x v="3"/>
  </r>
  <r>
    <s v="CEZAR AUGUSTO DOS SANTOS"/>
    <s v="Universidade Federal de Uberlandia"/>
    <n v="1123271"/>
    <n v="23154918000"/>
    <s v="26/10/1956"/>
    <s v="M"/>
    <s v="ROSA PEREIRA SANTOS"/>
    <s v="Branca"/>
    <s v="BRASILEIRO NATO"/>
    <m/>
    <s v="RS"/>
    <s v="SANTA MARIA"/>
    <n v="305"/>
    <x v="0"/>
    <s v="07-AREA ACADEMICA-UMUARAMA"/>
    <n v="305"/>
    <x v="0"/>
    <s v="07-AREA ACADEMICA-UMUARAMA"/>
    <m/>
    <s v="Especialização Nivel Superior"/>
    <s v="Adjunto-04"/>
    <x v="0"/>
    <m/>
    <s v="0//0"/>
    <m/>
    <m/>
    <n v="0"/>
    <m/>
    <n v="0"/>
    <m/>
    <m/>
    <m/>
    <s v="EST"/>
    <s v="40 HS"/>
    <d v="1994-04-29T00:00:00"/>
    <n v="5574.87"/>
    <n v="66"/>
    <x v="3"/>
    <x v="0"/>
  </r>
  <r>
    <s v="CHRISTIANE PITANGA SERAFIM DA SILVA"/>
    <s v="Universidade Federal de Uberlandia"/>
    <n v="1921453"/>
    <n v="76147355600"/>
    <s v="27/12/1968"/>
    <s v="F"/>
    <s v="SANDRA PITANGA SERAFIM DA SILVA"/>
    <s v="Branca"/>
    <s v="BRASILEIRO NATO"/>
    <m/>
    <s v="MG"/>
    <m/>
    <n v="363"/>
    <x v="10"/>
    <s v="04-SANTA MONICA"/>
    <n v="363"/>
    <x v="10"/>
    <s v="04-SANTA MONICA"/>
    <m/>
    <s v="Doutorado"/>
    <s v="Adjunto-04"/>
    <x v="0"/>
    <m/>
    <s v="0//0"/>
    <m/>
    <m/>
    <n v="0"/>
    <m/>
    <n v="0"/>
    <m/>
    <m/>
    <m/>
    <s v="EST"/>
    <s v="40 DE"/>
    <d v="2012-03-01T00:00:00"/>
    <n v="14256.7"/>
    <n v="54"/>
    <x v="2"/>
    <x v="9"/>
  </r>
  <r>
    <s v="CHRISTIANE REGINA SOARES BRASIL"/>
    <s v="Universidade Federal de Uberlandia"/>
    <n v="1999554"/>
    <n v="93875304187"/>
    <s v="25/04/1981"/>
    <s v="F"/>
    <s v="MARIA DE FATIMA SOARES NASCIMENTO BRASIL"/>
    <s v="Não Informado"/>
    <s v="BRASILEIRO NATO"/>
    <m/>
    <s v="MG"/>
    <m/>
    <n v="414"/>
    <x v="42"/>
    <s v="04-SANTA MONICA"/>
    <n v="414"/>
    <x v="12"/>
    <s v="04-SANTA MONICA"/>
    <m/>
    <s v="Doutorado"/>
    <s v="Associado-01"/>
    <x v="0"/>
    <m/>
    <s v="0//0"/>
    <m/>
    <m/>
    <n v="0"/>
    <m/>
    <n v="0"/>
    <m/>
    <m/>
    <m/>
    <s v="EST"/>
    <s v="40 DE"/>
    <d v="2013-02-27T00:00:00"/>
    <n v="16591.91"/>
    <n v="41"/>
    <x v="4"/>
    <x v="5"/>
  </r>
  <r>
    <s v="CIBELE APARECIDA CRISPIM FAHMY"/>
    <s v="Universidade Federal de Uberlandia"/>
    <n v="1740031"/>
    <n v="25998886895"/>
    <s v="17/03/1977"/>
    <s v="F"/>
    <s v="FRANCISCA PAULA CRISPIM"/>
    <s v="Branca"/>
    <s v="BRASILEIRO NATO"/>
    <m/>
    <s v="SP"/>
    <m/>
    <n v="305"/>
    <x v="0"/>
    <s v="07-AREA ACADEMICA-UMUARAMA"/>
    <n v="305"/>
    <x v="0"/>
    <s v="07-AREA ACADEMICA-UMUARAMA"/>
    <m/>
    <s v="Doutorado"/>
    <s v="Associado-03"/>
    <x v="0"/>
    <m/>
    <s v="0//0"/>
    <m/>
    <s v="AFAS. ESTUDO EXTERIOR C/ONUS - EST"/>
    <n v="0"/>
    <m/>
    <n v="0"/>
    <m/>
    <s v="3/10/2022"/>
    <s v="3/10/2023"/>
    <s v="EST"/>
    <s v="40 DE"/>
    <d v="2009-11-18T00:00:00"/>
    <n v="17945.810000000001"/>
    <n v="45"/>
    <x v="1"/>
    <x v="5"/>
  </r>
  <r>
    <s v="CICERO FERNANDES DE CARVALHO"/>
    <s v="Universidade Federal de Uberlandia"/>
    <n v="412696"/>
    <n v="34055649649"/>
    <s v="03/04/1960"/>
    <s v="M"/>
    <s v="DINAH FERNANDES DE CARVALHO"/>
    <s v="Branca"/>
    <s v="BRASILEIRO NATO"/>
    <m/>
    <s v="MG"/>
    <s v="UBERLANDIA"/>
    <n v="391"/>
    <x v="8"/>
    <s v="04-SANTA MONICA"/>
    <n v="391"/>
    <x v="8"/>
    <s v="04-SANTA MONICA"/>
    <m/>
    <s v="Doutorado"/>
    <s v="Titular-01"/>
    <x v="0"/>
    <m/>
    <s v="0//0"/>
    <m/>
    <m/>
    <n v="0"/>
    <m/>
    <n v="0"/>
    <m/>
    <m/>
    <m/>
    <s v="EST"/>
    <s v="40 DE"/>
    <d v="1986-08-01T00:00:00"/>
    <n v="24810.37"/>
    <n v="62"/>
    <x v="6"/>
    <x v="3"/>
  </r>
  <r>
    <s v="CINARA XAVIER DE ALMEIDA"/>
    <s v="Universidade Federal de Uberlandia"/>
    <n v="2083719"/>
    <n v="5339432645"/>
    <s v="29/01/1982"/>
    <s v="F"/>
    <s v="NEUZA MARIA DE ALMEIDA RIOS"/>
    <s v="Branca"/>
    <s v="BRASILEIRO NATO"/>
    <m/>
    <s v="MG"/>
    <m/>
    <n v="787"/>
    <x v="56"/>
    <s v="10-CAMPUS MONTE CARMELO"/>
    <n v="301"/>
    <x v="3"/>
    <s v="12-CAMPUS GLORIA"/>
    <m/>
    <s v="Doutorado"/>
    <s v="Adjunto-03"/>
    <x v="0"/>
    <m/>
    <s v="0//0"/>
    <m/>
    <m/>
    <n v="0"/>
    <m/>
    <n v="0"/>
    <m/>
    <m/>
    <m/>
    <s v="EST"/>
    <s v="40 DE"/>
    <d v="2014-01-28T00:00:00"/>
    <n v="12763.01"/>
    <n v="40"/>
    <x v="4"/>
    <x v="4"/>
  </r>
  <r>
    <s v="CINTHIA RODARTE PARREIRA ALANE"/>
    <s v="Universidade Federal de Uberlandia"/>
    <n v="1734539"/>
    <n v="6049651680"/>
    <s v="12/04/1982"/>
    <s v="F"/>
    <s v="MARIA APARECIDA RODARTE PARREIRA"/>
    <s v="Branca"/>
    <s v="BRASILEIRO NATO"/>
    <m/>
    <s v="MG"/>
    <m/>
    <n v="305"/>
    <x v="0"/>
    <s v="07-AREA ACADEMICA-UMUARAMA"/>
    <n v="305"/>
    <x v="0"/>
    <s v="07-AREA ACADEMICA-UMUARAMA"/>
    <m/>
    <s v="Doutorado"/>
    <s v="Adjunto-01"/>
    <x v="0"/>
    <m/>
    <s v="0//0"/>
    <m/>
    <m/>
    <n v="26279"/>
    <s v="UNIVERSIDADE FEDERAL DO PIAUI"/>
    <n v="0"/>
    <m/>
    <m/>
    <m/>
    <s v="EST"/>
    <s v="40 DE"/>
    <d v="2021-06-08T00:00:00"/>
    <n v="11800.12"/>
    <n v="40"/>
    <x v="4"/>
    <x v="7"/>
  </r>
  <r>
    <s v="CINTIA CAMARGO VIANNA"/>
    <s v="Universidade Federal de Uberlandia"/>
    <n v="1768927"/>
    <n v="26433892809"/>
    <s v="30/05/1977"/>
    <s v="F"/>
    <s v="ELIZABETI CAMARGO VIANNA"/>
    <s v="Parda"/>
    <s v="BRASILEIRO NATO"/>
    <m/>
    <s v="SP"/>
    <m/>
    <n v="349"/>
    <x v="9"/>
    <s v="04-SANTA MONICA"/>
    <n v="349"/>
    <x v="9"/>
    <s v="04-SANTA MONICA"/>
    <m/>
    <s v="Doutorado"/>
    <s v="Associado-02"/>
    <x v="0"/>
    <m/>
    <s v="0//0"/>
    <m/>
    <m/>
    <n v="0"/>
    <m/>
    <n v="0"/>
    <m/>
    <m/>
    <m/>
    <s v="EST"/>
    <s v="40 DE"/>
    <d v="2010-03-12T00:00:00"/>
    <n v="17255.59"/>
    <n v="45"/>
    <x v="1"/>
    <x v="5"/>
  </r>
  <r>
    <s v="CINTIA RODRIGUES DE OLIVEIRA"/>
    <s v="Universidade Federal de Uberlandia"/>
    <n v="2546098"/>
    <n v="80736769668"/>
    <s v="09/10/1963"/>
    <s v="F"/>
    <s v="TERESINHA ALVES DE OLIVEIRA"/>
    <s v="Branca"/>
    <s v="BRASILEIRO NATO"/>
    <m/>
    <s v="MG"/>
    <s v="ITUIUTABA"/>
    <n v="369"/>
    <x v="28"/>
    <s v="04-SANTA MONICA"/>
    <n v="369"/>
    <x v="24"/>
    <s v="04-SANTA MONICA"/>
    <m/>
    <s v="Doutorado"/>
    <s v="Associado-01"/>
    <x v="0"/>
    <m/>
    <s v="0//0"/>
    <m/>
    <m/>
    <n v="0"/>
    <m/>
    <n v="0"/>
    <m/>
    <m/>
    <m/>
    <s v="EST"/>
    <s v="40 DE"/>
    <d v="2009-09-02T00:00:00"/>
    <n v="20444.669999999998"/>
    <n v="59"/>
    <x v="6"/>
    <x v="3"/>
  </r>
  <r>
    <s v="CINTIA THAIS MORATO"/>
    <s v="Universidade Federal de Uberlandia"/>
    <n v="1035259"/>
    <n v="14959441828"/>
    <s v="29/03/1966"/>
    <s v="F"/>
    <s v="CATARINA CARRIJO MORATO"/>
    <s v="Branca"/>
    <s v="BRASILEIRO NATO"/>
    <m/>
    <s v="SP"/>
    <s v="FRANCA"/>
    <n v="808"/>
    <x v="35"/>
    <s v="04-SANTA MONICA"/>
    <n v="808"/>
    <x v="26"/>
    <s v="04-SANTA MONICA"/>
    <m/>
    <s v="Doutorado"/>
    <s v="Associado-02"/>
    <x v="0"/>
    <m/>
    <s v="0//0"/>
    <m/>
    <m/>
    <n v="0"/>
    <m/>
    <n v="0"/>
    <m/>
    <m/>
    <m/>
    <s v="EST"/>
    <s v="40 DE"/>
    <d v="1993-08-23T00:00:00"/>
    <n v="17764.05"/>
    <n v="56"/>
    <x v="2"/>
    <x v="5"/>
  </r>
  <r>
    <s v="CIRILO ANTONIO DE PAULA LIMA"/>
    <s v="Universidade Federal de Uberlandia"/>
    <n v="413275"/>
    <n v="59574321649"/>
    <s v="08/08/1960"/>
    <s v="M"/>
    <s v="DIRCE PEREIRA PAULA LIMA"/>
    <s v="Branca"/>
    <s v="BRASILEIRO NATO"/>
    <m/>
    <s v="SP"/>
    <s v="FRANCA"/>
    <n v="314"/>
    <x v="20"/>
    <s v="07-AREA ACADEMICA-UMUARAMA"/>
    <n v="314"/>
    <x v="14"/>
    <s v="07-AREA ACADEMICA-UMUARAMA"/>
    <m/>
    <s v="Doutorado"/>
    <s v="Titular-01"/>
    <x v="0"/>
    <m/>
    <s v="0//0"/>
    <m/>
    <m/>
    <n v="0"/>
    <m/>
    <n v="0"/>
    <m/>
    <m/>
    <m/>
    <s v="EST"/>
    <s v="40 DE"/>
    <d v="1988-11-01T00:00:00"/>
    <n v="29395.52"/>
    <n v="62"/>
    <x v="6"/>
    <x v="3"/>
  </r>
  <r>
    <s v="CIRLEI EVANGELISTA SILVA"/>
    <s v="Universidade Federal de Uberlandia"/>
    <n v="2451568"/>
    <n v="258305622"/>
    <s v="21/09/1974"/>
    <s v="F"/>
    <s v="ONESIMA BENIGNA DA SILVA"/>
    <s v="Preta"/>
    <s v="BRASILEIRO NATO"/>
    <m/>
    <s v="MG"/>
    <s v="IPATINGA"/>
    <n v="326"/>
    <x v="22"/>
    <s v="07-AREA ACADEMICA-UMUARAMA"/>
    <n v="326"/>
    <x v="18"/>
    <s v="07-AREA ACADEMICA-UMUARAMA"/>
    <m/>
    <s v="Doutorado"/>
    <s v="Associado-02"/>
    <x v="0"/>
    <m/>
    <s v="0//0"/>
    <m/>
    <s v="Afas. Part.Pro.Pos.Grad. Stricto Sensu no País C/Ônus - EST"/>
    <n v="0"/>
    <m/>
    <n v="0"/>
    <m/>
    <s v="2/05/2022"/>
    <s v="1/05/2023"/>
    <s v="EST"/>
    <s v="40 DE"/>
    <d v="2009-01-22T00:00:00"/>
    <n v="17255.59"/>
    <n v="48"/>
    <x v="1"/>
    <x v="5"/>
  </r>
  <r>
    <s v="CLAIR DO NASCIMENTO"/>
    <s v="Universidade Federal de Uberlandia"/>
    <n v="1741557"/>
    <n v="26501973821"/>
    <s v="31/01/1979"/>
    <s v="M"/>
    <s v="NORMALICE MACHADO DO NASCIMENTO"/>
    <s v="Parda"/>
    <s v="BRASILEIRO NATO"/>
    <m/>
    <s v="SP"/>
    <m/>
    <n v="391"/>
    <x v="8"/>
    <s v="04-SANTA MONICA"/>
    <n v="391"/>
    <x v="8"/>
    <s v="04-SANTA MONICA"/>
    <m/>
    <s v="Doutorado"/>
    <s v="Associado-02"/>
    <x v="0"/>
    <m/>
    <s v="0//0"/>
    <m/>
    <m/>
    <n v="0"/>
    <m/>
    <n v="0"/>
    <m/>
    <m/>
    <m/>
    <s v="EST"/>
    <s v="40 DE"/>
    <d v="2010-08-16T00:00:00"/>
    <n v="17255.59"/>
    <n v="43"/>
    <x v="4"/>
    <x v="5"/>
  </r>
  <r>
    <s v="CLARISSA MONTEIRO BORGES"/>
    <s v="Universidade Federal de Uberlandia"/>
    <n v="1658890"/>
    <n v="88490041172"/>
    <s v="17/08/1976"/>
    <s v="F"/>
    <s v="MARIZA MONTEIRO BORGES"/>
    <s v="Branca"/>
    <s v="BRASILEIRO NATO"/>
    <m/>
    <s v="DF"/>
    <s v="TALLAHASSEE FLORIDA"/>
    <n v="808"/>
    <x v="35"/>
    <s v="04-SANTA MONICA"/>
    <n v="808"/>
    <x v="26"/>
    <s v="04-SANTA MONICA"/>
    <m/>
    <s v="Doutorado"/>
    <s v="Associado-01"/>
    <x v="0"/>
    <m/>
    <s v="0//0"/>
    <m/>
    <m/>
    <n v="0"/>
    <m/>
    <n v="0"/>
    <m/>
    <m/>
    <m/>
    <s v="EST"/>
    <s v="40 DE"/>
    <d v="2008-09-25T00:00:00"/>
    <n v="16591.91"/>
    <n v="46"/>
    <x v="1"/>
    <x v="5"/>
  </r>
  <r>
    <s v="CLAUDELIR CORREA CLEMENTE"/>
    <s v="Universidade Federal de Uberlandia"/>
    <n v="1675652"/>
    <n v="7310363876"/>
    <s v="10/05/1966"/>
    <s v="F"/>
    <s v="MARIA APPARECIDA CORREA CLEMENTE"/>
    <s v="Preta"/>
    <s v="BRASILEIRO NATO"/>
    <m/>
    <s v="SP"/>
    <s v="SAO PAULO"/>
    <n v="806"/>
    <x v="19"/>
    <s v="04-SANTA MONICA"/>
    <n v="806"/>
    <x v="16"/>
    <s v="04-SANTA MONICA"/>
    <m/>
    <s v="Doutorado"/>
    <s v="Associado-03"/>
    <x v="0"/>
    <m/>
    <s v="0//0"/>
    <m/>
    <m/>
    <n v="0"/>
    <m/>
    <n v="0"/>
    <m/>
    <m/>
    <m/>
    <s v="EST"/>
    <s v="40 DE"/>
    <d v="2009-01-22T00:00:00"/>
    <n v="17945.810000000001"/>
    <n v="56"/>
    <x v="2"/>
    <x v="5"/>
  </r>
  <r>
    <s v="CLAUDEMIR KUHN FACCIOLI"/>
    <s v="Universidade Federal de Uberlandia"/>
    <n v="2274734"/>
    <n v="35735517856"/>
    <s v="06/10/1987"/>
    <s v="M"/>
    <s v="IDA MARIA KUHN FACCIOLI"/>
    <s v="Branca"/>
    <s v="BRASILEIRO NATO"/>
    <m/>
    <s v="SP"/>
    <m/>
    <n v="288"/>
    <x v="24"/>
    <s v="07-AREA ACADEMICA-UMUARAMA"/>
    <n v="288"/>
    <x v="20"/>
    <s v="07-AREA ACADEMICA-UMUARAMA"/>
    <m/>
    <s v="Doutorado"/>
    <s v="Adjunto-02"/>
    <x v="0"/>
    <m/>
    <s v="0//0"/>
    <m/>
    <m/>
    <n v="0"/>
    <m/>
    <n v="0"/>
    <m/>
    <m/>
    <m/>
    <s v="EST"/>
    <s v="40 DE"/>
    <d v="2016-01-26T00:00:00"/>
    <n v="12272.12"/>
    <n v="35"/>
    <x v="5"/>
    <x v="4"/>
  </r>
  <r>
    <s v="CLAUDIA ARAUJO DA CUNHA"/>
    <s v="Universidade Federal de Uberlandia"/>
    <n v="1287458"/>
    <n v="93724306768"/>
    <s v="29/08/1967"/>
    <s v="F"/>
    <s v="MARIA CLEIDE ARAUJO DA CUNHA"/>
    <s v="Branca"/>
    <s v="BRASILEIRO NATO"/>
    <m/>
    <s v="RJ"/>
    <s v="RIO DE JANEIRO"/>
    <n v="326"/>
    <x v="22"/>
    <s v="07-AREA ACADEMICA-UMUARAMA"/>
    <n v="326"/>
    <x v="18"/>
    <s v="07-AREA ACADEMICA-UMUARAMA"/>
    <m/>
    <s v="Doutorado"/>
    <s v="Associado-04"/>
    <x v="0"/>
    <m/>
    <s v="0//0"/>
    <m/>
    <m/>
    <n v="0"/>
    <m/>
    <n v="0"/>
    <m/>
    <m/>
    <m/>
    <s v="EST"/>
    <s v="40 DE"/>
    <d v="1998-08-07T00:00:00"/>
    <n v="18663.64"/>
    <n v="55"/>
    <x v="2"/>
    <x v="1"/>
  </r>
  <r>
    <s v="CLAUDIA DECHICHI"/>
    <s v="Universidade Federal de Uberlandia"/>
    <n v="1123248"/>
    <n v="35093951668"/>
    <s v="14/09/1960"/>
    <s v="F"/>
    <s v="EVA ALMEIDA DECHICHI"/>
    <s v="Branca"/>
    <s v="BRASILEIRO NATO"/>
    <m/>
    <s v="MG"/>
    <s v="UBERLANDIA"/>
    <n v="326"/>
    <x v="22"/>
    <s v="07-AREA ACADEMICA-UMUARAMA"/>
    <n v="326"/>
    <x v="18"/>
    <s v="07-AREA ACADEMICA-UMUARAMA"/>
    <m/>
    <s v="Doutorado"/>
    <s v="Associado-04"/>
    <x v="0"/>
    <m/>
    <s v="0//0"/>
    <m/>
    <m/>
    <n v="0"/>
    <m/>
    <n v="0"/>
    <m/>
    <m/>
    <m/>
    <s v="EST"/>
    <s v="40 DE"/>
    <d v="1994-02-18T00:00:00"/>
    <n v="21806.77"/>
    <n v="62"/>
    <x v="6"/>
    <x v="3"/>
  </r>
  <r>
    <s v="CLAUDIA DOS REIS E CUNHA"/>
    <s v="Universidade Federal de Uberlandia"/>
    <n v="1781766"/>
    <n v="26427266810"/>
    <s v="13/07/1977"/>
    <s v="F"/>
    <s v="ANA MARIA DE OLIVEIRA E CUNHA"/>
    <s v="Branca"/>
    <s v="BRASILEIRO NATO"/>
    <m/>
    <s v="SP"/>
    <m/>
    <n v="372"/>
    <x v="2"/>
    <s v="04-SANTA MONICA"/>
    <n v="372"/>
    <x v="2"/>
    <s v="04-SANTA MONICA"/>
    <m/>
    <s v="Doutorado"/>
    <s v="Associado-03"/>
    <x v="0"/>
    <m/>
    <s v="0//0"/>
    <m/>
    <m/>
    <n v="0"/>
    <m/>
    <n v="0"/>
    <m/>
    <m/>
    <m/>
    <s v="EST"/>
    <s v="40 DE"/>
    <d v="2010-04-16T00:00:00"/>
    <n v="18928.990000000002"/>
    <n v="45"/>
    <x v="1"/>
    <x v="1"/>
  </r>
  <r>
    <s v="CLAUDIA GOES MULLER"/>
    <s v="Universidade Federal de Uberlandia"/>
    <n v="2058482"/>
    <n v="13428038843"/>
    <s v="02/06/1970"/>
    <s v="F"/>
    <s v="MARIA DE LOURDES GOES MULLER"/>
    <s v="Não Informado"/>
    <s v="BRASILEIRO NATO"/>
    <m/>
    <s v="SP"/>
    <m/>
    <n v="808"/>
    <x v="35"/>
    <s v="04-SANTA MONICA"/>
    <n v="808"/>
    <x v="26"/>
    <s v="04-SANTA MONICA"/>
    <m/>
    <s v="Doutorado"/>
    <s v="Adjunto-01"/>
    <x v="0"/>
    <m/>
    <s v="0//0"/>
    <m/>
    <m/>
    <n v="0"/>
    <m/>
    <n v="0"/>
    <m/>
    <m/>
    <m/>
    <s v="EST"/>
    <s v="40 DE"/>
    <d v="2013-09-10T00:00:00"/>
    <n v="11800.12"/>
    <n v="52"/>
    <x v="0"/>
    <x v="7"/>
  </r>
  <r>
    <s v="CLAUDIA JORDAO SILVA"/>
    <s v="Universidade Federal de Uberlandia"/>
    <n v="4173677"/>
    <n v="72910780678"/>
    <s v="26/07/1968"/>
    <s v="F"/>
    <s v="LUCIA MARIA JORDAO SILVA"/>
    <s v="Branca"/>
    <s v="BRASILEIRO NATO"/>
    <m/>
    <s v="MG"/>
    <s v="UBERLANDIA"/>
    <n v="437"/>
    <x v="78"/>
    <s v="07-AREA ACADEMICA-UMUARAMA"/>
    <n v="437"/>
    <x v="33"/>
    <s v="07-AREA ACADEMICA-UMUARAMA"/>
    <m/>
    <s v="Doutorado"/>
    <s v="Associado-04"/>
    <x v="0"/>
    <m/>
    <s v="0//0"/>
    <m/>
    <m/>
    <n v="0"/>
    <m/>
    <n v="0"/>
    <m/>
    <m/>
    <m/>
    <s v="EST"/>
    <s v="40 DE"/>
    <d v="2008-09-25T00:00:00"/>
    <n v="19531.71"/>
    <n v="54"/>
    <x v="2"/>
    <x v="1"/>
  </r>
  <r>
    <s v="CLAUDIA REGINA DE OLIVEIRA MAGALHAES DA SILVA LOUREIRO"/>
    <s v="Universidade Federal de Uberlandia"/>
    <n v="3141596"/>
    <n v="17608879866"/>
    <s v="17/04/1974"/>
    <s v="F"/>
    <s v="MARIA JOSE DOS SANTOS MAGALHAES"/>
    <s v="Branca"/>
    <s v="BRASILEIRO NATO"/>
    <m/>
    <s v="SP"/>
    <m/>
    <n v="376"/>
    <x v="38"/>
    <s v="04-SANTA MONICA"/>
    <n v="376"/>
    <x v="28"/>
    <s v="04-SANTA MONICA"/>
    <m/>
    <s v="Doutorado"/>
    <s v="Adjunto-01"/>
    <x v="0"/>
    <m/>
    <s v="0//0"/>
    <m/>
    <m/>
    <n v="0"/>
    <m/>
    <n v="0"/>
    <m/>
    <m/>
    <m/>
    <s v="EST"/>
    <s v="40 DE"/>
    <d v="2019-08-05T00:00:00"/>
    <n v="11800.12"/>
    <n v="48"/>
    <x v="1"/>
    <x v="7"/>
  </r>
  <r>
    <s v="CLAUDIA WOLFF SWATOWISKI"/>
    <s v="Universidade Federal de Uberlandia"/>
    <n v="2214065"/>
    <n v="8315008757"/>
    <s v="19/07/1979"/>
    <s v="F"/>
    <s v="ROSANE MARIA WOLFF SWATOWISKI"/>
    <s v="Branca"/>
    <s v="BRASILEIRO NATO"/>
    <m/>
    <s v="RS"/>
    <m/>
    <n v="806"/>
    <x v="19"/>
    <s v="04-SANTA MONICA"/>
    <n v="806"/>
    <x v="16"/>
    <s v="04-SANTA MONICA"/>
    <m/>
    <s v="Doutorado"/>
    <s v="Adjunto-03"/>
    <x v="0"/>
    <m/>
    <s v="0//0"/>
    <m/>
    <m/>
    <n v="0"/>
    <m/>
    <n v="0"/>
    <m/>
    <m/>
    <m/>
    <s v="EST"/>
    <s v="40 DE"/>
    <d v="2015-03-31T00:00:00"/>
    <n v="12763.01"/>
    <n v="43"/>
    <x v="4"/>
    <x v="4"/>
  </r>
  <r>
    <s v="CLAUDIENE SANTOS"/>
    <s v="Universidade Federal de Uberlandia"/>
    <n v="3182646"/>
    <n v="76635953604"/>
    <s v="09/07/1971"/>
    <s v="F"/>
    <s v="CELIA DE OLIVEIRA SANTOS"/>
    <s v="Parda"/>
    <s v="BRASILEIRO NATO"/>
    <m/>
    <s v="MG"/>
    <m/>
    <n v="798"/>
    <x v="5"/>
    <s v="09-CAMPUS PONTAL"/>
    <n v="1155"/>
    <x v="5"/>
    <s v="09-CAMPUS PONTAL"/>
    <m/>
    <s v="Doutorado"/>
    <s v="Associado-02"/>
    <x v="0"/>
    <m/>
    <s v="0//0"/>
    <m/>
    <m/>
    <n v="26281"/>
    <s v="FUNDACAO UNIVERSIDADE FEDERAL DE SERGIPE"/>
    <n v="0"/>
    <m/>
    <m/>
    <m/>
    <s v="EST"/>
    <s v="40 DE"/>
    <d v="2021-10-27T00:00:00"/>
    <n v="17255.59"/>
    <n v="51"/>
    <x v="0"/>
    <x v="5"/>
  </r>
  <r>
    <s v="CLAUDILENE RIBEIRO CHAVES"/>
    <s v="Universidade Federal de Uberlandia"/>
    <n v="1327055"/>
    <n v="5020025658"/>
    <s v="26/03/1982"/>
    <s v="F"/>
    <s v="MARIA DAS DORES CHAVES E CHAVES"/>
    <s v="Branca"/>
    <s v="BRASILEIRO NATO"/>
    <m/>
    <s v="MG"/>
    <m/>
    <n v="793"/>
    <x v="79"/>
    <s v="11-CAMPUS PATOS DE MINAS"/>
    <n v="298"/>
    <x v="30"/>
    <s v="07-AREA ACADEMICA-UMUARAMA"/>
    <m/>
    <s v="Doutorado"/>
    <s v="Adjunto-02"/>
    <x v="0"/>
    <m/>
    <s v="0//0"/>
    <m/>
    <m/>
    <n v="26232"/>
    <s v="UNIVERSIDADE FEDERAL DA BAHIA"/>
    <n v="0"/>
    <m/>
    <m/>
    <m/>
    <s v="EST"/>
    <s v="40 DE"/>
    <d v="2019-07-05T00:00:00"/>
    <n v="12272.12"/>
    <n v="40"/>
    <x v="4"/>
    <x v="4"/>
  </r>
  <r>
    <s v="CLAUDINEY RAMOS TINOCO"/>
    <s v="Universidade Federal de Uberlandia"/>
    <n v="3295203"/>
    <n v="10645486604"/>
    <s v="06/04/1992"/>
    <s v="M"/>
    <s v="HELENA RAMOS TINOCO"/>
    <s v="Parda"/>
    <s v="BRASILEIRO NATO"/>
    <m/>
    <s v="MG"/>
    <m/>
    <n v="414"/>
    <x v="42"/>
    <s v="04-SANTA MONICA"/>
    <n v="414"/>
    <x v="12"/>
    <s v="04-SANTA MONICA"/>
    <m/>
    <s v="Mestrado"/>
    <s v="Auxiliar-01"/>
    <x v="1"/>
    <m/>
    <s v="0//0"/>
    <m/>
    <m/>
    <n v="0"/>
    <m/>
    <n v="0"/>
    <m/>
    <m/>
    <m/>
    <s v="CDT"/>
    <s v="40 HS"/>
    <d v="2022-06-06T00:00:00"/>
    <n v="3866.06"/>
    <n v="30"/>
    <x v="8"/>
    <x v="8"/>
  </r>
  <r>
    <s v="CLAUDIO ANTONIO DE MAURO"/>
    <s v="Universidade Federal de Uberlandia"/>
    <n v="1560355"/>
    <n v="27845702820"/>
    <s v="12/03/1948"/>
    <s v="M"/>
    <s v="LEONOR ANTONIA MARTINS OLIVEIRA DI MAURO"/>
    <s v="Branca"/>
    <s v="BRASILEIRO NATO"/>
    <m/>
    <s v="SP"/>
    <s v="LINS"/>
    <n v="340"/>
    <x v="17"/>
    <s v="04-SANTA MONICA"/>
    <n v="340"/>
    <x v="15"/>
    <s v="04-SANTA MONICA"/>
    <m/>
    <s v="Doutorado"/>
    <s v="Associado-04"/>
    <x v="0"/>
    <m/>
    <s v="0//0"/>
    <m/>
    <m/>
    <n v="0"/>
    <m/>
    <n v="0"/>
    <m/>
    <m/>
    <m/>
    <s v="EST"/>
    <s v="40 DE"/>
    <d v="2008-11-10T00:00:00"/>
    <n v="19166.11"/>
    <n v="74"/>
    <x v="7"/>
    <x v="1"/>
  </r>
  <r>
    <s v="CLAUDIO CAMARGO RODRIGUES"/>
    <s v="Universidade Federal de Uberlandia"/>
    <n v="1035258"/>
    <n v="43102719015"/>
    <s v="18/06/1964"/>
    <s v="M"/>
    <s v="NOEMIA CAMARGO RODRIGUES"/>
    <s v="Parda"/>
    <s v="BRASILEIRO NATO"/>
    <m/>
    <s v="RS"/>
    <s v="ALEGRETE"/>
    <n v="414"/>
    <x v="42"/>
    <s v="04-SANTA MONICA"/>
    <n v="414"/>
    <x v="12"/>
    <s v="04-SANTA MONICA"/>
    <m/>
    <s v="Mestrado"/>
    <s v="Adjunto-04"/>
    <x v="0"/>
    <m/>
    <s v="0//0"/>
    <m/>
    <m/>
    <n v="0"/>
    <m/>
    <n v="0"/>
    <m/>
    <m/>
    <m/>
    <s v="EST"/>
    <s v="40 DE"/>
    <d v="1993-08-26T00:00:00"/>
    <n v="9569.2800000000007"/>
    <n v="58"/>
    <x v="2"/>
    <x v="2"/>
  </r>
  <r>
    <s v="CLAUDIO FERREIRA PAZINI"/>
    <s v="Universidade Federal de Uberlandia"/>
    <n v="1461694"/>
    <n v="80757707653"/>
    <s v="15/05/1973"/>
    <s v="M"/>
    <s v="DORIS FERREIRA PAZINI"/>
    <s v="Branca"/>
    <s v="BRASILEIRO NATO"/>
    <m/>
    <s v="MG"/>
    <s v="TUPACIGUARA"/>
    <n v="376"/>
    <x v="38"/>
    <s v="04-SANTA MONICA"/>
    <n v="376"/>
    <x v="28"/>
    <s v="04-SANTA MONICA"/>
    <m/>
    <s v="Doutorado"/>
    <s v="Associado-02"/>
    <x v="0"/>
    <m/>
    <s v="0//0"/>
    <m/>
    <m/>
    <n v="0"/>
    <m/>
    <n v="0"/>
    <m/>
    <m/>
    <m/>
    <s v="EST"/>
    <s v="40 DE"/>
    <d v="2004-08-06T00:00:00"/>
    <n v="17255.59"/>
    <n v="49"/>
    <x v="0"/>
    <x v="5"/>
  </r>
  <r>
    <s v="CLAUDIO GONCALVES PRADO"/>
    <s v="Universidade Federal de Uberlandia"/>
    <n v="2529411"/>
    <n v="59273429653"/>
    <s v="17/02/1970"/>
    <s v="M"/>
    <s v="TEREZA PRADO GONCALVES"/>
    <s v="Branca"/>
    <s v="BRASILEIRO NATO"/>
    <m/>
    <s v="MG"/>
    <s v="TUPACIGUARA"/>
    <n v="363"/>
    <x v="10"/>
    <s v="04-SANTA MONICA"/>
    <n v="363"/>
    <x v="10"/>
    <s v="04-SANTA MONICA"/>
    <m/>
    <s v="Doutorado"/>
    <s v="Adjunto-04"/>
    <x v="0"/>
    <m/>
    <s v="0//0"/>
    <m/>
    <m/>
    <n v="0"/>
    <m/>
    <n v="0"/>
    <m/>
    <m/>
    <m/>
    <s v="EST"/>
    <s v="40 DE"/>
    <d v="2009-07-24T00:00:00"/>
    <n v="13273.52"/>
    <n v="52"/>
    <x v="0"/>
    <x v="4"/>
  </r>
  <r>
    <s v="CLAUDIO LUIZ MIOTTO"/>
    <s v="Universidade Federal de Uberlandia"/>
    <n v="413540"/>
    <n v="32306512604"/>
    <s v="27/11/1958"/>
    <s v="M"/>
    <s v="TEREZA OLIVEIRA MIOTTO"/>
    <s v="Branca"/>
    <s v="BRASILEIRO NATO"/>
    <m/>
    <s v="SP"/>
    <s v="ARAMINA"/>
    <n v="369"/>
    <x v="28"/>
    <s v="04-SANTA MONICA"/>
    <n v="369"/>
    <x v="24"/>
    <s v="04-SANTA MONICA"/>
    <m/>
    <s v="Doutorado"/>
    <s v="Associado-02"/>
    <x v="0"/>
    <m/>
    <s v="0//0"/>
    <m/>
    <m/>
    <n v="0"/>
    <m/>
    <n v="0"/>
    <m/>
    <m/>
    <m/>
    <s v="EST"/>
    <s v="40 DE"/>
    <d v="1991-03-06T00:00:00"/>
    <n v="20408.75"/>
    <n v="64"/>
    <x v="3"/>
    <x v="3"/>
  </r>
  <r>
    <s v="CLAUDIO RICARDO DA SILVA"/>
    <s v="Universidade Federal de Uberlandia"/>
    <n v="1550486"/>
    <n v="10156458870"/>
    <s v="04/04/1972"/>
    <s v="M"/>
    <s v="ELZA CERQUEIRA DA SILVA"/>
    <s v="Branca"/>
    <s v="BRASILEIRO NATO"/>
    <m/>
    <s v="SP"/>
    <s v="MARILIA"/>
    <n v="301"/>
    <x v="3"/>
    <s v="12-CAMPUS GLORIA"/>
    <n v="301"/>
    <x v="3"/>
    <s v="12-CAMPUS GLORIA"/>
    <m/>
    <s v="Doutorado"/>
    <s v="Associado-04"/>
    <x v="0"/>
    <m/>
    <s v="0//0"/>
    <m/>
    <m/>
    <n v="0"/>
    <m/>
    <n v="0"/>
    <m/>
    <m/>
    <m/>
    <s v="EST"/>
    <s v="40 DE"/>
    <d v="2008-09-25T00:00:00"/>
    <n v="18663.64"/>
    <n v="50"/>
    <x v="0"/>
    <x v="1"/>
  </r>
  <r>
    <s v="CLAUDIO ROBERTO DUARTE"/>
    <s v="Universidade Federal de Uberlandia"/>
    <n v="2527530"/>
    <n v="68180101649"/>
    <s v="30/03/1975"/>
    <s v="M"/>
    <s v="JULIETA MARIA DUARTE"/>
    <s v="Branca"/>
    <s v="BRASILEIRO NATO"/>
    <m/>
    <s v="MG"/>
    <s v="SAO GOTARDO"/>
    <n v="410"/>
    <x v="7"/>
    <s v="04-SANTA MONICA"/>
    <n v="410"/>
    <x v="7"/>
    <s v="04-SANTA MONICA"/>
    <m/>
    <s v="Doutorado"/>
    <s v="Titular-01"/>
    <x v="0"/>
    <m/>
    <s v="0//0"/>
    <m/>
    <m/>
    <n v="0"/>
    <m/>
    <n v="0"/>
    <m/>
    <m/>
    <m/>
    <s v="EST"/>
    <s v="40 DE"/>
    <d v="2006-07-28T00:00:00"/>
    <n v="20530.009999999998"/>
    <n v="47"/>
    <x v="1"/>
    <x v="3"/>
  </r>
  <r>
    <s v="CLAUDIO VIEIRA DA SILVA"/>
    <s v="Universidade Federal de Uberlandia"/>
    <n v="1661478"/>
    <n v="96517212604"/>
    <s v="24/09/1972"/>
    <s v="M"/>
    <s v="ALDA VIEIRA DA SILVA"/>
    <s v="Branca"/>
    <s v="BRASILEIRO NATO"/>
    <m/>
    <s v="MG"/>
    <s v="UBERLANDIA"/>
    <n v="288"/>
    <x v="24"/>
    <s v="07-AREA ACADEMICA-UMUARAMA"/>
    <n v="288"/>
    <x v="20"/>
    <s v="07-AREA ACADEMICA-UMUARAMA"/>
    <m/>
    <s v="Doutorado"/>
    <s v="Associado-04"/>
    <x v="0"/>
    <m/>
    <s v="0//0"/>
    <m/>
    <m/>
    <n v="0"/>
    <m/>
    <n v="0"/>
    <m/>
    <m/>
    <m/>
    <s v="EST"/>
    <s v="40 DE"/>
    <d v="2008-10-15T00:00:00"/>
    <n v="18663.64"/>
    <n v="50"/>
    <x v="0"/>
    <x v="1"/>
  </r>
  <r>
    <s v="CLAUDIONOR RIBEIRO DA SILVA"/>
    <s v="Universidade Federal de Uberlandia"/>
    <n v="1551839"/>
    <n v="2745772678"/>
    <s v="29/10/1975"/>
    <s v="M"/>
    <s v="JURACI RIBEIRO DE SOUZA"/>
    <s v="Branca"/>
    <s v="BRASILEIRO NATO"/>
    <m/>
    <s v="MG"/>
    <m/>
    <n v="340"/>
    <x v="17"/>
    <s v="04-SANTA MONICA"/>
    <n v="340"/>
    <x v="15"/>
    <s v="04-SANTA MONICA"/>
    <m/>
    <s v="Doutorado"/>
    <s v="Associado-03"/>
    <x v="0"/>
    <m/>
    <s v="0//0"/>
    <m/>
    <m/>
    <n v="0"/>
    <m/>
    <n v="0"/>
    <m/>
    <m/>
    <m/>
    <s v="EST"/>
    <s v="40 DE"/>
    <d v="2011-02-11T00:00:00"/>
    <n v="17945.810000000001"/>
    <n v="47"/>
    <x v="1"/>
    <x v="5"/>
  </r>
  <r>
    <s v="CLEBER VINICIUS DO AMARAL FELIPE"/>
    <s v="Universidade Federal de Uberlandia"/>
    <n v="2410897"/>
    <n v="6647010602"/>
    <s v="06/11/1986"/>
    <s v="M"/>
    <s v="MARIA MARCIA DO AMARAL FELIPE"/>
    <s v="Branca"/>
    <s v="BRASILEIRO NATO"/>
    <m/>
    <s v="MG"/>
    <m/>
    <n v="335"/>
    <x v="25"/>
    <s v="04-SANTA MONICA"/>
    <n v="335"/>
    <x v="21"/>
    <s v="04-SANTA MONICA"/>
    <m/>
    <s v="Doutorado"/>
    <s v="Adjunto-02"/>
    <x v="0"/>
    <m/>
    <s v="0//0"/>
    <m/>
    <m/>
    <n v="0"/>
    <m/>
    <n v="0"/>
    <m/>
    <m/>
    <m/>
    <s v="EST"/>
    <s v="40 DE"/>
    <d v="2017-07-10T00:00:00"/>
    <n v="12272.12"/>
    <n v="36"/>
    <x v="5"/>
    <x v="4"/>
  </r>
  <r>
    <s v="CLEDIA LOPES"/>
    <s v="Universidade Federal de Uberlandia"/>
    <n v="1694763"/>
    <n v="46999434115"/>
    <s v="25/12/1970"/>
    <s v="F"/>
    <s v="MARIA JOSE LOPES"/>
    <s v="Não Informado"/>
    <s v="BRASILEIRO NATO"/>
    <m/>
    <s v="GO"/>
    <m/>
    <n v="305"/>
    <x v="0"/>
    <s v="07-AREA ACADEMICA-UMUARAMA"/>
    <n v="305"/>
    <x v="0"/>
    <s v="07-AREA ACADEMICA-UMUARAMA"/>
    <m/>
    <s v="Mestrado"/>
    <s v="Adjunto-04"/>
    <x v="0"/>
    <m/>
    <s v="0//0"/>
    <m/>
    <s v="LIC. TRATAMENTO DE SAUDE - EST"/>
    <n v="0"/>
    <m/>
    <n v="0"/>
    <m/>
    <s v="29/09/2022"/>
    <s v="14/02/2023"/>
    <s v="EST"/>
    <s v="20 HS"/>
    <d v="2009-03-27T00:00:00"/>
    <n v="3858.59"/>
    <n v="52"/>
    <x v="0"/>
    <x v="8"/>
  </r>
  <r>
    <s v="CLEOMAR GOMES DA SILVA"/>
    <s v="Universidade Federal de Uberlandia"/>
    <n v="1803453"/>
    <n v="84841842691"/>
    <s v="04/08/1971"/>
    <s v="M"/>
    <s v="MARIA GOMES SILVA"/>
    <s v="Parda"/>
    <s v="BRASILEIRO NATO"/>
    <m/>
    <s v="GO"/>
    <m/>
    <n v="1393"/>
    <x v="80"/>
    <s v="04-SANTA MONICA"/>
    <n v="344"/>
    <x v="6"/>
    <s v="04-SANTA MONICA"/>
    <m/>
    <s v="Doutorado"/>
    <s v="Associado-03"/>
    <x v="0"/>
    <m/>
    <s v="0//0"/>
    <m/>
    <m/>
    <n v="0"/>
    <m/>
    <n v="0"/>
    <m/>
    <m/>
    <m/>
    <s v="EST"/>
    <s v="40 DE"/>
    <d v="2010-07-26T00:00:00"/>
    <n v="18928.990000000002"/>
    <n v="51"/>
    <x v="0"/>
    <x v="1"/>
  </r>
  <r>
    <s v="CLERIA RODRIGUES FERREIRA"/>
    <s v="Universidade Federal de Uberlandia"/>
    <n v="1010718"/>
    <n v="4174826633"/>
    <s v="24/09/1977"/>
    <s v="F"/>
    <s v="JULIA DE OLIVEIRA RODRIGUES"/>
    <s v="Parda"/>
    <s v="BRASILEIRO NATO"/>
    <m/>
    <s v="GO"/>
    <m/>
    <n v="305"/>
    <x v="0"/>
    <s v="07-AREA ACADEMICA-UMUARAMA"/>
    <n v="305"/>
    <x v="0"/>
    <s v="07-AREA ACADEMICA-UMUARAMA"/>
    <m/>
    <s v="Doutorado"/>
    <s v="Auxiliar-01"/>
    <x v="1"/>
    <m/>
    <s v="0//0"/>
    <m/>
    <m/>
    <n v="0"/>
    <m/>
    <n v="0"/>
    <m/>
    <m/>
    <m/>
    <s v="CDT"/>
    <s v="40 HS"/>
    <d v="2022-08-10T00:00:00"/>
    <n v="2846.15"/>
    <n v="45"/>
    <x v="1"/>
    <x v="8"/>
  </r>
  <r>
    <s v="CLESIO LOURENCO XAVIER"/>
    <s v="Universidade Federal de Uberlandia"/>
    <n v="1362205"/>
    <n v="47423420620"/>
    <s v="17/06/1963"/>
    <s v="M"/>
    <s v="MARIA DE JESUS XAVIER"/>
    <s v="Branca"/>
    <s v="BRASILEIRO NATO"/>
    <m/>
    <s v="MG"/>
    <s v="ABAETE"/>
    <n v="4"/>
    <x v="62"/>
    <s v="04-SANTA MONICA"/>
    <n v="344"/>
    <x v="6"/>
    <s v="04-SANTA MONICA"/>
    <m/>
    <s v="Doutorado"/>
    <s v="Titular-01"/>
    <x v="0"/>
    <m/>
    <s v="0//0"/>
    <m/>
    <m/>
    <n v="0"/>
    <m/>
    <n v="0"/>
    <m/>
    <m/>
    <m/>
    <s v="EST"/>
    <s v="40 DE"/>
    <d v="2003-02-18T00:00:00"/>
    <n v="25835.439999999999"/>
    <n v="59"/>
    <x v="6"/>
    <x v="3"/>
  </r>
  <r>
    <s v="CLESIO MARCELINO DE JESUS"/>
    <s v="Universidade Federal de Uberlandia"/>
    <n v="2569884"/>
    <n v="84755326672"/>
    <s v="24/12/1975"/>
    <s v="M"/>
    <s v="DAIR DE LIMA MARCELINO"/>
    <s v="Branca"/>
    <s v="BRASILEIRO NATO"/>
    <m/>
    <s v="GO"/>
    <s v="BELA VISTA DE GOIAS"/>
    <n v="344"/>
    <x v="6"/>
    <s v="04-SANTA MONICA"/>
    <n v="344"/>
    <x v="6"/>
    <s v="04-SANTA MONICA"/>
    <m/>
    <s v="Doutorado"/>
    <s v="Adjunto-04"/>
    <x v="0"/>
    <m/>
    <s v="0//0"/>
    <m/>
    <s v="Afas. Part.Pro.Pos.Grad. Stricto Sensu no País C/Ônus - EST"/>
    <n v="0"/>
    <m/>
    <n v="0"/>
    <m/>
    <s v="1/09/2022"/>
    <s v="31/08/2023"/>
    <s v="EST"/>
    <s v="40 DE"/>
    <d v="2013-11-05T00:00:00"/>
    <n v="13715.95"/>
    <n v="47"/>
    <x v="1"/>
    <x v="4"/>
  </r>
  <r>
    <s v="CLESNAN MENDES RODRIGUES"/>
    <s v="Universidade Federal de Uberlandia"/>
    <n v="2434866"/>
    <n v="3090874652"/>
    <s v="16/04/1978"/>
    <s v="M"/>
    <s v="JULIANA MOREIRA MENDES"/>
    <s v="Branca"/>
    <s v="BRASILEIRO NATO"/>
    <m/>
    <s v="MG"/>
    <s v="PATOS DE MINAS"/>
    <n v="305"/>
    <x v="0"/>
    <s v="07-AREA ACADEMICA-UMUARAMA"/>
    <n v="305"/>
    <x v="0"/>
    <s v="07-AREA ACADEMICA-UMUARAMA"/>
    <m/>
    <s v="Doutorado"/>
    <s v="Adjunto-01"/>
    <x v="0"/>
    <m/>
    <s v="0//0"/>
    <m/>
    <m/>
    <n v="0"/>
    <m/>
    <n v="0"/>
    <m/>
    <m/>
    <m/>
    <s v="EST"/>
    <s v="40 DE"/>
    <d v="2003-11-18T00:00:00"/>
    <n v="11800.12"/>
    <n v="44"/>
    <x v="1"/>
    <x v="7"/>
  </r>
  <r>
    <s v="CLEUDEMAR ALVES FERNANDES"/>
    <s v="Universidade Federal de Uberlandia"/>
    <n v="1035234"/>
    <n v="41315588153"/>
    <s v="20/06/1966"/>
    <s v="M"/>
    <s v="MARIA JOSE FERNANDES"/>
    <s v="Branca"/>
    <s v="BRASILEIRO NATO"/>
    <m/>
    <s v="GO"/>
    <s v="IPAMERI"/>
    <n v="349"/>
    <x v="9"/>
    <s v="04-SANTA MONICA"/>
    <n v="349"/>
    <x v="9"/>
    <s v="04-SANTA MONICA"/>
    <m/>
    <s v="Doutorado"/>
    <s v="Titular-01"/>
    <x v="0"/>
    <m/>
    <s v="0//0"/>
    <m/>
    <m/>
    <n v="0"/>
    <m/>
    <n v="0"/>
    <m/>
    <m/>
    <m/>
    <s v="EST"/>
    <s v="40 DE"/>
    <d v="1993-08-02T00:00:00"/>
    <n v="21007.45"/>
    <n v="56"/>
    <x v="2"/>
    <x v="3"/>
  </r>
  <r>
    <s v="CLEUDMAR AMARAL DE ARAUJO"/>
    <s v="Universidade Federal de Uberlandia"/>
    <n v="1286500"/>
    <n v="46085971672"/>
    <s v="01/04/1963"/>
    <s v="M"/>
    <s v="HELENA GONCALVES AMARAL DE ARAUJO"/>
    <s v="Branca"/>
    <s v="BRASILEIRO NATO"/>
    <m/>
    <s v="MG"/>
    <s v="ARAGUARI"/>
    <n v="399"/>
    <x v="27"/>
    <s v="12-CAMPUS GLORIA"/>
    <n v="399"/>
    <x v="23"/>
    <s v="12-CAMPUS GLORIA"/>
    <m/>
    <s v="Doutorado"/>
    <s v="Titular-01"/>
    <x v="0"/>
    <m/>
    <s v="0//0"/>
    <m/>
    <m/>
    <n v="0"/>
    <m/>
    <n v="0"/>
    <m/>
    <m/>
    <m/>
    <s v="EST"/>
    <s v="40 DE"/>
    <d v="1998-08-03T00:00:00"/>
    <n v="20530.009999999998"/>
    <n v="59"/>
    <x v="6"/>
    <x v="3"/>
  </r>
  <r>
    <s v="CLEYTON BATISTA DE ALVARENGA"/>
    <s v="Universidade Federal de Uberlandia"/>
    <n v="1932174"/>
    <n v="65857100291"/>
    <s v="03/10/1981"/>
    <s v="M"/>
    <s v="MARLUCIA BATISTA COSTA DE ALVARENGA"/>
    <s v="Parda"/>
    <s v="BRASILEIRO NATO"/>
    <m/>
    <s v="RO"/>
    <m/>
    <n v="787"/>
    <x v="56"/>
    <s v="10-CAMPUS MONTE CARMELO"/>
    <n v="301"/>
    <x v="3"/>
    <s v="12-CAMPUS GLORIA"/>
    <m/>
    <s v="Doutorado"/>
    <s v="Adjunto-04"/>
    <x v="0"/>
    <m/>
    <s v="0//0"/>
    <m/>
    <m/>
    <n v="0"/>
    <m/>
    <n v="0"/>
    <m/>
    <m/>
    <m/>
    <s v="EST"/>
    <s v="40 DE"/>
    <d v="2013-07-01T00:00:00"/>
    <n v="13273.52"/>
    <n v="41"/>
    <x v="4"/>
    <x v="4"/>
  </r>
  <r>
    <s v="CRISTIANA FERNANDES DE MUYLDER"/>
    <s v="Universidade Federal de Uberlandia"/>
    <n v="3275744"/>
    <n v="71206671653"/>
    <s v="22/05/1970"/>
    <s v="F"/>
    <s v="CLEUZA APPARECIDA FERNANDES DE MUYLDER"/>
    <s v="Branca"/>
    <s v="BRASILEIRO NATO"/>
    <m/>
    <s v="SP"/>
    <m/>
    <n v="369"/>
    <x v="28"/>
    <s v="04-SANTA MONICA"/>
    <n v="369"/>
    <x v="24"/>
    <s v="04-SANTA MONICA"/>
    <m/>
    <s v="Doutorado"/>
    <s v="Titular-01"/>
    <x v="2"/>
    <m/>
    <s v="0//0"/>
    <m/>
    <m/>
    <n v="0"/>
    <m/>
    <n v="0"/>
    <m/>
    <m/>
    <m/>
    <s v="CDT"/>
    <s v="40 DE"/>
    <d v="2022-03-07T00:00:00"/>
    <n v="19701.63"/>
    <n v="52"/>
    <x v="0"/>
    <x v="1"/>
  </r>
  <r>
    <s v="CRISTIANE AMARO DA SILVEIRA"/>
    <s v="Universidade Federal de Uberlandia"/>
    <n v="1543861"/>
    <n v="68324391053"/>
    <s v="04/02/1974"/>
    <s v="F"/>
    <s v="ENI GONCALVES DA SILVEIRA"/>
    <s v="Branca"/>
    <s v="BRASILEIRO NATO"/>
    <m/>
    <s v="RS"/>
    <s v="CAXIAS DO SUL"/>
    <n v="314"/>
    <x v="20"/>
    <s v="07-AREA ACADEMICA-UMUARAMA"/>
    <n v="314"/>
    <x v="14"/>
    <s v="07-AREA ACADEMICA-UMUARAMA"/>
    <m/>
    <s v="Mestrado"/>
    <s v="Adjunto-02"/>
    <x v="0"/>
    <m/>
    <s v="0//0"/>
    <m/>
    <m/>
    <n v="0"/>
    <m/>
    <n v="0"/>
    <m/>
    <m/>
    <m/>
    <s v="EST"/>
    <s v="40 DE"/>
    <d v="2009-01-22T00:00:00"/>
    <n v="8561.94"/>
    <n v="48"/>
    <x v="1"/>
    <x v="2"/>
  </r>
  <r>
    <s v="CRISTIANE APARECIDA FERNANDES DA SILVA"/>
    <s v="Universidade Federal de Uberlandia"/>
    <n v="1687490"/>
    <n v="20448096803"/>
    <s v="02/11/1974"/>
    <s v="F"/>
    <s v="MARIA NEIDE FERNANDES DA SILVA"/>
    <s v="Não Informado"/>
    <s v="BRASILEIRO NATO"/>
    <m/>
    <s v="SP"/>
    <s v="PRESIDENTE EPITACIO"/>
    <n v="806"/>
    <x v="19"/>
    <s v="04-SANTA MONICA"/>
    <n v="806"/>
    <x v="16"/>
    <s v="04-SANTA MONICA"/>
    <m/>
    <s v="Doutorado"/>
    <s v="Associado-03"/>
    <x v="0"/>
    <m/>
    <s v="0//0"/>
    <m/>
    <m/>
    <n v="0"/>
    <m/>
    <n v="0"/>
    <m/>
    <m/>
    <m/>
    <s v="EST"/>
    <s v="40 DE"/>
    <d v="2009-03-04T00:00:00"/>
    <n v="18928.990000000002"/>
    <n v="48"/>
    <x v="1"/>
    <x v="1"/>
  </r>
  <r>
    <s v="CRISTIANE BETANHO"/>
    <s v="Universidade Federal de Uberlandia"/>
    <n v="1804497"/>
    <n v="18232872802"/>
    <s v="14/02/1973"/>
    <s v="F"/>
    <s v="WANIR PEREIRA DA SILVA BETANHO"/>
    <s v="Branca"/>
    <s v="BRASILEIRO NATO"/>
    <m/>
    <s v="SP"/>
    <m/>
    <n v="249"/>
    <x v="81"/>
    <s v="04-SANTA MONICA"/>
    <n v="369"/>
    <x v="24"/>
    <s v="04-SANTA MONICA"/>
    <m/>
    <s v="Doutorado"/>
    <s v="Associado-03"/>
    <x v="0"/>
    <m/>
    <s v="0//0"/>
    <m/>
    <m/>
    <n v="0"/>
    <m/>
    <n v="0"/>
    <m/>
    <m/>
    <m/>
    <s v="EST"/>
    <s v="40 DE"/>
    <d v="2010-08-04T00:00:00"/>
    <n v="21798.57"/>
    <n v="49"/>
    <x v="0"/>
    <x v="3"/>
  </r>
  <r>
    <s v="CRISTIANE CARVALHO DE PAULA BRITO"/>
    <s v="Universidade Federal de Uberlandia"/>
    <n v="2493274"/>
    <n v="4229847602"/>
    <s v="12/06/1979"/>
    <s v="F"/>
    <s v="ADIEMA CARVALHO DE PAULA"/>
    <s v="Branca"/>
    <s v="BRASILEIRO NATO"/>
    <m/>
    <s v="MG"/>
    <s v="UBERLANDIA"/>
    <n v="349"/>
    <x v="9"/>
    <s v="04-SANTA MONICA"/>
    <n v="349"/>
    <x v="9"/>
    <s v="04-SANTA MONICA"/>
    <m/>
    <s v="Doutorado"/>
    <s v="Associado-03"/>
    <x v="0"/>
    <m/>
    <s v="0//0"/>
    <m/>
    <m/>
    <n v="0"/>
    <m/>
    <n v="0"/>
    <m/>
    <m/>
    <m/>
    <s v="EST"/>
    <s v="40 DE"/>
    <d v="2009-07-31T00:00:00"/>
    <n v="18928.990000000002"/>
    <n v="43"/>
    <x v="4"/>
    <x v="1"/>
  </r>
  <r>
    <s v="CRISTIANE COPPE DE OLIVEIRA"/>
    <s v="Universidade Federal de Uberlandia"/>
    <n v="1610827"/>
    <n v="95874399615"/>
    <s v="25/11/1972"/>
    <s v="F"/>
    <s v="MARIA DALVA ABDON COPPE"/>
    <s v="Parda"/>
    <s v="BRASILEIRO NATO"/>
    <m/>
    <s v="RJ"/>
    <s v="RIO DE JANEIRO"/>
    <n v="1209"/>
    <x v="82"/>
    <s v="04-SANTA MONICA"/>
    <n v="1152"/>
    <x v="27"/>
    <s v="09-CAMPUS PONTAL"/>
    <m/>
    <s v="Doutorado"/>
    <s v="Associado-04"/>
    <x v="0"/>
    <m/>
    <s v="0//0"/>
    <m/>
    <m/>
    <n v="0"/>
    <m/>
    <n v="0"/>
    <m/>
    <m/>
    <m/>
    <s v="EST"/>
    <s v="40 DE"/>
    <d v="2008-02-20T00:00:00"/>
    <n v="22516.400000000001"/>
    <n v="50"/>
    <x v="0"/>
    <x v="3"/>
  </r>
  <r>
    <s v="CRISTIANE MARTINS CUNHA"/>
    <s v="Universidade Federal de Uberlandia"/>
    <n v="2455932"/>
    <n v="5020384623"/>
    <s v="18/04/1980"/>
    <s v="F"/>
    <s v="IZAURA MARTINS DA CUNHA"/>
    <s v="Branca"/>
    <s v="BRASILEIRO NATO"/>
    <m/>
    <s v="MG"/>
    <s v="UBERLANDIA"/>
    <n v="305"/>
    <x v="0"/>
    <s v="07-AREA ACADEMICA-UMUARAMA"/>
    <n v="305"/>
    <x v="0"/>
    <s v="07-AREA ACADEMICA-UMUARAMA"/>
    <m/>
    <s v="Doutorado"/>
    <s v="Adjunto-04"/>
    <x v="0"/>
    <m/>
    <s v="0//0"/>
    <m/>
    <m/>
    <n v="0"/>
    <m/>
    <n v="0"/>
    <m/>
    <m/>
    <m/>
    <s v="EST"/>
    <s v="20 HS"/>
    <d v="2008-11-10T00:00:00"/>
    <n v="5170.5"/>
    <n v="42"/>
    <x v="4"/>
    <x v="0"/>
  </r>
  <r>
    <s v="CRISTIANE PEREIRA DE ALCANTARA"/>
    <s v="Universidade Federal de Uberlandia"/>
    <n v="1692222"/>
    <n v="6182322659"/>
    <s v="23/12/1975"/>
    <s v="F"/>
    <s v="IRACY PEREIRA DE ALCANTARA"/>
    <s v="Branca"/>
    <s v="BRASILEIRO NATO"/>
    <m/>
    <s v="MG"/>
    <s v="UBERLANDIA"/>
    <n v="372"/>
    <x v="2"/>
    <s v="04-SANTA MONICA"/>
    <n v="372"/>
    <x v="2"/>
    <s v="04-SANTA MONICA"/>
    <m/>
    <s v="Doutorado"/>
    <s v="Adjunto-04"/>
    <x v="0"/>
    <m/>
    <s v="0//0"/>
    <m/>
    <m/>
    <n v="0"/>
    <m/>
    <n v="0"/>
    <m/>
    <m/>
    <m/>
    <s v="EST"/>
    <s v="40 DE"/>
    <d v="2009-04-03T00:00:00"/>
    <n v="14256.7"/>
    <n v="47"/>
    <x v="1"/>
    <x v="9"/>
  </r>
  <r>
    <s v="CRISTIANO ALVES GUARANY"/>
    <s v="Universidade Federal de Uberlandia"/>
    <n v="1767379"/>
    <n v="24660678890"/>
    <s v="08/03/1976"/>
    <s v="M"/>
    <s v="DIRCE ALVES GUARANY"/>
    <s v="Não Informado"/>
    <s v="BRASILEIRO NATO"/>
    <m/>
    <s v="SP"/>
    <m/>
    <n v="395"/>
    <x v="1"/>
    <s v="04-SANTA MONICA"/>
    <n v="395"/>
    <x v="1"/>
    <s v="04-SANTA MONICA"/>
    <m/>
    <s v="Doutorado"/>
    <s v="Adjunto-01"/>
    <x v="0"/>
    <m/>
    <s v="0//0"/>
    <m/>
    <m/>
    <n v="0"/>
    <m/>
    <n v="0"/>
    <m/>
    <m/>
    <m/>
    <s v="EST"/>
    <s v="40 DE"/>
    <d v="2010-08-12T00:00:00"/>
    <n v="12348.96"/>
    <n v="46"/>
    <x v="1"/>
    <x v="4"/>
  </r>
  <r>
    <s v="CRISTIANO AUGUSTO BORGES FORTI"/>
    <s v="Universidade Federal de Uberlandia"/>
    <n v="1662934"/>
    <n v="95198849634"/>
    <s v="08/08/1972"/>
    <s v="M"/>
    <s v="MARINA BORGES FORTI"/>
    <s v="Branca"/>
    <s v="BRASILEIRO NATO"/>
    <m/>
    <s v="MG"/>
    <s v="UBERLANDIA"/>
    <n v="369"/>
    <x v="28"/>
    <s v="04-SANTA MONICA"/>
    <n v="369"/>
    <x v="24"/>
    <s v="04-SANTA MONICA"/>
    <m/>
    <s v="Doutorado"/>
    <s v="Associado-01"/>
    <x v="0"/>
    <m/>
    <s v="0//0"/>
    <m/>
    <m/>
    <n v="0"/>
    <m/>
    <n v="0"/>
    <m/>
    <m/>
    <m/>
    <s v="EST"/>
    <s v="40 DE"/>
    <d v="2008-10-30T00:00:00"/>
    <n v="16591.91"/>
    <n v="50"/>
    <x v="0"/>
    <x v="5"/>
  </r>
  <r>
    <s v="CRISTIANO DE SIQUEIRA ESTEVES"/>
    <s v="Universidade Federal de Uberlandia"/>
    <n v="1687922"/>
    <n v="70997497149"/>
    <s v="24/09/1978"/>
    <s v="M"/>
    <s v="TEREZINHA RODRIGUES SIQUEIRA"/>
    <s v="Branca"/>
    <s v="BRASILEIRO NATO"/>
    <m/>
    <s v="MG"/>
    <s v="GOIÂNIA"/>
    <n v="796"/>
    <x v="37"/>
    <s v="09-CAMPUS PONTAL"/>
    <n v="1152"/>
    <x v="27"/>
    <s v="09-CAMPUS PONTAL"/>
    <m/>
    <s v="Doutorado"/>
    <s v="Associado-01"/>
    <x v="0"/>
    <m/>
    <s v="0//0"/>
    <m/>
    <m/>
    <n v="0"/>
    <m/>
    <n v="0"/>
    <m/>
    <m/>
    <m/>
    <s v="EST"/>
    <s v="40 DE"/>
    <d v="2009-03-04T00:00:00"/>
    <n v="16591.91"/>
    <n v="44"/>
    <x v="1"/>
    <x v="5"/>
  </r>
  <r>
    <s v="CRISTIANO GOMES DE BRITO"/>
    <s v="Universidade Federal de Uberlandia"/>
    <n v="1676246"/>
    <n v="110210638"/>
    <s v="30/01/1975"/>
    <s v="M"/>
    <s v="MADALENA BATISTA"/>
    <s v="Branca"/>
    <s v="BRASILEIRO NATO"/>
    <m/>
    <s v="DF"/>
    <s v="BRASILIA"/>
    <n v="376"/>
    <x v="38"/>
    <s v="04-SANTA MONICA"/>
    <n v="376"/>
    <x v="28"/>
    <s v="04-SANTA MONICA"/>
    <m/>
    <s v="Doutorado"/>
    <s v="Associado-03"/>
    <x v="0"/>
    <m/>
    <s v="0//0"/>
    <m/>
    <m/>
    <n v="0"/>
    <m/>
    <n v="0"/>
    <m/>
    <m/>
    <m/>
    <s v="EST"/>
    <s v="40 DE"/>
    <d v="2009-01-27T00:00:00"/>
    <n v="17945.810000000001"/>
    <n v="47"/>
    <x v="1"/>
    <x v="5"/>
  </r>
  <r>
    <s v="CRISTIANO HENRIQUE ANTONELLI DA VEIGA"/>
    <s v="Universidade Federal de Uberlandia"/>
    <n v="1696955"/>
    <n v="61560049049"/>
    <s v="10/05/1971"/>
    <s v="M"/>
    <s v="DILENE ANTONELLI DA VEIGA"/>
    <s v="Branca"/>
    <s v="BRASILEIRO NATO"/>
    <m/>
    <s v="RS"/>
    <m/>
    <n v="369"/>
    <x v="28"/>
    <s v="04-SANTA MONICA"/>
    <n v="369"/>
    <x v="24"/>
    <s v="04-SANTA MONICA"/>
    <m/>
    <s v="Doutorado"/>
    <s v="Associado-01"/>
    <x v="0"/>
    <m/>
    <s v="0//0"/>
    <m/>
    <m/>
    <n v="26247"/>
    <s v="UNIVERSIDADE FEDERAL DE SANTA MARIA"/>
    <n v="0"/>
    <m/>
    <m/>
    <m/>
    <s v="EST"/>
    <s v="40 DE"/>
    <d v="2015-06-02T00:00:00"/>
    <n v="16591.91"/>
    <n v="51"/>
    <x v="0"/>
    <x v="5"/>
  </r>
  <r>
    <s v="CRISTIANO LINO MONTEIRO DE BARROS"/>
    <s v="Universidade Federal de Uberlandia"/>
    <n v="2045421"/>
    <n v="1324307625"/>
    <s v="31/05/1981"/>
    <s v="M"/>
    <s v="ROSANGELA LINO MONTEIRO DE BARROS"/>
    <s v="Parda"/>
    <s v="BRASILEIRO NATO"/>
    <m/>
    <s v="MG"/>
    <m/>
    <n v="332"/>
    <x v="48"/>
    <s v="03-EDUCACAO FISICA"/>
    <n v="332"/>
    <x v="31"/>
    <s v="03-EDUCACAO FISICA"/>
    <m/>
    <s v="Doutorado"/>
    <s v="Adjunto-04"/>
    <x v="0"/>
    <m/>
    <s v="0//0"/>
    <m/>
    <m/>
    <n v="0"/>
    <m/>
    <n v="0"/>
    <m/>
    <m/>
    <m/>
    <s v="EST"/>
    <s v="40 DE"/>
    <d v="2013-07-08T00:00:00"/>
    <n v="13273.52"/>
    <n v="41"/>
    <x v="4"/>
    <x v="4"/>
  </r>
  <r>
    <s v="CRISTIANO SILVA RIBEIRO"/>
    <s v="Universidade Federal de Uberlandia"/>
    <n v="2215971"/>
    <n v="4068707642"/>
    <s v="30/01/1978"/>
    <s v="M"/>
    <s v="MARIA APARECIDA DA SILVA RIBEIRO"/>
    <s v="Parda"/>
    <s v="BRASILEIRO NATO"/>
    <m/>
    <s v="MG"/>
    <m/>
    <n v="798"/>
    <x v="5"/>
    <s v="09-CAMPUS PONTAL"/>
    <n v="1155"/>
    <x v="5"/>
    <s v="09-CAMPUS PONTAL"/>
    <s v="SURDO"/>
    <s v="Mestrado"/>
    <s v="Assistente-02"/>
    <x v="0"/>
    <m/>
    <s v="0//0"/>
    <m/>
    <m/>
    <n v="0"/>
    <m/>
    <n v="0"/>
    <m/>
    <m/>
    <m/>
    <s v="EST"/>
    <s v="40 DE"/>
    <d v="2015-04-07T00:00:00"/>
    <n v="7803.45"/>
    <n v="44"/>
    <x v="1"/>
    <x v="6"/>
  </r>
  <r>
    <s v="CRISTINA DAYANA GUTIERREZ LEAL"/>
    <s v="Universidade Federal de Uberlandia"/>
    <n v="3224182"/>
    <n v="7551670157"/>
    <s v="21/06/1988"/>
    <s v="F"/>
    <s v="CRUZ EMILIA LEAL GUTIERREZ"/>
    <s v="Parda"/>
    <s v="ESTRANGEIRO"/>
    <s v="VENEZUELA"/>
    <m/>
    <m/>
    <n v="349"/>
    <x v="9"/>
    <s v="04-SANTA MONICA"/>
    <n v="349"/>
    <x v="9"/>
    <s v="04-SANTA MONICA"/>
    <m/>
    <s v="Doutorado"/>
    <s v="Auxiliar-01"/>
    <x v="1"/>
    <m/>
    <s v="0//0"/>
    <m/>
    <m/>
    <n v="0"/>
    <m/>
    <n v="0"/>
    <m/>
    <m/>
    <m/>
    <s v="CDT"/>
    <s v="40 HS"/>
    <d v="2021-03-01T00:00:00"/>
    <n v="2846.15"/>
    <n v="34"/>
    <x v="5"/>
    <x v="8"/>
  </r>
  <r>
    <s v="CRISTINA ILA DE OLIVEIRA PERES"/>
    <s v="Universidade Federal de Uberlandia"/>
    <n v="2981952"/>
    <n v="79326560520"/>
    <s v="20/01/1977"/>
    <s v="F"/>
    <s v="MARIA ILA DE OLIVEIRA"/>
    <s v="Branca"/>
    <s v="BRASILEIRO NATO"/>
    <m/>
    <s v="GO"/>
    <m/>
    <n v="305"/>
    <x v="0"/>
    <s v="07-AREA ACADEMICA-UMUARAMA"/>
    <n v="305"/>
    <x v="0"/>
    <s v="07-AREA ACADEMICA-UMUARAMA"/>
    <m/>
    <s v="Mestrado"/>
    <s v="Auxiliar-01"/>
    <x v="1"/>
    <m/>
    <s v="0//0"/>
    <m/>
    <m/>
    <n v="0"/>
    <m/>
    <n v="0"/>
    <m/>
    <m/>
    <m/>
    <s v="CDT"/>
    <s v="40 HS"/>
    <d v="2022-06-27T00:00:00"/>
    <n v="2846.15"/>
    <n v="45"/>
    <x v="1"/>
    <x v="8"/>
  </r>
  <r>
    <s v="CRISTINA PALMER BARROS"/>
    <s v="Universidade Federal de Uberlandia"/>
    <n v="3274895"/>
    <n v="98716670604"/>
    <s v="24/12/1972"/>
    <s v="F"/>
    <s v="ELIANI PALMER BARROS"/>
    <s v="Branca"/>
    <s v="BRASILEIRO NATO"/>
    <m/>
    <s v="RJ"/>
    <s v="RIO DE JANEIRO"/>
    <n v="305"/>
    <x v="0"/>
    <s v="07-AREA ACADEMICA-UMUARAMA"/>
    <n v="305"/>
    <x v="0"/>
    <s v="07-AREA ACADEMICA-UMUARAMA"/>
    <m/>
    <s v="Doutorado"/>
    <s v="Adjunto-03"/>
    <x v="0"/>
    <m/>
    <s v="0//0"/>
    <m/>
    <m/>
    <n v="0"/>
    <m/>
    <n v="0"/>
    <m/>
    <m/>
    <m/>
    <s v="EST"/>
    <s v="40 HS"/>
    <d v="2012-04-25T00:00:00"/>
    <n v="7739.43"/>
    <n v="50"/>
    <x v="0"/>
    <x v="6"/>
  </r>
  <r>
    <s v="CRISTINE CHAVES BARRETO"/>
    <s v="Universidade Federal de Uberlandia"/>
    <n v="3298473"/>
    <n v="32653808153"/>
    <s v="27/04/1968"/>
    <s v="F"/>
    <s v="ANALUCIA CHAVES BARRETO"/>
    <s v="Branca"/>
    <s v="BRASILEIRO NATO"/>
    <m/>
    <s v="AM"/>
    <m/>
    <n v="793"/>
    <x v="79"/>
    <s v="11-CAMPUS PATOS DE MINAS"/>
    <n v="298"/>
    <x v="30"/>
    <s v="07-AREA ACADEMICA-UMUARAMA"/>
    <m/>
    <s v="Doutorado"/>
    <s v="Auxiliar-01"/>
    <x v="0"/>
    <m/>
    <s v="0//0"/>
    <m/>
    <m/>
    <n v="0"/>
    <m/>
    <n v="0"/>
    <m/>
    <m/>
    <m/>
    <s v="EST"/>
    <s v="40 DE"/>
    <d v="2022-06-27T00:00:00"/>
    <n v="9616.18"/>
    <n v="54"/>
    <x v="2"/>
    <x v="2"/>
  </r>
  <r>
    <s v="CYNTHIA BEATRICE COSTA"/>
    <s v="Universidade Federal de Uberlandia"/>
    <n v="3046874"/>
    <n v="27132955802"/>
    <s v="08/04/1980"/>
    <s v="F"/>
    <s v="JANICE COSTA"/>
    <s v="Branca"/>
    <s v="BRASILEIRO NATO"/>
    <m/>
    <s v="SP"/>
    <m/>
    <n v="349"/>
    <x v="9"/>
    <s v="04-SANTA MONICA"/>
    <n v="349"/>
    <x v="9"/>
    <s v="04-SANTA MONICA"/>
    <m/>
    <s v="Doutorado"/>
    <s v="Adjunto-01"/>
    <x v="0"/>
    <m/>
    <s v="0//0"/>
    <m/>
    <m/>
    <n v="0"/>
    <m/>
    <n v="0"/>
    <m/>
    <m/>
    <m/>
    <s v="EST"/>
    <s v="40 DE"/>
    <d v="2018-05-16T00:00:00"/>
    <n v="11800.12"/>
    <n v="42"/>
    <x v="4"/>
    <x v="7"/>
  </r>
  <r>
    <s v="DAGOBERTO DE OLIVEIRA CAMPOS"/>
    <s v="Universidade Federal de Uberlandia"/>
    <n v="411494"/>
    <n v="16012046634"/>
    <s v="24/02/1949"/>
    <s v="M"/>
    <s v="AVENY MATTAR CAMPOS"/>
    <s v="Branca"/>
    <s v="BRASILEIRO NATO"/>
    <m/>
    <s v="SP"/>
    <s v="IGARAPAVA"/>
    <n v="308"/>
    <x v="83"/>
    <s v="07-AREA ACADEMICA-UMUARAMA"/>
    <n v="305"/>
    <x v="0"/>
    <s v="07-AREA ACADEMICA-UMUARAMA"/>
    <m/>
    <s v="Doutorado"/>
    <s v="Associado-04"/>
    <x v="0"/>
    <m/>
    <s v="0//0"/>
    <m/>
    <m/>
    <n v="0"/>
    <m/>
    <n v="0"/>
    <m/>
    <m/>
    <m/>
    <s v="EST"/>
    <s v="40 DE"/>
    <d v="1977-06-01T00:00:00"/>
    <n v="24111.19"/>
    <n v="73"/>
    <x v="7"/>
    <x v="3"/>
  </r>
  <r>
    <s v="DAIANE DAMASCENO BORGES"/>
    <s v="Universidade Federal de Uberlandia"/>
    <n v="3119859"/>
    <n v="6693565654"/>
    <s v="18/05/1985"/>
    <s v="F"/>
    <s v="MARIA JOSE DAMASCENO BORGES"/>
    <s v="Branca"/>
    <s v="BRASILEIRO NATO"/>
    <m/>
    <s v="MG"/>
    <m/>
    <n v="395"/>
    <x v="1"/>
    <s v="04-SANTA MONICA"/>
    <n v="395"/>
    <x v="1"/>
    <s v="04-SANTA MONICA"/>
    <m/>
    <s v="Doutorado"/>
    <s v="Adjunto-01"/>
    <x v="0"/>
    <m/>
    <s v="0//0"/>
    <m/>
    <m/>
    <n v="0"/>
    <m/>
    <n v="0"/>
    <m/>
    <m/>
    <m/>
    <s v="EST"/>
    <s v="40 DE"/>
    <d v="2019-04-15T00:00:00"/>
    <n v="12291.71"/>
    <n v="37"/>
    <x v="5"/>
    <x v="4"/>
  </r>
  <r>
    <s v="DAIANE SILVA RESENDE"/>
    <s v="Universidade Federal de Uberlandia"/>
    <n v="1391212"/>
    <n v="1121420109"/>
    <s v="08/08/1986"/>
    <s v="F"/>
    <s v="EURIPEDES MARIA SILVA"/>
    <s v="Branca"/>
    <s v="BRASILEIRO NATO"/>
    <m/>
    <s v="GO"/>
    <m/>
    <n v="298"/>
    <x v="46"/>
    <s v="07-AREA ACADEMICA-UMUARAMA"/>
    <n v="298"/>
    <x v="30"/>
    <s v="07-AREA ACADEMICA-UMUARAMA"/>
    <m/>
    <s v="Doutorado"/>
    <s v="Adjunto-01"/>
    <x v="2"/>
    <m/>
    <s v="0//0"/>
    <m/>
    <m/>
    <n v="0"/>
    <m/>
    <n v="0"/>
    <m/>
    <m/>
    <m/>
    <s v="CDT"/>
    <s v="40 DE"/>
    <d v="2021-11-22T00:00:00"/>
    <n v="10971.74"/>
    <n v="36"/>
    <x v="5"/>
    <x v="7"/>
  </r>
  <r>
    <s v="DAISE APARECIDA ROSSI"/>
    <s v="Universidade Federal de Uberlandia"/>
    <n v="7412117"/>
    <n v="49818856600"/>
    <s v="27/03/1963"/>
    <s v="F"/>
    <s v="MARIA DA CONCEICAO SANTOS ROSSI"/>
    <s v="Branca"/>
    <s v="BRASILEIRO NATO"/>
    <m/>
    <s v="MG"/>
    <s v="BICAS"/>
    <n v="314"/>
    <x v="20"/>
    <s v="07-AREA ACADEMICA-UMUARAMA"/>
    <n v="314"/>
    <x v="14"/>
    <s v="07-AREA ACADEMICA-UMUARAMA"/>
    <m/>
    <s v="Doutorado"/>
    <s v="Associado-02"/>
    <x v="0"/>
    <m/>
    <s v="0//0"/>
    <m/>
    <m/>
    <n v="0"/>
    <m/>
    <n v="0"/>
    <m/>
    <m/>
    <m/>
    <s v="EST"/>
    <s v="40 DE"/>
    <d v="2012-08-30T00:00:00"/>
    <n v="17255.59"/>
    <n v="59"/>
    <x v="6"/>
    <x v="5"/>
  </r>
  <r>
    <s v="DALVA MARIA DE OLIVEIRA SILVA"/>
    <s v="Universidade Federal de Uberlandia"/>
    <n v="1551311"/>
    <n v="45111421653"/>
    <s v="20/02/1962"/>
    <s v="F"/>
    <s v="IZALTINA MENDES DE OLIVEIRA"/>
    <s v="Branca"/>
    <s v="BRASILEIRO NATO"/>
    <m/>
    <s v="MG"/>
    <s v="ITUIUTABA"/>
    <n v="797"/>
    <x v="57"/>
    <s v="09-CAMPUS PONTAL"/>
    <n v="1155"/>
    <x v="5"/>
    <s v="09-CAMPUS PONTAL"/>
    <m/>
    <s v="Doutorado"/>
    <s v="Associado-04"/>
    <x v="0"/>
    <m/>
    <s v="0//0"/>
    <m/>
    <m/>
    <n v="0"/>
    <m/>
    <n v="0"/>
    <m/>
    <m/>
    <m/>
    <s v="EST"/>
    <s v="40 DE"/>
    <d v="2006-09-22T00:00:00"/>
    <n v="21301.13"/>
    <n v="60"/>
    <x v="6"/>
    <x v="3"/>
  </r>
  <r>
    <s v="DANIEL ANTONIO FURTADO"/>
    <s v="Universidade Federal de Uberlandia"/>
    <n v="2509816"/>
    <n v="5046045621"/>
    <s v="14/01/1980"/>
    <s v="M"/>
    <s v="ELZA HELENA SOARES PAIM"/>
    <s v="Branca"/>
    <s v="BRASILEIRO NATO"/>
    <m/>
    <s v="MG"/>
    <s v="SAO GOTARDO"/>
    <n v="414"/>
    <x v="42"/>
    <s v="04-SANTA MONICA"/>
    <n v="414"/>
    <x v="12"/>
    <s v="04-SANTA MONICA"/>
    <m/>
    <s v="Doutorado"/>
    <s v="Adjunto-03"/>
    <x v="0"/>
    <m/>
    <s v="0//0"/>
    <m/>
    <m/>
    <n v="0"/>
    <m/>
    <n v="0"/>
    <m/>
    <m/>
    <m/>
    <s v="EST"/>
    <s v="40 DE"/>
    <d v="2015-03-10T00:00:00"/>
    <n v="12763.01"/>
    <n v="42"/>
    <x v="4"/>
    <x v="4"/>
  </r>
  <r>
    <s v="DANIEL CAIXETA ANDRADE"/>
    <s v="Universidade Federal de Uberlandia"/>
    <n v="1675662"/>
    <n v="5160969667"/>
    <s v="07/03/1981"/>
    <s v="M"/>
    <s v="DILMA MARIA DE ANDRADE CAIXETA"/>
    <s v="Branca"/>
    <s v="BRASILEIRO NATO"/>
    <m/>
    <s v="MG"/>
    <s v="PATOS DE MINAS"/>
    <n v="344"/>
    <x v="6"/>
    <s v="04-SANTA MONICA"/>
    <n v="344"/>
    <x v="6"/>
    <s v="04-SANTA MONICA"/>
    <m/>
    <s v="Doutorado"/>
    <s v="Associado-03"/>
    <x v="0"/>
    <m/>
    <s v="0//0"/>
    <m/>
    <m/>
    <n v="0"/>
    <m/>
    <n v="0"/>
    <m/>
    <m/>
    <m/>
    <s v="EST"/>
    <s v="40 DE"/>
    <d v="2009-01-22T00:00:00"/>
    <n v="17945.810000000001"/>
    <n v="41"/>
    <x v="4"/>
    <x v="5"/>
  </r>
  <r>
    <s v="DANIEL CARIELLO"/>
    <s v="Universidade Federal de Uberlandia"/>
    <n v="2685423"/>
    <n v="10453127703"/>
    <s v="23/09/1984"/>
    <s v="M"/>
    <s v="ANGELA CARIELLO"/>
    <s v="Não Informado"/>
    <s v="BRASILEIRO NATO"/>
    <m/>
    <s v="RJ"/>
    <s v="RIO DE JANEIRO"/>
    <n v="391"/>
    <x v="8"/>
    <s v="04-SANTA MONICA"/>
    <n v="391"/>
    <x v="8"/>
    <s v="04-SANTA MONICA"/>
    <m/>
    <s v="Doutorado"/>
    <s v="Adjunto-04"/>
    <x v="0"/>
    <m/>
    <s v="0//0"/>
    <m/>
    <m/>
    <n v="0"/>
    <m/>
    <n v="0"/>
    <m/>
    <m/>
    <m/>
    <s v="EST"/>
    <s v="40 DE"/>
    <d v="2011-02-22T00:00:00"/>
    <n v="13273.52"/>
    <n v="38"/>
    <x v="5"/>
    <x v="4"/>
  </r>
  <r>
    <s v="DANIEL COSTA RAMOS"/>
    <s v="Universidade Federal de Uberlandia"/>
    <n v="3033876"/>
    <n v="5092679980"/>
    <s v="18/08/1984"/>
    <s v="M"/>
    <s v="MARIA LUCIA COSTA RAMOS"/>
    <s v="Branca"/>
    <s v="BRASILEIRO NATO"/>
    <m/>
    <s v="RS"/>
    <m/>
    <n v="791"/>
    <x v="34"/>
    <s v="11-CAMPUS PATOS DE MINAS"/>
    <n v="403"/>
    <x v="11"/>
    <s v="04-SANTA MONICA"/>
    <m/>
    <s v="Doutorado"/>
    <s v="Adjunto-01"/>
    <x v="0"/>
    <m/>
    <s v="0//0"/>
    <m/>
    <m/>
    <n v="0"/>
    <m/>
    <n v="0"/>
    <m/>
    <m/>
    <m/>
    <s v="EST"/>
    <s v="40 DE"/>
    <d v="2018-03-22T00:00:00"/>
    <n v="11800.12"/>
    <n v="38"/>
    <x v="5"/>
    <x v="7"/>
  </r>
  <r>
    <s v="DANIEL DALL ONDER DOS SANTOS"/>
    <s v="Universidade Federal de Uberlandia"/>
    <n v="1926007"/>
    <n v="1406436054"/>
    <s v="25/08/1986"/>
    <s v="M"/>
    <s v="ENRIETE MARIA DALL ONDER DOS SANTOS"/>
    <s v="Branca"/>
    <s v="BRASILEIRO NATO"/>
    <m/>
    <s v="RS"/>
    <m/>
    <n v="399"/>
    <x v="27"/>
    <s v="12-CAMPUS GLORIA"/>
    <n v="399"/>
    <x v="23"/>
    <s v="12-CAMPUS GLORIA"/>
    <m/>
    <s v="Doutorado"/>
    <s v="Adjunto-04"/>
    <x v="0"/>
    <m/>
    <s v="0//0"/>
    <m/>
    <m/>
    <n v="0"/>
    <m/>
    <n v="0"/>
    <m/>
    <m/>
    <m/>
    <s v="EST"/>
    <s v="40 DE"/>
    <d v="2013-09-30T00:00:00"/>
    <n v="14311.53"/>
    <n v="36"/>
    <x v="5"/>
    <x v="9"/>
  </r>
  <r>
    <s v="DANIEL DUARTE ABDALA"/>
    <s v="Universidade Federal de Uberlandia"/>
    <n v="1882332"/>
    <n v="28000516802"/>
    <s v="05/10/1979"/>
    <s v="M"/>
    <s v="SONIA MARIA DUARTE ABDALA"/>
    <s v="Branca"/>
    <s v="BRASILEIRO NATO"/>
    <m/>
    <s v="SP"/>
    <m/>
    <n v="414"/>
    <x v="42"/>
    <s v="04-SANTA MONICA"/>
    <n v="414"/>
    <x v="12"/>
    <s v="04-SANTA MONICA"/>
    <m/>
    <s v="Doutorado"/>
    <s v="Associado-01"/>
    <x v="0"/>
    <m/>
    <s v="0//0"/>
    <m/>
    <m/>
    <n v="0"/>
    <m/>
    <n v="0"/>
    <m/>
    <m/>
    <m/>
    <s v="EST"/>
    <s v="40 DE"/>
    <d v="2012-03-26T00:00:00"/>
    <n v="16591.91"/>
    <n v="43"/>
    <x v="4"/>
    <x v="5"/>
  </r>
  <r>
    <s v="DANIEL FRANCA LAZARIN"/>
    <s v="Universidade Federal de Uberlandia"/>
    <n v="1848708"/>
    <n v="21358457875"/>
    <s v="26/12/1980"/>
    <s v="M"/>
    <s v="MARIA DE FATIMA FRANCA LAZARIN"/>
    <s v="Não Informado"/>
    <s v="BRASILEIRO NATO"/>
    <m/>
    <s v="SP"/>
    <m/>
    <n v="577"/>
    <x v="31"/>
    <s v="09-CAMPUS PONTAL"/>
    <n v="1158"/>
    <x v="25"/>
    <s v="09-CAMPUS PONTAL"/>
    <m/>
    <s v="Doutorado"/>
    <s v="Associado-01"/>
    <x v="0"/>
    <m/>
    <s v="0//0"/>
    <m/>
    <m/>
    <n v="0"/>
    <m/>
    <n v="0"/>
    <m/>
    <m/>
    <m/>
    <s v="EST"/>
    <s v="40 DE"/>
    <d v="2011-02-14T00:00:00"/>
    <n v="16591.91"/>
    <n v="42"/>
    <x v="4"/>
    <x v="5"/>
  </r>
  <r>
    <s v="DANIEL FURTADO SIMOES DA SILVA"/>
    <s v="Universidade Federal de Uberlandia"/>
    <n v="1322197"/>
    <n v="51888599634"/>
    <s v="17/06/1962"/>
    <s v="M"/>
    <s v="LUCIA FURTADO SIMOES DA SILVA"/>
    <s v="Branca"/>
    <s v="BRASILEIRO NATO"/>
    <m/>
    <s v="MG"/>
    <m/>
    <n v="816"/>
    <x v="84"/>
    <s v="04-SANTA MONICA"/>
    <n v="808"/>
    <x v="26"/>
    <s v="04-SANTA MONICA"/>
    <m/>
    <s v="Doutorado"/>
    <s v="Associado-01"/>
    <x v="0"/>
    <m/>
    <s v="0//0"/>
    <m/>
    <m/>
    <n v="26278"/>
    <s v="FUNDACAO UNIVERSIDADE FEDERAL DE PELOTAS"/>
    <n v="0"/>
    <m/>
    <m/>
    <m/>
    <s v="EST"/>
    <s v="40 DE"/>
    <d v="2021-10-18T00:00:00"/>
    <n v="16591.91"/>
    <n v="60"/>
    <x v="6"/>
    <x v="5"/>
  </r>
  <r>
    <s v="DANIEL LUIS BARREIRO"/>
    <s v="Universidade Federal de Uberlandia"/>
    <n v="1658398"/>
    <n v="26625394882"/>
    <s v="26/07/1974"/>
    <s v="M"/>
    <s v="AGUIDA CELINA DE MEO BARREIRO"/>
    <s v="Branca"/>
    <s v="BRASILEIRO NATO"/>
    <m/>
    <s v="SP"/>
    <s v="SAO CARLOS"/>
    <n v="808"/>
    <x v="35"/>
    <s v="04-SANTA MONICA"/>
    <n v="808"/>
    <x v="26"/>
    <s v="04-SANTA MONICA"/>
    <m/>
    <s v="Doutorado"/>
    <s v="Associado-03"/>
    <x v="0"/>
    <m/>
    <s v="0//0"/>
    <m/>
    <m/>
    <n v="0"/>
    <m/>
    <n v="0"/>
    <m/>
    <m/>
    <m/>
    <s v="EST"/>
    <s v="40 DE"/>
    <d v="2008-09-25T00:00:00"/>
    <n v="18928.990000000002"/>
    <n v="48"/>
    <x v="1"/>
    <x v="1"/>
  </r>
  <r>
    <s v="DANIEL LUIZ RIBEIRO"/>
    <s v="Universidade Federal de Uberlandia"/>
    <n v="3289429"/>
    <n v="5120620647"/>
    <s v="19/01/1979"/>
    <s v="M"/>
    <s v="DORA MARTA MANTANA RIBEIRO"/>
    <s v="Parda"/>
    <s v="BRASILEIRO NATO"/>
    <m/>
    <s v="MG"/>
    <m/>
    <n v="399"/>
    <x v="27"/>
    <s v="12-CAMPUS GLORIA"/>
    <n v="399"/>
    <x v="23"/>
    <s v="12-CAMPUS GLORIA"/>
    <m/>
    <s v="Mestrado"/>
    <s v="Auxiliar-01"/>
    <x v="1"/>
    <m/>
    <s v="0//0"/>
    <m/>
    <m/>
    <n v="0"/>
    <m/>
    <n v="0"/>
    <m/>
    <m/>
    <m/>
    <s v="CDT"/>
    <s v="40 HS"/>
    <d v="2022-05-16T00:00:00"/>
    <n v="3866.06"/>
    <n v="43"/>
    <x v="4"/>
    <x v="8"/>
  </r>
  <r>
    <s v="DANIEL MAZZARO VILAR DE ALMEIDA"/>
    <s v="Universidade Federal de Uberlandia"/>
    <n v="1930431"/>
    <n v="5996462680"/>
    <s v="04/07/1983"/>
    <s v="M"/>
    <s v="MARIA GRAZIA MAZZARO"/>
    <s v="Branca"/>
    <s v="BRASILEIRO NATO"/>
    <m/>
    <s v="MG"/>
    <m/>
    <n v="349"/>
    <x v="9"/>
    <s v="04-SANTA MONICA"/>
    <n v="349"/>
    <x v="9"/>
    <s v="04-SANTA MONICA"/>
    <m/>
    <s v="Doutorado"/>
    <s v="Adjunto-01"/>
    <x v="0"/>
    <m/>
    <s v="0//0"/>
    <m/>
    <m/>
    <n v="0"/>
    <m/>
    <n v="0"/>
    <m/>
    <m/>
    <m/>
    <s v="EST"/>
    <s v="40 DE"/>
    <d v="2018-06-06T00:00:00"/>
    <n v="11800.12"/>
    <n v="39"/>
    <x v="4"/>
    <x v="7"/>
  </r>
  <r>
    <s v="DANIEL MENEZES LOVISI"/>
    <s v="Universidade Federal de Uberlandia"/>
    <n v="2388274"/>
    <n v="1457751607"/>
    <s v="28/09/1984"/>
    <s v="M"/>
    <s v="CARMEN LUCIA MENEZES LOVISI"/>
    <s v="Parda"/>
    <s v="BRASILEIRO NATO"/>
    <m/>
    <s v="MG"/>
    <m/>
    <n v="815"/>
    <x v="85"/>
    <s v="04-SANTA MONICA"/>
    <n v="808"/>
    <x v="26"/>
    <s v="04-SANTA MONICA"/>
    <m/>
    <s v="Doutorado"/>
    <s v="Adjunto-02"/>
    <x v="0"/>
    <m/>
    <s v="0//0"/>
    <m/>
    <m/>
    <n v="0"/>
    <m/>
    <n v="0"/>
    <m/>
    <m/>
    <m/>
    <s v="EST"/>
    <s v="40 DE"/>
    <d v="2017-04-17T00:00:00"/>
    <n v="12272.12"/>
    <n v="38"/>
    <x v="5"/>
    <x v="4"/>
  </r>
  <r>
    <s v="DANIEL PADILHA PACHECO DA COSTA"/>
    <s v="Universidade Federal de Uberlandia"/>
    <n v="2187858"/>
    <n v="22301523861"/>
    <s v="08/10/1981"/>
    <s v="M"/>
    <s v="VANIA MARIA PADILHA"/>
    <s v="Branca"/>
    <s v="BRASILEIRO NATO"/>
    <m/>
    <s v="SP"/>
    <m/>
    <n v="349"/>
    <x v="9"/>
    <s v="04-SANTA MONICA"/>
    <n v="349"/>
    <x v="9"/>
    <s v="04-SANTA MONICA"/>
    <m/>
    <s v="Doutorado"/>
    <s v="Adjunto-03"/>
    <x v="0"/>
    <m/>
    <s v="0//0"/>
    <m/>
    <m/>
    <n v="0"/>
    <m/>
    <n v="0"/>
    <m/>
    <m/>
    <m/>
    <s v="EST"/>
    <s v="40 DE"/>
    <d v="2015-01-27T00:00:00"/>
    <n v="12763.01"/>
    <n v="41"/>
    <x v="4"/>
    <x v="4"/>
  </r>
  <r>
    <s v="DANIEL PASQUINI"/>
    <s v="Universidade Federal de Uberlandia"/>
    <n v="1769045"/>
    <n v="89925033691"/>
    <s v="06/02/1974"/>
    <s v="M"/>
    <s v="MARIA LUIZA BINELI PASQUINI"/>
    <s v="Branca"/>
    <s v="BRASILEIRO NATO"/>
    <m/>
    <s v="MG"/>
    <m/>
    <n v="356"/>
    <x v="23"/>
    <s v="04-SANTA MONICA"/>
    <n v="356"/>
    <x v="19"/>
    <s v="04-SANTA MONICA"/>
    <m/>
    <s v="Doutorado"/>
    <s v="Associado-03"/>
    <x v="0"/>
    <m/>
    <s v="0//0"/>
    <m/>
    <m/>
    <n v="0"/>
    <m/>
    <n v="0"/>
    <m/>
    <m/>
    <m/>
    <s v="EST"/>
    <s v="40 DE"/>
    <d v="2010-03-12T00:00:00"/>
    <n v="20598.36"/>
    <n v="48"/>
    <x v="1"/>
    <x v="3"/>
  </r>
  <r>
    <s v="DANIEL PEREIRA DE CARVALHO"/>
    <s v="Universidade Federal de Uberlandia"/>
    <n v="1064259"/>
    <n v="4536176624"/>
    <s v="13/07/1981"/>
    <s v="M"/>
    <s v="SILMA PAIVA DE CARVALHO"/>
    <s v="Branca"/>
    <s v="BRASILEIRO NATO"/>
    <m/>
    <s v="MG"/>
    <m/>
    <n v="403"/>
    <x v="12"/>
    <s v="04-SANTA MONICA"/>
    <n v="403"/>
    <x v="11"/>
    <s v="04-SANTA MONICA"/>
    <m/>
    <s v="Doutorado"/>
    <s v="Adjunto-04"/>
    <x v="0"/>
    <m/>
    <s v="0//0"/>
    <m/>
    <m/>
    <n v="26254"/>
    <s v="UNIVERSIDADE FED.DO TRIANGULO MINEIRO"/>
    <n v="0"/>
    <m/>
    <m/>
    <m/>
    <s v="EST"/>
    <s v="40 DE"/>
    <d v="2017-09-13T00:00:00"/>
    <n v="13273.52"/>
    <n v="41"/>
    <x v="4"/>
    <x v="4"/>
  </r>
  <r>
    <s v="DANIELA CRISTINA DE OLIVEIRA SILVA"/>
    <s v="Universidade Federal de Uberlandia"/>
    <n v="2432665"/>
    <n v="4564244663"/>
    <s v="12/01/1978"/>
    <s v="F"/>
    <s v="DEISE APARECIDA DE OLIVEIRA SILVA"/>
    <s v="Branca"/>
    <s v="BRASILEIRO NATO"/>
    <m/>
    <s v="SP"/>
    <s v="BOTUCATU"/>
    <n v="288"/>
    <x v="24"/>
    <s v="07-AREA ACADEMICA-UMUARAMA"/>
    <n v="288"/>
    <x v="20"/>
    <s v="07-AREA ACADEMICA-UMUARAMA"/>
    <m/>
    <s v="Doutorado"/>
    <s v="Associado-03"/>
    <x v="0"/>
    <m/>
    <s v="0//0"/>
    <m/>
    <m/>
    <n v="0"/>
    <m/>
    <n v="0"/>
    <m/>
    <m/>
    <m/>
    <s v="EST"/>
    <s v="40 DE"/>
    <d v="2010-03-05T00:00:00"/>
    <n v="18780.490000000002"/>
    <n v="44"/>
    <x v="1"/>
    <x v="1"/>
  </r>
  <r>
    <s v="DANIELA DE MELO CROSARA"/>
    <s v="Universidade Federal de Uberlandia"/>
    <n v="1670738"/>
    <n v="3627558685"/>
    <s v="03/08/1975"/>
    <s v="F"/>
    <s v="LIRIS REJANE BRAID DE MELO CROSARA"/>
    <s v="Branca"/>
    <s v="BRASILEIRO NATO"/>
    <m/>
    <s v="MG"/>
    <s v="UBERLANDIA"/>
    <n v="376"/>
    <x v="38"/>
    <s v="04-SANTA MONICA"/>
    <n v="376"/>
    <x v="28"/>
    <s v="04-SANTA MONICA"/>
    <m/>
    <s v="Doutorado"/>
    <s v="Adjunto-04"/>
    <x v="0"/>
    <m/>
    <s v="0//0"/>
    <m/>
    <m/>
    <n v="0"/>
    <m/>
    <n v="0"/>
    <m/>
    <m/>
    <m/>
    <s v="EST"/>
    <s v="40 DE"/>
    <d v="2008-12-19T00:00:00"/>
    <n v="13273.52"/>
    <n v="47"/>
    <x v="1"/>
    <x v="4"/>
  </r>
  <r>
    <s v="DANIELA FRANCO CARVALHO"/>
    <s v="Universidade Federal de Uberlandia"/>
    <n v="2626070"/>
    <n v="18804102810"/>
    <s v="23/11/1974"/>
    <s v="F"/>
    <s v="LOURDES JAINE FRANCO CARVALHO"/>
    <s v="Branca"/>
    <s v="BRASILEIRO NATO"/>
    <m/>
    <s v="SP"/>
    <s v="CAMPINAS"/>
    <n v="294"/>
    <x v="21"/>
    <s v="07-AREA ACADEMICA-UMUARAMA"/>
    <n v="294"/>
    <x v="17"/>
    <s v="07-AREA ACADEMICA-UMUARAMA"/>
    <m/>
    <s v="Doutorado"/>
    <s v="Associado-04"/>
    <x v="0"/>
    <m/>
    <s v="0//0"/>
    <m/>
    <m/>
    <n v="0"/>
    <m/>
    <n v="0"/>
    <m/>
    <m/>
    <m/>
    <s v="EST"/>
    <s v="40 DE"/>
    <d v="2008-09-25T00:00:00"/>
    <n v="21218.35"/>
    <n v="48"/>
    <x v="1"/>
    <x v="3"/>
  </r>
  <r>
    <s v="DANIELA HENRIQUES SOARES LOPES DEBS"/>
    <s v="Universidade Federal de Uberlandia"/>
    <n v="2179140"/>
    <n v="44415958168"/>
    <s v="02/12/1968"/>
    <s v="F"/>
    <s v="MARIA ANTONIETA HENRIQUES SOARES DE PAIVA LOPES"/>
    <s v="Branca"/>
    <s v="BRASILEIRO NATO"/>
    <m/>
    <s v="DF"/>
    <m/>
    <n v="305"/>
    <x v="0"/>
    <s v="07-AREA ACADEMICA-UMUARAMA"/>
    <n v="305"/>
    <x v="0"/>
    <s v="07-AREA ACADEMICA-UMUARAMA"/>
    <m/>
    <s v="Doutorado"/>
    <s v="Auxiliar-01"/>
    <x v="0"/>
    <m/>
    <s v="0//0"/>
    <m/>
    <m/>
    <n v="0"/>
    <m/>
    <n v="0"/>
    <m/>
    <m/>
    <m/>
    <s v="EST"/>
    <s v="40 HS"/>
    <d v="2021-12-13T00:00:00"/>
    <n v="5831.21"/>
    <n v="54"/>
    <x v="2"/>
    <x v="0"/>
  </r>
  <r>
    <s v="DANIELA MAGALHAES DA SILVEIRA"/>
    <s v="Universidade Federal de Uberlandia"/>
    <n v="1780063"/>
    <n v="4966608619"/>
    <s v="30/01/1980"/>
    <s v="F"/>
    <s v="MARIA SONIA MAGALHAES DA SILVEIRA"/>
    <s v="Branca"/>
    <s v="BRASILEIRO NATO"/>
    <m/>
    <s v="MG"/>
    <m/>
    <n v="1300"/>
    <x v="86"/>
    <s v="04-SANTA MONICA"/>
    <n v="335"/>
    <x v="21"/>
    <s v="04-SANTA MONICA"/>
    <m/>
    <s v="Doutorado"/>
    <s v="Associado-03"/>
    <x v="0"/>
    <m/>
    <s v="0//0"/>
    <m/>
    <m/>
    <n v="0"/>
    <m/>
    <n v="0"/>
    <m/>
    <m/>
    <m/>
    <s v="EST"/>
    <s v="40 DE"/>
    <d v="2010-04-09T00:00:00"/>
    <n v="18928.990000000002"/>
    <n v="42"/>
    <x v="4"/>
    <x v="1"/>
  </r>
  <r>
    <s v="DANIELA MARQUES DE LIMA MOTA FERREIRA"/>
    <s v="Universidade Federal de Uberlandia"/>
    <n v="3274949"/>
    <n v="95195823634"/>
    <s v="12/08/1974"/>
    <s v="F"/>
    <s v="VICENTINA MARQUES DE LIMA MOTA"/>
    <s v="Branca"/>
    <s v="BRASILEIRO NATO"/>
    <m/>
    <s v="MG"/>
    <s v="ARAGUARI"/>
    <n v="305"/>
    <x v="0"/>
    <s v="07-AREA ACADEMICA-UMUARAMA"/>
    <n v="305"/>
    <x v="0"/>
    <s v="07-AREA ACADEMICA-UMUARAMA"/>
    <m/>
    <s v="Doutorado"/>
    <s v="Adjunto-04"/>
    <x v="3"/>
    <m/>
    <s v="0//0"/>
    <m/>
    <s v="CESSAO (COM ONUS) PARA OUTROS ORGAOS - EST"/>
    <n v="0"/>
    <m/>
    <n v="26443"/>
    <s v="EMPRESA BRAS. SERVIÇOS HOSPITALARES"/>
    <s v="27/10/2021"/>
    <s v="0//0"/>
    <s v="EST"/>
    <s v="40 HS"/>
    <d v="2012-07-02T00:00:00"/>
    <n v="8049"/>
    <n v="48"/>
    <x v="1"/>
    <x v="2"/>
  </r>
  <r>
    <s v="DANIELE ALVES DIAS"/>
    <s v="Universidade Federal de Uberlandia"/>
    <n v="2144226"/>
    <n v="7362632681"/>
    <s v="29/04/1985"/>
    <s v="F"/>
    <s v="MARIA CRISTINA ALVES DIAS"/>
    <s v="Não Informado"/>
    <s v="BRASILEIRO NATO"/>
    <m/>
    <s v="MG"/>
    <m/>
    <n v="395"/>
    <x v="1"/>
    <s v="04-SANTA MONICA"/>
    <n v="395"/>
    <x v="1"/>
    <s v="04-SANTA MONICA"/>
    <m/>
    <s v="Doutorado"/>
    <s v="Adjunto-03"/>
    <x v="0"/>
    <m/>
    <s v="0//0"/>
    <m/>
    <m/>
    <n v="0"/>
    <m/>
    <n v="0"/>
    <m/>
    <m/>
    <m/>
    <s v="EST"/>
    <s v="40 DE"/>
    <d v="2014-08-05T00:00:00"/>
    <n v="12763.01"/>
    <n v="37"/>
    <x v="5"/>
    <x v="4"/>
  </r>
  <r>
    <s v="DANIELE APARECIDA ALVARENGA ARRIEL"/>
    <s v="Universidade Federal de Uberlandia"/>
    <n v="1319570"/>
    <n v="7248061646"/>
    <s v="16/09/1986"/>
    <s v="F"/>
    <s v="CLEONICE ALVARENGA"/>
    <s v="Branca"/>
    <s v="BRASILEIRO NATO"/>
    <m/>
    <s v="MG"/>
    <m/>
    <n v="908"/>
    <x v="44"/>
    <s v="10-CAMPUS MONTE CARMELO"/>
    <n v="301"/>
    <x v="3"/>
    <s v="12-CAMPUS GLORIA"/>
    <m/>
    <s v="Doutorado"/>
    <s v="Adjunto-02"/>
    <x v="0"/>
    <m/>
    <s v="0//0"/>
    <m/>
    <s v="Lic. Gestante Prorrogação - EST"/>
    <n v="26276"/>
    <s v="UNIVERSIDADE FEDERAL DE MATO GROSSO"/>
    <n v="0"/>
    <m/>
    <s v="11/12/2022"/>
    <s v="8/02/2023"/>
    <s v="EST"/>
    <s v="40 DE"/>
    <d v="2019-03-25T00:00:00"/>
    <n v="12272.12"/>
    <n v="36"/>
    <x v="5"/>
    <x v="4"/>
  </r>
  <r>
    <s v="DANIELE CARVALHO OLIVEIRA"/>
    <s v="Universidade Federal de Uberlandia"/>
    <n v="1024389"/>
    <n v="7012232609"/>
    <s v="02/07/1984"/>
    <s v="F"/>
    <s v="MARIA DA PENHA C OLIVEIRA"/>
    <s v="Branca"/>
    <s v="BRASILEIRO NATO"/>
    <m/>
    <s v="DF"/>
    <m/>
    <n v="783"/>
    <x v="13"/>
    <s v="10-CAMPUS MONTE CARMELO"/>
    <n v="414"/>
    <x v="12"/>
    <s v="04-SANTA MONICA"/>
    <m/>
    <s v="Mestrado"/>
    <s v="Adjunto-01"/>
    <x v="0"/>
    <m/>
    <s v="0//0"/>
    <m/>
    <m/>
    <n v="0"/>
    <m/>
    <n v="0"/>
    <m/>
    <m/>
    <m/>
    <s v="EST"/>
    <s v="40 DE"/>
    <d v="2014-01-14T00:00:00"/>
    <n v="8232.64"/>
    <n v="38"/>
    <x v="5"/>
    <x v="2"/>
  </r>
  <r>
    <s v="DANIELE DO ESPIRITO SANTO LOREDO DA SILVA"/>
    <s v="Universidade Federal de Uberlandia"/>
    <n v="1610888"/>
    <n v="5326708760"/>
    <s v="23/04/1977"/>
    <s v="F"/>
    <s v="DILEA DO ESPIRITO SANTO LOREDO DA SILVA"/>
    <s v="Branca"/>
    <s v="BRASILEIRO NATO"/>
    <m/>
    <s v="RJ"/>
    <m/>
    <n v="789"/>
    <x v="68"/>
    <s v="11-CAMPUS PATOS DE MINAS"/>
    <n v="410"/>
    <x v="7"/>
    <s v="04-SANTA MONICA"/>
    <m/>
    <s v="Doutorado"/>
    <s v="Adjunto-03"/>
    <x v="0"/>
    <m/>
    <s v="0//0"/>
    <m/>
    <m/>
    <n v="0"/>
    <m/>
    <n v="0"/>
    <m/>
    <m/>
    <m/>
    <s v="EST"/>
    <s v="40 DE"/>
    <d v="2014-05-15T00:00:00"/>
    <n v="12763.01"/>
    <n v="45"/>
    <x v="1"/>
    <x v="4"/>
  </r>
  <r>
    <s v="DANIELE LISBOA RIBEIRO"/>
    <s v="Universidade Federal de Uberlandia"/>
    <n v="1721694"/>
    <n v="22067431838"/>
    <s v="05/07/1981"/>
    <s v="F"/>
    <s v="MARIA LUCIA LISBOA RIBEIRO"/>
    <s v="Branca"/>
    <s v="BRASILEIRO NATO"/>
    <m/>
    <s v="SP"/>
    <m/>
    <n v="288"/>
    <x v="24"/>
    <s v="07-AREA ACADEMICA-UMUARAMA"/>
    <n v="288"/>
    <x v="20"/>
    <s v="07-AREA ACADEMICA-UMUARAMA"/>
    <m/>
    <s v="Doutorado"/>
    <s v="Associado-03"/>
    <x v="0"/>
    <m/>
    <s v="0//0"/>
    <m/>
    <m/>
    <n v="0"/>
    <m/>
    <n v="0"/>
    <m/>
    <m/>
    <m/>
    <s v="EST"/>
    <s v="40 DE"/>
    <d v="2010-03-26T00:00:00"/>
    <n v="17945.810000000001"/>
    <n v="41"/>
    <x v="4"/>
    <x v="5"/>
  </r>
  <r>
    <s v="DANIELE PIMENTA"/>
    <s v="Universidade Federal de Uberlandia"/>
    <n v="2279066"/>
    <n v="15080985810"/>
    <s v="10/08/1969"/>
    <s v="F"/>
    <s v="JERONIMA JUSTINO PIMENTA"/>
    <s v="Branca"/>
    <s v="BRASILEIRO NATO"/>
    <m/>
    <s v="SP"/>
    <m/>
    <n v="808"/>
    <x v="35"/>
    <s v="04-SANTA MONICA"/>
    <n v="808"/>
    <x v="26"/>
    <s v="04-SANTA MONICA"/>
    <m/>
    <s v="Doutorado"/>
    <s v="Adjunto-02"/>
    <x v="0"/>
    <m/>
    <s v="0//0"/>
    <m/>
    <s v="Afas. Part.Pro.Pos.Grad. Stricto Sensu no País C/Ônus - EST"/>
    <n v="0"/>
    <m/>
    <n v="0"/>
    <m/>
    <s v="1/05/2022"/>
    <s v="30/04/2023"/>
    <s v="EST"/>
    <s v="40 DE"/>
    <d v="2016-01-26T00:00:00"/>
    <n v="12272.12"/>
    <n v="53"/>
    <x v="0"/>
    <x v="4"/>
  </r>
  <r>
    <s v="DANIELLA DE AGUIAR"/>
    <s v="Universidade Federal de Uberlandia"/>
    <n v="1495958"/>
    <n v="22215470801"/>
    <s v="03/05/1980"/>
    <s v="F"/>
    <s v="MIRIAM DE AGUIAR"/>
    <s v="Branca"/>
    <s v="BRASILEIRO NATO"/>
    <m/>
    <s v="SP"/>
    <m/>
    <n v="808"/>
    <x v="35"/>
    <s v="04-SANTA MONICA"/>
    <n v="808"/>
    <x v="26"/>
    <s v="04-SANTA MONICA"/>
    <m/>
    <s v="Doutorado"/>
    <s v="Adjunto-02"/>
    <x v="0"/>
    <m/>
    <s v="0//0"/>
    <m/>
    <s v="Afas. Part.Pro.Pos.Grad. Stricto Sensu no País C/Ônus - EST"/>
    <n v="0"/>
    <m/>
    <n v="0"/>
    <m/>
    <s v="22/02/2022"/>
    <s v="21/02/2023"/>
    <s v="EST"/>
    <s v="40 DE"/>
    <d v="2016-01-26T00:00:00"/>
    <n v="12272.12"/>
    <n v="42"/>
    <x v="4"/>
    <x v="4"/>
  </r>
  <r>
    <s v="DANIELLE ALVES DE OLIVEIRA"/>
    <s v="Universidade Federal de Uberlandia"/>
    <n v="4532626"/>
    <n v="5483653696"/>
    <s v="26/04/1978"/>
    <s v="F"/>
    <s v="ELIZABETH DE FATIMA ALVES"/>
    <s v="Preta"/>
    <s v="BRASILEIRO NATO"/>
    <m/>
    <s v="MG"/>
    <s v="MONTE CARMELO"/>
    <n v="301"/>
    <x v="3"/>
    <s v="12-CAMPUS GLORIA"/>
    <n v="301"/>
    <x v="3"/>
    <s v="12-CAMPUS GLORIA"/>
    <m/>
    <s v="Doutorado"/>
    <s v="Auxiliar-01"/>
    <x v="1"/>
    <m/>
    <s v="0//0"/>
    <m/>
    <m/>
    <n v="0"/>
    <m/>
    <n v="0"/>
    <m/>
    <m/>
    <m/>
    <s v="CDT"/>
    <s v="40 HS"/>
    <d v="2022-09-27T00:00:00"/>
    <n v="3866.06"/>
    <n v="44"/>
    <x v="1"/>
    <x v="8"/>
  </r>
  <r>
    <s v="DANIELLY CUNHA ARAUJO FERREIRA DE OLIVEIRA"/>
    <s v="Universidade Federal de Uberlandia"/>
    <n v="1197732"/>
    <n v="7802613647"/>
    <s v="05/10/1986"/>
    <s v="F"/>
    <s v="MARTA DA CUNHA"/>
    <s v="Branca"/>
    <s v="BRASILEIRO NATO"/>
    <m/>
    <s v="MG"/>
    <m/>
    <n v="319"/>
    <x v="29"/>
    <s v="07-AREA ACADEMICA-UMUARAMA"/>
    <n v="319"/>
    <x v="13"/>
    <s v="07-AREA ACADEMICA-UMUARAMA"/>
    <m/>
    <s v="Doutorado"/>
    <s v="Adjunto-03"/>
    <x v="0"/>
    <m/>
    <s v="0//0"/>
    <m/>
    <m/>
    <n v="0"/>
    <m/>
    <n v="0"/>
    <m/>
    <m/>
    <m/>
    <s v="EST"/>
    <s v="40 DE"/>
    <d v="2015-11-30T00:00:00"/>
    <n v="13373.75"/>
    <n v="36"/>
    <x v="5"/>
    <x v="4"/>
  </r>
  <r>
    <s v="DANIELO GARCIA DE FREITAS"/>
    <s v="Universidade Federal de Uberlandia"/>
    <n v="3178847"/>
    <n v="93140010672"/>
    <s v="26/03/1972"/>
    <s v="M"/>
    <s v="CONSUELO MARIA GARCIA DE FREITAS"/>
    <s v="Branca"/>
    <s v="BRASILEIRO NATO"/>
    <m/>
    <s v="MG"/>
    <s v="UBERLANDIA"/>
    <n v="305"/>
    <x v="0"/>
    <s v="07-AREA ACADEMICA-UMUARAMA"/>
    <n v="305"/>
    <x v="0"/>
    <s v="07-AREA ACADEMICA-UMUARAMA"/>
    <m/>
    <s v="Doutorado"/>
    <s v="Associado-02"/>
    <x v="0"/>
    <m/>
    <s v="0//0"/>
    <m/>
    <m/>
    <n v="0"/>
    <m/>
    <n v="0"/>
    <m/>
    <m/>
    <m/>
    <s v="EST"/>
    <s v="40 HS"/>
    <d v="2012-03-30T00:00:00"/>
    <n v="10463.709999999999"/>
    <n v="50"/>
    <x v="0"/>
    <x v="7"/>
  </r>
  <r>
    <s v="DANILO BORGES PAULINO"/>
    <s v="Universidade Federal de Uberlandia"/>
    <n v="1003189"/>
    <n v="9773362639"/>
    <s v="02/02/1989"/>
    <s v="M"/>
    <s v="NISIA DE CASSIA BORGES PAULINO"/>
    <s v="Branca"/>
    <s v="BRASILEIRO NATO"/>
    <m/>
    <s v="MG"/>
    <m/>
    <n v="305"/>
    <x v="0"/>
    <s v="07-AREA ACADEMICA-UMUARAMA"/>
    <n v="305"/>
    <x v="0"/>
    <s v="07-AREA ACADEMICA-UMUARAMA"/>
    <m/>
    <s v="Doutorado"/>
    <s v="Adjunto-02"/>
    <x v="0"/>
    <m/>
    <s v="0//0"/>
    <m/>
    <m/>
    <n v="0"/>
    <m/>
    <n v="0"/>
    <m/>
    <m/>
    <m/>
    <s v="EST"/>
    <s v="40 DE"/>
    <d v="2015-03-17T00:00:00"/>
    <n v="12272.12"/>
    <n v="33"/>
    <x v="8"/>
    <x v="4"/>
  </r>
  <r>
    <s v="DANILO ELIAS DE OLIVEIRA"/>
    <s v="Universidade Federal de Uberlandia"/>
    <n v="1918038"/>
    <n v="21857142870"/>
    <s v="14/05/1981"/>
    <s v="M"/>
    <s v="JULIA AGOSTINHO DE OLIVEIRA"/>
    <s v="Branca"/>
    <s v="BRASILEIRO NATO"/>
    <m/>
    <s v="SP"/>
    <m/>
    <n v="391"/>
    <x v="8"/>
    <s v="04-SANTA MONICA"/>
    <n v="391"/>
    <x v="8"/>
    <s v="04-SANTA MONICA"/>
    <m/>
    <s v="Doutorado"/>
    <s v="Associado-02"/>
    <x v="0"/>
    <m/>
    <s v="0//0"/>
    <m/>
    <m/>
    <n v="0"/>
    <m/>
    <n v="0"/>
    <m/>
    <m/>
    <m/>
    <s v="EST"/>
    <s v="40 DE"/>
    <d v="2012-02-08T00:00:00"/>
    <n v="17255.59"/>
    <n v="41"/>
    <x v="4"/>
    <x v="5"/>
  </r>
  <r>
    <s v="DANILO ENRICO MARTUSCELLI"/>
    <s v="Universidade Federal de Uberlandia"/>
    <n v="1289805"/>
    <n v="21603832874"/>
    <s v="27/11/1978"/>
    <s v="M"/>
    <s v="SONIA MARIZA MARTUSCELLI"/>
    <s v="Branca"/>
    <s v="BRASILEIRO NATO"/>
    <m/>
    <s v="SP"/>
    <m/>
    <n v="806"/>
    <x v="19"/>
    <s v="04-SANTA MONICA"/>
    <n v="806"/>
    <x v="16"/>
    <s v="04-SANTA MONICA"/>
    <m/>
    <s v="Doutorado"/>
    <s v="Associado-01"/>
    <x v="0"/>
    <m/>
    <s v="0//0"/>
    <m/>
    <m/>
    <n v="26440"/>
    <s v="UNIVERSIDADE FEDERAL DA FRONTEIRA SUL"/>
    <n v="0"/>
    <m/>
    <m/>
    <m/>
    <s v="EST"/>
    <s v="40 DE"/>
    <d v="2022-01-19T00:00:00"/>
    <n v="16591.91"/>
    <n v="44"/>
    <x v="1"/>
    <x v="5"/>
  </r>
  <r>
    <s v="DANUBIA MAGALHAES SOARES"/>
    <s v="Universidade Federal de Uberlandia"/>
    <n v="3223230"/>
    <n v="725903198"/>
    <s v="20/11/1986"/>
    <s v="F"/>
    <s v="MARIA APARECIDA DE MAGALHAES SOARES"/>
    <s v="Parda"/>
    <s v="BRASILEIRO NATO"/>
    <m/>
    <s v="MG"/>
    <m/>
    <n v="294"/>
    <x v="21"/>
    <s v="07-AREA ACADEMICA-UMUARAMA"/>
    <n v="294"/>
    <x v="17"/>
    <s v="07-AREA ACADEMICA-UMUARAMA"/>
    <m/>
    <s v="Doutorado"/>
    <s v="Auxiliar-01"/>
    <x v="1"/>
    <m/>
    <s v="0//0"/>
    <m/>
    <m/>
    <n v="0"/>
    <m/>
    <n v="0"/>
    <m/>
    <m/>
    <m/>
    <s v="CDT"/>
    <s v="40 HS"/>
    <d v="2021-02-22T00:00:00"/>
    <n v="5178.67"/>
    <n v="36"/>
    <x v="5"/>
    <x v="0"/>
  </r>
  <r>
    <s v="DANY ROGERS SILVA"/>
    <s v="Universidade Federal de Uberlandia"/>
    <n v="1739896"/>
    <n v="4366954648"/>
    <s v="16/07/1981"/>
    <s v="M"/>
    <s v="SANDRA MARA ASSUNCAO"/>
    <s v="Branca"/>
    <s v="BRASILEIRO NATO"/>
    <m/>
    <s v="MG"/>
    <m/>
    <n v="794"/>
    <x v="32"/>
    <s v="09-CAMPUS PONTAL"/>
    <n v="1158"/>
    <x v="25"/>
    <s v="09-CAMPUS PONTAL"/>
    <m/>
    <s v="Doutorado"/>
    <s v="Associado-01"/>
    <x v="0"/>
    <m/>
    <s v="0//0"/>
    <m/>
    <m/>
    <n v="0"/>
    <m/>
    <n v="0"/>
    <m/>
    <m/>
    <m/>
    <s v="EST"/>
    <s v="40 DE"/>
    <d v="2009-11-24T00:00:00"/>
    <n v="16591.91"/>
    <n v="41"/>
    <x v="4"/>
    <x v="5"/>
  </r>
  <r>
    <s v="DANYLO DE OLIVEIRA SILVA"/>
    <s v="Universidade Federal de Uberlandia"/>
    <n v="1984711"/>
    <n v="5216512632"/>
    <s v="24/01/1981"/>
    <s v="M"/>
    <s v="BELOZY OLIVEIRA DA SILVA"/>
    <s v="Preta"/>
    <s v="BRASILEIRO NATO"/>
    <m/>
    <s v="GO"/>
    <m/>
    <n v="410"/>
    <x v="7"/>
    <s v="04-SANTA MONICA"/>
    <n v="410"/>
    <x v="7"/>
    <s v="04-SANTA MONICA"/>
    <m/>
    <s v="Doutorado"/>
    <s v="Associado-01"/>
    <x v="0"/>
    <m/>
    <s v="0//0"/>
    <m/>
    <m/>
    <n v="0"/>
    <m/>
    <n v="0"/>
    <m/>
    <m/>
    <m/>
    <s v="EST"/>
    <s v="40 DE"/>
    <d v="2012-12-19T00:00:00"/>
    <n v="16591.91"/>
    <n v="41"/>
    <x v="4"/>
    <x v="5"/>
  </r>
  <r>
    <s v="DARCENY ZANETTA BARBOSA"/>
    <s v="Universidade Federal de Uberlandia"/>
    <n v="413317"/>
    <n v="5851463813"/>
    <s v="04/04/1962"/>
    <s v="M"/>
    <s v="NARDY ZANETTA BARBOSA"/>
    <s v="Não Informado"/>
    <s v="BRASILEIRO NATO"/>
    <m/>
    <s v="SP"/>
    <s v="DOIS CORREGOS"/>
    <n v="437"/>
    <x v="78"/>
    <s v="07-AREA ACADEMICA-UMUARAMA"/>
    <n v="319"/>
    <x v="13"/>
    <s v="07-AREA ACADEMICA-UMUARAMA"/>
    <m/>
    <s v="Doutorado"/>
    <s v="Titular-01"/>
    <x v="0"/>
    <m/>
    <s v="0//0"/>
    <m/>
    <m/>
    <n v="0"/>
    <m/>
    <n v="0"/>
    <m/>
    <m/>
    <m/>
    <s v="EST"/>
    <s v="40 DE"/>
    <d v="1989-03-08T00:00:00"/>
    <n v="24477.919999999998"/>
    <n v="60"/>
    <x v="6"/>
    <x v="3"/>
  </r>
  <r>
    <s v="DARIZON ALVES DE ANDRADE"/>
    <s v="Universidade Federal de Uberlandia"/>
    <n v="412606"/>
    <n v="36563072615"/>
    <s v="23/06/1956"/>
    <s v="M"/>
    <s v="MARIA ALVES ANDRADE"/>
    <s v="Parda"/>
    <s v="BRASILEIRO NATO"/>
    <m/>
    <s v="MG"/>
    <s v="MONTE ALEGRE DE MINAS"/>
    <n v="131"/>
    <x v="87"/>
    <s v="04-SANTA MONICA"/>
    <n v="403"/>
    <x v="11"/>
    <s v="04-SANTA MONICA"/>
    <m/>
    <s v="Doutorado"/>
    <s v="Titular-01"/>
    <x v="0"/>
    <m/>
    <s v="0//0"/>
    <m/>
    <m/>
    <n v="0"/>
    <m/>
    <n v="0"/>
    <m/>
    <m/>
    <m/>
    <s v="EST"/>
    <s v="40 DE"/>
    <d v="1985-10-01T00:00:00"/>
    <n v="32758.91"/>
    <n v="66"/>
    <x v="3"/>
    <x v="3"/>
  </r>
  <r>
    <s v="DARLY FERNANDO ANDRADE"/>
    <s v="Universidade Federal de Uberlandia"/>
    <n v="1280600"/>
    <n v="96824654604"/>
    <s v="04/03/1972"/>
    <s v="M"/>
    <s v="BENEDITA CLEUSA JACINTO AMDRADE"/>
    <s v="Preta"/>
    <s v="BRASILEIRO NATO"/>
    <m/>
    <s v="MG"/>
    <m/>
    <n v="369"/>
    <x v="28"/>
    <s v="04-SANTA MONICA"/>
    <n v="369"/>
    <x v="24"/>
    <s v="04-SANTA MONICA"/>
    <m/>
    <s v="Doutorado"/>
    <s v="Adjunto-02"/>
    <x v="0"/>
    <m/>
    <s v="0//0"/>
    <m/>
    <m/>
    <n v="0"/>
    <m/>
    <n v="0"/>
    <m/>
    <m/>
    <m/>
    <s v="EST"/>
    <s v="40 DE"/>
    <d v="2014-06-16T00:00:00"/>
    <n v="12272.12"/>
    <n v="50"/>
    <x v="0"/>
    <x v="4"/>
  </r>
  <r>
    <s v="DAVI SABBAG ROVERI"/>
    <s v="Universidade Federal de Uberlandia"/>
    <n v="1359556"/>
    <n v="3766676997"/>
    <s v="14/07/1982"/>
    <s v="M"/>
    <s v="SYDNEIA CARMEN SABBAG ROVERI"/>
    <s v="Branca"/>
    <s v="BRASILEIRO NATO"/>
    <m/>
    <s v="SP"/>
    <m/>
    <n v="791"/>
    <x v="34"/>
    <s v="11-CAMPUS PATOS DE MINAS"/>
    <n v="403"/>
    <x v="11"/>
    <s v="04-SANTA MONICA"/>
    <m/>
    <s v="Doutorado"/>
    <s v="Adjunto-01"/>
    <x v="0"/>
    <m/>
    <s v="0//0"/>
    <m/>
    <m/>
    <n v="0"/>
    <m/>
    <n v="0"/>
    <m/>
    <m/>
    <m/>
    <s v="EST"/>
    <s v="40 DE"/>
    <d v="2018-03-23T00:00:00"/>
    <n v="11800.12"/>
    <n v="40"/>
    <x v="4"/>
    <x v="7"/>
  </r>
  <r>
    <s v="DAVID ARAUJO JUNIOR"/>
    <s v="Universidade Federal de Uberlandia"/>
    <n v="1151408"/>
    <n v="72432861604"/>
    <s v="17/02/1968"/>
    <s v="M"/>
    <s v="VITORIA EUSTAQUIA ALVES ARAUJO"/>
    <s v="Branca"/>
    <s v="BRASILEIRO NATO"/>
    <m/>
    <s v="MG"/>
    <m/>
    <n v="305"/>
    <x v="0"/>
    <s v="07-AREA ACADEMICA-UMUARAMA"/>
    <n v="305"/>
    <x v="0"/>
    <s v="07-AREA ACADEMICA-UMUARAMA"/>
    <m/>
    <s v="Doutorado"/>
    <s v="Auxiliar-02"/>
    <x v="0"/>
    <m/>
    <s v="0//0"/>
    <m/>
    <m/>
    <n v="0"/>
    <m/>
    <n v="0"/>
    <m/>
    <m/>
    <m/>
    <s v="EST"/>
    <s v="20 HS"/>
    <d v="2020-09-08T00:00:00"/>
    <n v="3698.32"/>
    <n v="54"/>
    <x v="2"/>
    <x v="8"/>
  </r>
  <r>
    <s v="DAVY ANTONIO DA SILVA"/>
    <s v="Universidade Federal de Uberlandia"/>
    <n v="2044002"/>
    <n v="5303335623"/>
    <s v="19/07/1983"/>
    <s v="M"/>
    <s v="ROSA MIRANDA DA SILVA"/>
    <s v="Parda"/>
    <s v="BRASILEIRO NATO"/>
    <m/>
    <s v="MG"/>
    <m/>
    <n v="795"/>
    <x v="70"/>
    <s v="09-CAMPUS PONTAL"/>
    <n v="1158"/>
    <x v="25"/>
    <s v="09-CAMPUS PONTAL"/>
    <m/>
    <s v="Mestrado"/>
    <s v="Adjunto-02"/>
    <x v="0"/>
    <m/>
    <s v="0//0"/>
    <m/>
    <m/>
    <n v="0"/>
    <m/>
    <n v="0"/>
    <m/>
    <m/>
    <m/>
    <s v="EST"/>
    <s v="40 DE"/>
    <d v="2013-07-22T00:00:00"/>
    <n v="8561.94"/>
    <n v="39"/>
    <x v="4"/>
    <x v="2"/>
  </r>
  <r>
    <s v="DEBORA COIMBRA"/>
    <s v="Universidade Federal de Uberlandia"/>
    <n v="1349209"/>
    <n v="16209441890"/>
    <s v="13/08/1972"/>
    <s v="F"/>
    <s v="IDALINA GIGANTE COIMBRA"/>
    <s v="Branca"/>
    <s v="BRASILEIRO NATO"/>
    <m/>
    <s v="SP"/>
    <s v="ARARAQUARA"/>
    <n v="796"/>
    <x v="37"/>
    <s v="09-CAMPUS PONTAL"/>
    <n v="1152"/>
    <x v="27"/>
    <s v="09-CAMPUS PONTAL"/>
    <m/>
    <s v="Doutorado"/>
    <s v="Associado-03"/>
    <x v="0"/>
    <m/>
    <s v="0//0"/>
    <m/>
    <m/>
    <n v="0"/>
    <m/>
    <n v="0"/>
    <m/>
    <m/>
    <m/>
    <s v="EST"/>
    <s v="40 DE"/>
    <d v="2007-09-21T00:00:00"/>
    <n v="17945.810000000001"/>
    <n v="50"/>
    <x v="0"/>
    <x v="5"/>
  </r>
  <r>
    <s v="DEBORA FIGUEIREDO MENDONCA DO PRADO"/>
    <s v="Universidade Federal de Uberlandia"/>
    <n v="1913766"/>
    <n v="6187089600"/>
    <s v="04/06/1983"/>
    <s v="F"/>
    <s v="VALDENE FIGUEIREDO SIMOES DO PRADO"/>
    <s v="Branca"/>
    <s v="BRASILEIRO NATO"/>
    <m/>
    <s v="MG"/>
    <m/>
    <n v="344"/>
    <x v="6"/>
    <s v="04-SANTA MONICA"/>
    <n v="344"/>
    <x v="6"/>
    <s v="04-SANTA MONICA"/>
    <m/>
    <s v="Doutorado"/>
    <s v="Associado-01"/>
    <x v="0"/>
    <m/>
    <s v="0//0"/>
    <m/>
    <m/>
    <n v="0"/>
    <m/>
    <n v="0"/>
    <m/>
    <m/>
    <m/>
    <s v="EST"/>
    <s v="40 DE"/>
    <d v="2012-02-01T00:00:00"/>
    <n v="16591.91"/>
    <n v="39"/>
    <x v="4"/>
    <x v="5"/>
  </r>
  <r>
    <s v="DEBORA REGINA PASTANA"/>
    <s v="Universidade Federal de Uberlandia"/>
    <n v="1714696"/>
    <n v="18558203822"/>
    <s v="02/11/1974"/>
    <s v="F"/>
    <s v="MARIA INES SIMOES PASTANA"/>
    <s v="Branca"/>
    <s v="BRASILEIRO NATO"/>
    <m/>
    <s v="SP"/>
    <m/>
    <n v="806"/>
    <x v="19"/>
    <s v="04-SANTA MONICA"/>
    <n v="806"/>
    <x v="16"/>
    <s v="04-SANTA MONICA"/>
    <m/>
    <s v="Doutorado"/>
    <s v="Associado-03"/>
    <x v="0"/>
    <m/>
    <s v="0//0"/>
    <m/>
    <m/>
    <n v="0"/>
    <m/>
    <n v="0"/>
    <m/>
    <m/>
    <m/>
    <s v="EST"/>
    <s v="40 DE"/>
    <d v="2009-12-14T00:00:00"/>
    <n v="21798.57"/>
    <n v="48"/>
    <x v="1"/>
    <x v="3"/>
  </r>
  <r>
    <s v="DEBORA SOUTO DE SOUZA"/>
    <s v="Universidade Federal de Uberlandia"/>
    <n v="3254235"/>
    <n v="8497832671"/>
    <s v="03/10/1990"/>
    <s v="F"/>
    <s v="GILDETE SOUTO DE SOUZA"/>
    <s v="Branca"/>
    <s v="BRASILEIRO NATO"/>
    <m/>
    <s v="MG"/>
    <m/>
    <n v="319"/>
    <x v="29"/>
    <s v="07-AREA ACADEMICA-UMUARAMA"/>
    <n v="319"/>
    <x v="13"/>
    <s v="07-AREA ACADEMICA-UMUARAMA"/>
    <m/>
    <s v="Doutorado"/>
    <s v="Auxiliar-01"/>
    <x v="1"/>
    <m/>
    <s v="0//0"/>
    <m/>
    <m/>
    <n v="0"/>
    <m/>
    <n v="0"/>
    <m/>
    <m/>
    <m/>
    <s v="CDT"/>
    <s v="40 HS"/>
    <d v="2021-09-29T00:00:00"/>
    <n v="3259.43"/>
    <n v="32"/>
    <x v="8"/>
    <x v="8"/>
  </r>
  <r>
    <s v="DEBORAH OLIVEIRA ALMEIDA CARVALHO"/>
    <s v="Universidade Federal de Uberlandia"/>
    <n v="1813905"/>
    <n v="1496293622"/>
    <s v="03/12/1982"/>
    <s v="F"/>
    <s v="DEA DILMA OLIVEIRA ALMEIDA"/>
    <s v="Não Informado"/>
    <s v="BRASILEIRO NATO"/>
    <m/>
    <s v="MG"/>
    <m/>
    <n v="577"/>
    <x v="31"/>
    <s v="09-CAMPUS PONTAL"/>
    <n v="1158"/>
    <x v="25"/>
    <s v="09-CAMPUS PONTAL"/>
    <m/>
    <s v="Doutorado"/>
    <s v="Adjunto-03"/>
    <x v="0"/>
    <m/>
    <s v="0//0"/>
    <m/>
    <m/>
    <n v="0"/>
    <m/>
    <n v="0"/>
    <m/>
    <m/>
    <m/>
    <s v="EST"/>
    <s v="40 DE"/>
    <d v="2010-08-25T00:00:00"/>
    <n v="12763.01"/>
    <n v="40"/>
    <x v="4"/>
    <x v="4"/>
  </r>
  <r>
    <s v="DEBORAH RAQUEL CARVALHO DE OLIVEIRA"/>
    <s v="Universidade Federal de Uberlandia"/>
    <n v="3263538"/>
    <n v="7227022480"/>
    <s v="05/07/1991"/>
    <s v="F"/>
    <s v="MIRIAN CARVALHO DE OLIVEIRA"/>
    <s v="Branca"/>
    <s v="BRASILEIRO NATO"/>
    <m/>
    <s v="RN"/>
    <m/>
    <n v="305"/>
    <x v="0"/>
    <s v="07-AREA ACADEMICA-UMUARAMA"/>
    <n v="305"/>
    <x v="0"/>
    <s v="07-AREA ACADEMICA-UMUARAMA"/>
    <m/>
    <s v="Doutorado"/>
    <s v="Auxiliar-01"/>
    <x v="1"/>
    <m/>
    <s v="0//0"/>
    <m/>
    <m/>
    <n v="0"/>
    <m/>
    <n v="0"/>
    <m/>
    <m/>
    <m/>
    <s v="CDT"/>
    <s v="40 HS"/>
    <d v="2021-12-20T00:00:00"/>
    <n v="3866.06"/>
    <n v="31"/>
    <x v="8"/>
    <x v="8"/>
  </r>
  <r>
    <s v="DECIO GATTI JUNIOR"/>
    <s v="Universidade Federal de Uberlandia"/>
    <n v="1123261"/>
    <n v="68306237668"/>
    <s v="08/09/1968"/>
    <s v="M"/>
    <s v="ANA MARIA COUTO GATTI"/>
    <s v="Branca"/>
    <s v="BRASILEIRO NATO"/>
    <m/>
    <s v="SP"/>
    <s v="SAO PAULO"/>
    <n v="363"/>
    <x v="10"/>
    <s v="04-SANTA MONICA"/>
    <n v="363"/>
    <x v="10"/>
    <s v="04-SANTA MONICA"/>
    <m/>
    <s v="Doutorado"/>
    <s v="Titular-01"/>
    <x v="0"/>
    <m/>
    <s v="0//0"/>
    <m/>
    <m/>
    <n v="0"/>
    <m/>
    <n v="0"/>
    <m/>
    <m/>
    <m/>
    <s v="EST"/>
    <s v="40 DE"/>
    <d v="1994-03-28T00:00:00"/>
    <n v="20911.96"/>
    <n v="54"/>
    <x v="2"/>
    <x v="3"/>
  </r>
  <r>
    <s v="DEIVID WILLIAM DA FONSECA BATISTAO"/>
    <s v="Universidade Federal de Uberlandia"/>
    <n v="2252639"/>
    <n v="7065098621"/>
    <s v="10/09/1986"/>
    <s v="M"/>
    <s v="MARIA INES DA FONSECA BATISTAO"/>
    <s v="Branca"/>
    <s v="BRASILEIRO NATO"/>
    <m/>
    <s v="MG"/>
    <m/>
    <n v="305"/>
    <x v="0"/>
    <s v="07-AREA ACADEMICA-UMUARAMA"/>
    <n v="305"/>
    <x v="0"/>
    <s v="07-AREA ACADEMICA-UMUARAMA"/>
    <m/>
    <s v="Doutorado"/>
    <s v="Adjunto-02"/>
    <x v="0"/>
    <m/>
    <s v="0//0"/>
    <m/>
    <m/>
    <n v="0"/>
    <m/>
    <n v="0"/>
    <m/>
    <m/>
    <m/>
    <s v="EST"/>
    <s v="40 DE"/>
    <d v="2015-09-22T00:00:00"/>
    <n v="12842.91"/>
    <n v="36"/>
    <x v="5"/>
    <x v="4"/>
  </r>
  <r>
    <s v="DEIVIDI MARCIO MARQUES"/>
    <s v="Universidade Federal de Uberlandia"/>
    <n v="1748693"/>
    <n v="28609510832"/>
    <s v="29/12/1979"/>
    <s v="M"/>
    <s v="TEREZA DE JESUS LOPES MARQUES"/>
    <s v="Branca"/>
    <s v="BRASILEIRO NATO"/>
    <m/>
    <s v="SP"/>
    <m/>
    <n v="356"/>
    <x v="23"/>
    <s v="04-SANTA MONICA"/>
    <n v="356"/>
    <x v="19"/>
    <s v="04-SANTA MONICA"/>
    <m/>
    <s v="Doutorado"/>
    <s v="Associado-03"/>
    <x v="0"/>
    <m/>
    <s v="0//0"/>
    <m/>
    <m/>
    <n v="0"/>
    <m/>
    <n v="0"/>
    <m/>
    <m/>
    <m/>
    <s v="EST"/>
    <s v="40 DE"/>
    <d v="2009-12-22T00:00:00"/>
    <n v="18928.990000000002"/>
    <n v="43"/>
    <x v="4"/>
    <x v="1"/>
  </r>
  <r>
    <s v="DEIVY FERREIRA CARNEIRO"/>
    <s v="Universidade Federal de Uberlandia"/>
    <n v="1664222"/>
    <n v="4061671685"/>
    <s v="11/06/1979"/>
    <s v="M"/>
    <s v="ELIANE FERREIRA CARNEIRO"/>
    <s v="Branca"/>
    <s v="BRASILEIRO NATO"/>
    <m/>
    <s v="MG"/>
    <s v="JUIZ DE FORA"/>
    <n v="335"/>
    <x v="25"/>
    <s v="04-SANTA MONICA"/>
    <n v="335"/>
    <x v="21"/>
    <s v="04-SANTA MONICA"/>
    <m/>
    <s v="Doutorado"/>
    <s v="Associado-04"/>
    <x v="0"/>
    <m/>
    <s v="0//0"/>
    <m/>
    <m/>
    <n v="0"/>
    <m/>
    <n v="0"/>
    <m/>
    <m/>
    <m/>
    <s v="EST"/>
    <s v="40 DE"/>
    <d v="2008-11-10T00:00:00"/>
    <n v="18831.13"/>
    <n v="43"/>
    <x v="4"/>
    <x v="1"/>
  </r>
  <r>
    <s v="DENILSON APARECIDA LEITE FREIRE"/>
    <s v="Universidade Federal de Uberlandia"/>
    <n v="2028976"/>
    <n v="86209329691"/>
    <s v="23/02/1971"/>
    <s v="M"/>
    <s v="MARLY LEITE"/>
    <s v="Parda"/>
    <s v="BRASILEIRO NATO"/>
    <m/>
    <s v="MG"/>
    <m/>
    <n v="794"/>
    <x v="32"/>
    <s v="09-CAMPUS PONTAL"/>
    <n v="1158"/>
    <x v="25"/>
    <s v="09-CAMPUS PONTAL"/>
    <m/>
    <s v="Doutorado"/>
    <s v="Adjunto-04"/>
    <x v="0"/>
    <m/>
    <s v="0//0"/>
    <m/>
    <m/>
    <n v="0"/>
    <m/>
    <n v="0"/>
    <m/>
    <m/>
    <m/>
    <s v="EST"/>
    <s v="40 DE"/>
    <d v="2013-05-20T00:00:00"/>
    <n v="13273.52"/>
    <n v="51"/>
    <x v="0"/>
    <x v="4"/>
  </r>
  <r>
    <s v="DENIS COELHO DE OLIVEIRA"/>
    <s v="Universidade Federal de Uberlandia"/>
    <n v="2848698"/>
    <n v="4870078678"/>
    <s v="23/09/1981"/>
    <s v="M"/>
    <s v="GILDA REZENDE LARA COELHO DE OLIVEIRA"/>
    <s v="Branca"/>
    <s v="BRASILEIRO NATO"/>
    <m/>
    <s v="MG"/>
    <m/>
    <n v="294"/>
    <x v="21"/>
    <s v="07-AREA ACADEMICA-UMUARAMA"/>
    <n v="294"/>
    <x v="17"/>
    <s v="07-AREA ACADEMICA-UMUARAMA"/>
    <m/>
    <s v="Doutorado"/>
    <s v="Associado-02"/>
    <x v="0"/>
    <m/>
    <s v="0//0"/>
    <m/>
    <m/>
    <n v="0"/>
    <m/>
    <n v="0"/>
    <m/>
    <m/>
    <m/>
    <s v="EST"/>
    <s v="40 DE"/>
    <d v="2012-03-05T00:00:00"/>
    <n v="17255.59"/>
    <n v="41"/>
    <x v="4"/>
    <x v="5"/>
  </r>
  <r>
    <s v="DENISE FERNANDES GERIBELLO"/>
    <s v="Universidade Federal de Uberlandia"/>
    <n v="3151938"/>
    <n v="31193955874"/>
    <s v="21/09/1982"/>
    <s v="F"/>
    <s v="MARIA LUCIA FERNANDES GERIBELLO"/>
    <s v="Branca"/>
    <s v="BRASILEIRO NATO"/>
    <m/>
    <s v="SP"/>
    <m/>
    <n v="372"/>
    <x v="2"/>
    <s v="04-SANTA MONICA"/>
    <n v="372"/>
    <x v="2"/>
    <s v="04-SANTA MONICA"/>
    <m/>
    <s v="Doutorado"/>
    <s v="Adjunto-01"/>
    <x v="0"/>
    <m/>
    <s v="0//0"/>
    <m/>
    <m/>
    <n v="0"/>
    <m/>
    <n v="0"/>
    <m/>
    <m/>
    <m/>
    <s v="EST"/>
    <s v="40 DE"/>
    <d v="2019-10-10T00:00:00"/>
    <n v="11800.12"/>
    <n v="40"/>
    <x v="4"/>
    <x v="7"/>
  </r>
  <r>
    <s v="DENISE GARCIA DE SANTANA"/>
    <s v="Universidade Federal de Uberlandia"/>
    <n v="1056252"/>
    <n v="13051931802"/>
    <s v="11/07/1967"/>
    <s v="F"/>
    <s v="MARTHA MORAES SANTANA"/>
    <s v="Parda"/>
    <s v="BRASILEIRO NATO"/>
    <m/>
    <s v="SP"/>
    <s v="SANTOS"/>
    <n v="301"/>
    <x v="3"/>
    <s v="12-CAMPUS GLORIA"/>
    <n v="301"/>
    <x v="3"/>
    <s v="12-CAMPUS GLORIA"/>
    <m/>
    <s v="Doutorado"/>
    <s v="Titular-01"/>
    <x v="0"/>
    <m/>
    <s v="0//0"/>
    <m/>
    <m/>
    <n v="0"/>
    <m/>
    <n v="0"/>
    <m/>
    <m/>
    <m/>
    <s v="EST"/>
    <s v="40 DE"/>
    <d v="1995-02-01T00:00:00"/>
    <n v="20911.96"/>
    <n v="55"/>
    <x v="2"/>
    <x v="3"/>
  </r>
  <r>
    <s v="DENISE LABREA FERREIRA"/>
    <s v="Universidade Federal de Uberlandia"/>
    <n v="6413628"/>
    <n v="32303653053"/>
    <s v="20/08/1960"/>
    <s v="F"/>
    <s v="IRIEMA LABREA FERREIRA"/>
    <s v="Branca"/>
    <s v="BRASILEIRO NATO"/>
    <m/>
    <s v="RS"/>
    <s v="SAO LUIZ GONZAGA"/>
    <n v="1155"/>
    <x v="88"/>
    <s v="09-CAMPUS PONTAL"/>
    <n v="1155"/>
    <x v="5"/>
    <s v="09-CAMPUS PONTAL"/>
    <m/>
    <s v="ENSINO SUPERIOR"/>
    <s v="Associado-01"/>
    <x v="2"/>
    <m/>
    <s v="0//0"/>
    <m/>
    <m/>
    <n v="0"/>
    <m/>
    <n v="0"/>
    <m/>
    <m/>
    <m/>
    <s v="CDT"/>
    <s v="40 DE"/>
    <d v="2022-01-28T00:00:00"/>
    <n v="15763.53"/>
    <n v="62"/>
    <x v="6"/>
    <x v="9"/>
  </r>
  <r>
    <s v="DENISE MENDES DA SILVA"/>
    <s v="Universidade Federal de Uberlandia"/>
    <n v="2773874"/>
    <n v="28074694852"/>
    <s v="14/09/1978"/>
    <s v="F"/>
    <s v="DELELICE MARIA MENDES DA SILVA"/>
    <s v="Branca"/>
    <s v="BRASILEIRO NATO"/>
    <m/>
    <s v="SP"/>
    <m/>
    <n v="360"/>
    <x v="4"/>
    <s v="04-SANTA MONICA"/>
    <n v="360"/>
    <x v="4"/>
    <s v="04-SANTA MONICA"/>
    <m/>
    <s v="Doutorado"/>
    <s v="Adjunto-04"/>
    <x v="0"/>
    <m/>
    <s v="0//0"/>
    <m/>
    <m/>
    <n v="0"/>
    <m/>
    <n v="0"/>
    <m/>
    <m/>
    <m/>
    <s v="EST"/>
    <s v="40 DE"/>
    <d v="2010-03-12T00:00:00"/>
    <n v="13273.52"/>
    <n v="44"/>
    <x v="1"/>
    <x v="4"/>
  </r>
  <r>
    <s v="DENISE ROCHA"/>
    <s v="Universidade Federal de Uberlandia"/>
    <n v="1043655"/>
    <n v="1520886870"/>
    <s v="11/11/1958"/>
    <s v="F"/>
    <s v="CLARINDA AARÃO DA ROCHA"/>
    <s v="Branca"/>
    <s v="BRASILEIRO NATO"/>
    <m/>
    <s v="SP"/>
    <m/>
    <n v="349"/>
    <x v="9"/>
    <s v="04-SANTA MONICA"/>
    <n v="349"/>
    <x v="9"/>
    <s v="04-SANTA MONICA"/>
    <m/>
    <s v="Doutorado"/>
    <s v="Titular-01"/>
    <x v="2"/>
    <m/>
    <s v="0//0"/>
    <m/>
    <m/>
    <n v="0"/>
    <m/>
    <n v="0"/>
    <m/>
    <m/>
    <m/>
    <s v="CDT"/>
    <s v="40 DE"/>
    <d v="2022-08-16T00:00:00"/>
    <n v="19701.63"/>
    <n v="64"/>
    <x v="3"/>
    <x v="1"/>
  </r>
  <r>
    <s v="DENISE STEFANONI COMBINATO"/>
    <s v="Universidade Federal de Uberlandia"/>
    <n v="1506651"/>
    <n v="26382575836"/>
    <s v="30/05/1979"/>
    <s v="F"/>
    <s v="DIRCE STEFANONI COMBINATO"/>
    <s v="Branca"/>
    <s v="BRASILEIRO NATO"/>
    <m/>
    <s v="SP"/>
    <m/>
    <n v="326"/>
    <x v="22"/>
    <s v="07-AREA ACADEMICA-UMUARAMA"/>
    <n v="326"/>
    <x v="18"/>
    <s v="07-AREA ACADEMICA-UMUARAMA"/>
    <m/>
    <s v="Doutorado"/>
    <s v="Auxiliar-01"/>
    <x v="0"/>
    <m/>
    <s v="0//0"/>
    <m/>
    <m/>
    <n v="0"/>
    <m/>
    <n v="0"/>
    <m/>
    <m/>
    <m/>
    <s v="EST"/>
    <s v="40 DE"/>
    <d v="2022-06-24T00:00:00"/>
    <n v="9616.18"/>
    <n v="43"/>
    <x v="4"/>
    <x v="2"/>
  </r>
  <r>
    <s v="DENISE VON DOLINGER DE BRITO RODER"/>
    <s v="Universidade Federal de Uberlandia"/>
    <n v="3332005"/>
    <n v="3953126636"/>
    <s v="09/03/1976"/>
    <s v="F"/>
    <s v="ALBERTINA NORBERTA VON DOLINGER DE BRITO"/>
    <s v="Branca"/>
    <s v="BRASILEIRO NATO"/>
    <m/>
    <s v="MG"/>
    <s v="UBERLANDIA"/>
    <n v="288"/>
    <x v="24"/>
    <s v="07-AREA ACADEMICA-UMUARAMA"/>
    <n v="288"/>
    <x v="20"/>
    <s v="07-AREA ACADEMICA-UMUARAMA"/>
    <m/>
    <s v="Doutorado"/>
    <s v="Associado-04"/>
    <x v="0"/>
    <m/>
    <s v="0//0"/>
    <m/>
    <m/>
    <n v="0"/>
    <m/>
    <n v="0"/>
    <m/>
    <m/>
    <m/>
    <s v="EST"/>
    <s v="40 DE"/>
    <d v="2008-09-25T00:00:00"/>
    <n v="19531.71"/>
    <n v="46"/>
    <x v="1"/>
    <x v="1"/>
  </r>
  <r>
    <s v="DENNYS GARCIA XAVIER"/>
    <s v="Universidade Federal de Uberlandia"/>
    <n v="1658399"/>
    <n v="3450656627"/>
    <s v="15/04/1978"/>
    <s v="M"/>
    <s v="SIRLEI MADALENA GARCIA XAVIER"/>
    <s v="Branca"/>
    <s v="BRASILEIRO NATO"/>
    <m/>
    <s v="MG"/>
    <s v="ARAGUARI"/>
    <n v="807"/>
    <x v="26"/>
    <s v="04-SANTA MONICA"/>
    <n v="807"/>
    <x v="22"/>
    <s v="04-SANTA MONICA"/>
    <m/>
    <s v="Doutorado"/>
    <s v="Associado-02"/>
    <x v="0"/>
    <m/>
    <s v="0//0"/>
    <m/>
    <m/>
    <n v="0"/>
    <m/>
    <n v="0"/>
    <m/>
    <m/>
    <m/>
    <s v="EST"/>
    <s v="40 DE"/>
    <d v="2008-09-25T00:00:00"/>
    <n v="17255.59"/>
    <n v="44"/>
    <x v="1"/>
    <x v="5"/>
  </r>
  <r>
    <s v="DIANA SALLES SAMPAIO"/>
    <s v="Universidade Federal de Uberlandia"/>
    <n v="2581327"/>
    <n v="3720834638"/>
    <s v="19/12/1979"/>
    <s v="F"/>
    <s v="MARILIA DE DIRCEU SALLES DIAS"/>
    <s v="Branca"/>
    <s v="BRASILEIRO NATO"/>
    <m/>
    <s v="MG"/>
    <s v="BELO HORIZONTE"/>
    <n v="294"/>
    <x v="21"/>
    <s v="07-AREA ACADEMICA-UMUARAMA"/>
    <n v="294"/>
    <x v="17"/>
    <s v="07-AREA ACADEMICA-UMUARAMA"/>
    <m/>
    <s v="Doutorado"/>
    <s v="Adjunto-02"/>
    <x v="0"/>
    <m/>
    <s v="0//0"/>
    <m/>
    <m/>
    <n v="0"/>
    <m/>
    <n v="0"/>
    <m/>
    <m/>
    <m/>
    <s v="EST"/>
    <s v="40 DE"/>
    <d v="2013-10-01T00:00:00"/>
    <n v="12842.91"/>
    <n v="43"/>
    <x v="4"/>
    <x v="4"/>
  </r>
  <r>
    <s v="DIEGO DE BRITO PIAU"/>
    <s v="Universidade Federal de Uberlandia"/>
    <n v="2139857"/>
    <n v="7134334694"/>
    <s v="03/12/1987"/>
    <s v="M"/>
    <s v="MARLENE MARIA DE BRITO PIAU"/>
    <s v="Branca"/>
    <s v="BRASILEIRO NATO"/>
    <m/>
    <s v="MG"/>
    <m/>
    <n v="791"/>
    <x v="34"/>
    <s v="11-CAMPUS PATOS DE MINAS"/>
    <n v="403"/>
    <x v="11"/>
    <s v="04-SANTA MONICA"/>
    <m/>
    <s v="Doutorado"/>
    <s v="Adjunto-03"/>
    <x v="0"/>
    <m/>
    <s v="0//0"/>
    <m/>
    <m/>
    <n v="0"/>
    <m/>
    <n v="0"/>
    <m/>
    <m/>
    <m/>
    <s v="EST"/>
    <s v="40 DE"/>
    <d v="2014-07-09T00:00:00"/>
    <n v="12763.01"/>
    <n v="35"/>
    <x v="5"/>
    <x v="4"/>
  </r>
  <r>
    <s v="DIEGO DE OLIVEIRA MARTINS"/>
    <s v="Universidade Federal de Uberlandia"/>
    <n v="1149514"/>
    <n v="32645591884"/>
    <s v="13/03/1984"/>
    <s v="M"/>
    <s v="ARLETE DE OLIVEIRA MARTINS"/>
    <s v="Branca"/>
    <s v="BRASILEIRO NATO"/>
    <m/>
    <s v="SP"/>
    <m/>
    <n v="960"/>
    <x v="89"/>
    <s v="10-CAMPUS MONTE CARMELO"/>
    <n v="407"/>
    <x v="29"/>
    <s v="04-SANTA MONICA"/>
    <m/>
    <s v="Doutorado"/>
    <s v="Auxiliar-01"/>
    <x v="0"/>
    <m/>
    <s v="0//0"/>
    <m/>
    <m/>
    <n v="0"/>
    <m/>
    <n v="0"/>
    <m/>
    <m/>
    <m/>
    <s v="EST"/>
    <s v="40 DE"/>
    <d v="2022-07-12T00:00:00"/>
    <n v="9616.18"/>
    <n v="38"/>
    <x v="5"/>
    <x v="2"/>
  </r>
  <r>
    <s v="DIEGO DE SOUZA AVENDANO"/>
    <s v="Universidade Federal de Uberlandia"/>
    <n v="1188459"/>
    <n v="8655358681"/>
    <s v="10/11/1988"/>
    <s v="M"/>
    <s v="WALQUIRIA GONCALVES DE SOUZA AVENDANO MUNOZ"/>
    <s v="Branca"/>
    <s v="BRASILEIRO NATO"/>
    <m/>
    <s v="GO"/>
    <m/>
    <n v="1158"/>
    <x v="90"/>
    <s v="09-CAMPUS PONTAL"/>
    <n v="1158"/>
    <x v="25"/>
    <s v="09-CAMPUS PONTAL"/>
    <m/>
    <s v="Mestrado"/>
    <s v="Auxiliar-01"/>
    <x v="1"/>
    <m/>
    <s v="0//0"/>
    <m/>
    <m/>
    <n v="0"/>
    <m/>
    <n v="0"/>
    <m/>
    <m/>
    <m/>
    <s v="CDT"/>
    <s v="40 HS"/>
    <d v="2022-10-18T00:00:00"/>
    <n v="3866.06"/>
    <n v="34"/>
    <x v="5"/>
    <x v="8"/>
  </r>
  <r>
    <s v="DIEGO JOSE ZANZARINI DELFIOL"/>
    <s v="Universidade Federal de Uberlandia"/>
    <n v="2163255"/>
    <n v="996937129"/>
    <s v="09/10/1984"/>
    <s v="M"/>
    <s v="MARILZA FERNANDES ZANZARINI DELFIOL"/>
    <s v="Branca"/>
    <s v="BRASILEIRO NATO"/>
    <m/>
    <s v="PR"/>
    <m/>
    <n v="109"/>
    <x v="91"/>
    <s v="08-AREA ADMINISTR-UMUARAMA"/>
    <n v="314"/>
    <x v="14"/>
    <s v="07-AREA ACADEMICA-UMUARAMA"/>
    <m/>
    <s v="Doutorado"/>
    <s v="Adjunto-03"/>
    <x v="0"/>
    <m/>
    <s v="0//0"/>
    <m/>
    <m/>
    <n v="0"/>
    <m/>
    <n v="0"/>
    <m/>
    <m/>
    <m/>
    <s v="EST"/>
    <s v="40 DE"/>
    <d v="2014-09-10T00:00:00"/>
    <n v="18068.439999999999"/>
    <n v="38"/>
    <x v="5"/>
    <x v="1"/>
  </r>
  <r>
    <s v="DIEGO LEONI FRANCO"/>
    <s v="Universidade Federal de Uberlandia"/>
    <n v="1880898"/>
    <n v="6606092663"/>
    <s v="07/01/1983"/>
    <s v="M"/>
    <s v="ANA MARIA DE FATIMA LEONI FRANCO"/>
    <s v="Branca"/>
    <s v="BRASILEIRO NATO"/>
    <m/>
    <s v="MG"/>
    <m/>
    <n v="356"/>
    <x v="23"/>
    <s v="04-SANTA MONICA"/>
    <n v="356"/>
    <x v="19"/>
    <s v="04-SANTA MONICA"/>
    <m/>
    <s v="Doutorado"/>
    <s v="Associado-02"/>
    <x v="0"/>
    <m/>
    <s v="0//0"/>
    <m/>
    <m/>
    <n v="0"/>
    <m/>
    <n v="0"/>
    <m/>
    <m/>
    <m/>
    <s v="EST"/>
    <s v="40 DE"/>
    <d v="2011-12-20T00:00:00"/>
    <n v="17255.59"/>
    <n v="39"/>
    <x v="4"/>
    <x v="5"/>
  </r>
  <r>
    <s v="DIEGO MERIGUE DA CUNHA"/>
    <s v="Universidade Federal de Uberlandia"/>
    <n v="1806430"/>
    <n v="9541279783"/>
    <s v="31/03/1982"/>
    <s v="M"/>
    <s v="ZILMA HELENA MERIGUE DA CUNHA"/>
    <s v="Branca"/>
    <s v="BRASILEIRO NATO"/>
    <m/>
    <s v="RJ"/>
    <m/>
    <n v="395"/>
    <x v="1"/>
    <s v="04-SANTA MONICA"/>
    <n v="395"/>
    <x v="1"/>
    <s v="04-SANTA MONICA"/>
    <m/>
    <s v="Doutorado"/>
    <s v="Associado-03"/>
    <x v="0"/>
    <m/>
    <s v="0//0"/>
    <m/>
    <m/>
    <n v="0"/>
    <m/>
    <n v="0"/>
    <m/>
    <m/>
    <m/>
    <s v="EST"/>
    <s v="40 DE"/>
    <d v="2010-08-11T00:00:00"/>
    <n v="17945.810000000001"/>
    <n v="40"/>
    <x v="4"/>
    <x v="5"/>
  </r>
  <r>
    <s v="DIEGO SOARES DA SILVEIRA"/>
    <s v="Universidade Federal de Uberlandia"/>
    <n v="1913802"/>
    <n v="80750079053"/>
    <s v="31/05/1978"/>
    <s v="M"/>
    <s v="VERONICA BARCELOS SOARES"/>
    <s v="Branca"/>
    <s v="BRASILEIRO NATO"/>
    <m/>
    <s v="RS"/>
    <m/>
    <n v="806"/>
    <x v="19"/>
    <s v="04-SANTA MONICA"/>
    <n v="806"/>
    <x v="16"/>
    <s v="04-SANTA MONICA"/>
    <m/>
    <s v="Doutorado"/>
    <s v="Associado-01"/>
    <x v="0"/>
    <m/>
    <s v="0//0"/>
    <m/>
    <m/>
    <n v="0"/>
    <m/>
    <n v="0"/>
    <m/>
    <m/>
    <m/>
    <s v="EST"/>
    <s v="40 DE"/>
    <d v="2012-01-26T00:00:00"/>
    <n v="16591.91"/>
    <n v="44"/>
    <x v="1"/>
    <x v="5"/>
  </r>
  <r>
    <s v="DILMA MARIA DE MELLO"/>
    <s v="Universidade Federal de Uberlandia"/>
    <n v="1505629"/>
    <n v="83703080744"/>
    <s v="12/07/1963"/>
    <s v="F"/>
    <s v="SONIA MARIA DE MELLO"/>
    <s v="Não Informado"/>
    <s v="BRASILEIRO NATO"/>
    <m/>
    <s v="RJ"/>
    <s v="RIO DE JANEIRO"/>
    <n v="349"/>
    <x v="9"/>
    <s v="04-SANTA MONICA"/>
    <n v="349"/>
    <x v="9"/>
    <s v="04-SANTA MONICA"/>
    <s v="PORTADOR DE BAIXA VISÃO"/>
    <s v="Doutorado"/>
    <s v="Associado-04"/>
    <x v="0"/>
    <m/>
    <s v="0//0"/>
    <m/>
    <s v="Afas. Viagem/Serv Fora do País Com Ônus - EST"/>
    <n v="0"/>
    <m/>
    <n v="0"/>
    <m/>
    <s v="1/10/2022"/>
    <s v="31/01/2023"/>
    <s v="EST"/>
    <s v="40 DE"/>
    <d v="2005-08-12T00:00:00"/>
    <n v="18663.64"/>
    <n v="59"/>
    <x v="6"/>
    <x v="1"/>
  </r>
  <r>
    <s v="DINO ROGERIO COINETE FRANKLIN"/>
    <s v="Universidade Federal de Uberlandia"/>
    <n v="2297590"/>
    <n v="7153594876"/>
    <s v="10/02/1967"/>
    <s v="M"/>
    <s v="MARIA EVA COINETE"/>
    <s v="Branca"/>
    <s v="BRASILEIRO NATO"/>
    <m/>
    <s v="MS"/>
    <m/>
    <n v="414"/>
    <x v="42"/>
    <s v="04-SANTA MONICA"/>
    <n v="414"/>
    <x v="12"/>
    <s v="04-SANTA MONICA"/>
    <m/>
    <s v="Doutorado"/>
    <s v="Associado-04"/>
    <x v="0"/>
    <m/>
    <s v="0//0"/>
    <m/>
    <m/>
    <n v="0"/>
    <m/>
    <n v="0"/>
    <m/>
    <m/>
    <m/>
    <s v="EST"/>
    <s v="40 DE"/>
    <d v="2009-11-24T00:00:00"/>
    <n v="18663.64"/>
    <n v="55"/>
    <x v="2"/>
    <x v="1"/>
  </r>
  <r>
    <s v="DIOGO FERNANDES DOS SANTOS"/>
    <s v="Universidade Federal de Uberlandia"/>
    <n v="1918349"/>
    <n v="7308925650"/>
    <s v="17/09/1985"/>
    <s v="M"/>
    <s v="AUGUSTA DOS SANTOS SILVA"/>
    <s v="Branca"/>
    <s v="BRASILEIRO NATO"/>
    <m/>
    <s v="MG"/>
    <m/>
    <n v="305"/>
    <x v="0"/>
    <s v="07-AREA ACADEMICA-UMUARAMA"/>
    <n v="305"/>
    <x v="0"/>
    <s v="07-AREA ACADEMICA-UMUARAMA"/>
    <m/>
    <s v="Doutorado"/>
    <s v="Adjunto-01"/>
    <x v="0"/>
    <m/>
    <s v="0//0"/>
    <m/>
    <m/>
    <n v="0"/>
    <m/>
    <n v="0"/>
    <m/>
    <m/>
    <m/>
    <s v="EST"/>
    <s v="40 HS"/>
    <d v="2017-11-01T00:00:00"/>
    <n v="7155.54"/>
    <n v="37"/>
    <x v="5"/>
    <x v="6"/>
  </r>
  <r>
    <s v="DIRCE HELENA BENEVIDES DE CARVALHO"/>
    <s v="Universidade Federal de Uberlandia"/>
    <n v="1806424"/>
    <n v="2503307841"/>
    <s v="12/07/1959"/>
    <s v="F"/>
    <s v="DIRCE DOTO BENEVIDES DE CARVALHO"/>
    <s v="Branca"/>
    <s v="BRASILEIRO NATO"/>
    <m/>
    <s v="SP"/>
    <m/>
    <n v="808"/>
    <x v="35"/>
    <s v="04-SANTA MONICA"/>
    <n v="808"/>
    <x v="26"/>
    <s v="04-SANTA MONICA"/>
    <m/>
    <s v="Doutorado"/>
    <s v="Adjunto-03"/>
    <x v="0"/>
    <m/>
    <s v="0//0"/>
    <m/>
    <m/>
    <n v="0"/>
    <m/>
    <n v="0"/>
    <m/>
    <m/>
    <m/>
    <s v="EST"/>
    <s v="40 DE"/>
    <d v="2010-08-11T00:00:00"/>
    <n v="14426.89"/>
    <n v="63"/>
    <x v="6"/>
    <x v="9"/>
  </r>
  <r>
    <s v="DISNEY OLIVER SIVIERI JUNIOR"/>
    <s v="Universidade Federal de Uberlandia"/>
    <n v="1760636"/>
    <n v="52239705191"/>
    <s v="11/06/1974"/>
    <s v="M"/>
    <s v="MARIA INES FERRACINI SIVIERI"/>
    <s v="Branca"/>
    <s v="BRASILEIRO NATO"/>
    <m/>
    <s v="PR"/>
    <m/>
    <n v="288"/>
    <x v="24"/>
    <s v="07-AREA ACADEMICA-UMUARAMA"/>
    <n v="288"/>
    <x v="20"/>
    <s v="07-AREA ACADEMICA-UMUARAMA"/>
    <m/>
    <s v="Doutorado"/>
    <s v="Associado-02"/>
    <x v="0"/>
    <m/>
    <s v="0//0"/>
    <m/>
    <m/>
    <n v="26255"/>
    <s v="UNI.FED.VALES DO JEQUITINHONHA E MUCURI"/>
    <n v="0"/>
    <m/>
    <m/>
    <m/>
    <s v="EST"/>
    <s v="40 DE"/>
    <d v="2019-01-25T00:00:00"/>
    <n v="17255.59"/>
    <n v="48"/>
    <x v="1"/>
    <x v="5"/>
  </r>
  <r>
    <s v="DIVA SOUZA SILVA"/>
    <s v="Universidade Federal de Uberlandia"/>
    <n v="1569459"/>
    <n v="99129051649"/>
    <s v="09/06/1973"/>
    <s v="F"/>
    <s v="NAIR DE SOUZA SILVA"/>
    <s v="Parda"/>
    <s v="BRASILEIRO NATO"/>
    <m/>
    <s v="MG"/>
    <m/>
    <n v="363"/>
    <x v="10"/>
    <s v="04-SANTA MONICA"/>
    <n v="363"/>
    <x v="10"/>
    <s v="04-SANTA MONICA"/>
    <m/>
    <s v="Doutorado"/>
    <s v="Associado-02"/>
    <x v="0"/>
    <m/>
    <s v="0//0"/>
    <m/>
    <m/>
    <n v="0"/>
    <m/>
    <n v="0"/>
    <m/>
    <m/>
    <m/>
    <s v="EST"/>
    <s v="40 DE"/>
    <d v="2011-06-21T00:00:00"/>
    <n v="17255.59"/>
    <n v="49"/>
    <x v="0"/>
    <x v="5"/>
  </r>
  <r>
    <s v="DJALMIR NESTOR MESSIAS"/>
    <s v="Universidade Federal de Uberlandia"/>
    <n v="1544470"/>
    <n v="3056606403"/>
    <s v="02/04/1977"/>
    <s v="M"/>
    <s v="MARIA ANUNCIADA DA CONCEICAO MESSIAS"/>
    <s v="Parda"/>
    <s v="BRASILEIRO NATO"/>
    <m/>
    <s v="AL"/>
    <s v="MACEIO"/>
    <n v="395"/>
    <x v="1"/>
    <s v="04-SANTA MONICA"/>
    <n v="395"/>
    <x v="1"/>
    <s v="04-SANTA MONICA"/>
    <m/>
    <s v="Doutorado"/>
    <s v="Associado-04"/>
    <x v="0"/>
    <m/>
    <s v="0//0"/>
    <m/>
    <m/>
    <n v="0"/>
    <m/>
    <n v="0"/>
    <m/>
    <m/>
    <m/>
    <s v="EST"/>
    <s v="40 DE"/>
    <d v="2006-07-28T00:00:00"/>
    <n v="19531.71"/>
    <n v="45"/>
    <x v="1"/>
    <x v="1"/>
  </r>
  <r>
    <s v="DJENAINE DE SOUZA"/>
    <s v="Universidade Federal de Uberlandia"/>
    <n v="1851131"/>
    <n v="78528623149"/>
    <s v="28/03/1973"/>
    <s v="F"/>
    <s v="RUTE AMARAL DE SOUZA"/>
    <s v="Amarela"/>
    <s v="BRASILEIRO NATO"/>
    <m/>
    <s v="GO"/>
    <m/>
    <n v="356"/>
    <x v="23"/>
    <s v="04-SANTA MONICA"/>
    <n v="356"/>
    <x v="19"/>
    <s v="04-SANTA MONICA"/>
    <m/>
    <s v="Doutorado"/>
    <s v="Associado-02"/>
    <x v="0"/>
    <m/>
    <s v="0//0"/>
    <m/>
    <m/>
    <n v="0"/>
    <m/>
    <n v="0"/>
    <m/>
    <m/>
    <m/>
    <s v="EST"/>
    <s v="40 DE"/>
    <d v="2011-02-17T00:00:00"/>
    <n v="17255.59"/>
    <n v="49"/>
    <x v="0"/>
    <x v="5"/>
  </r>
  <r>
    <s v="DOGMAR ANTONIO DE SOUZA JUNIOR"/>
    <s v="Universidade Federal de Uberlandia"/>
    <n v="2581330"/>
    <n v="1032413611"/>
    <s v="22/04/1977"/>
    <s v="M"/>
    <s v="ROSA MARIA MIRANDA SOUZA"/>
    <s v="Parda"/>
    <s v="BRASILEIRO NATO"/>
    <m/>
    <s v="MG"/>
    <s v="UBERLANDIA"/>
    <n v="673"/>
    <x v="92"/>
    <s v="04-SANTA MONICA"/>
    <n v="407"/>
    <x v="29"/>
    <s v="04-SANTA MONICA"/>
    <m/>
    <s v="Doutorado"/>
    <s v="Associado-03"/>
    <x v="0"/>
    <m/>
    <s v="0//0"/>
    <m/>
    <m/>
    <n v="0"/>
    <m/>
    <n v="0"/>
    <m/>
    <m/>
    <m/>
    <s v="EST"/>
    <s v="40 DE"/>
    <d v="2009-12-18T00:00:00"/>
    <n v="21798.57"/>
    <n v="45"/>
    <x v="1"/>
    <x v="3"/>
  </r>
  <r>
    <s v="DOUGLAS BEZERRA DE ARAUJO"/>
    <s v="Universidade Federal de Uberlandia"/>
    <n v="1922268"/>
    <n v="29401223858"/>
    <s v="07/02/1980"/>
    <s v="M"/>
    <s v="AQUEMI INAMURA"/>
    <s v="Amarela"/>
    <s v="BRASILEIRO NATO"/>
    <m/>
    <s v="MG"/>
    <m/>
    <n v="399"/>
    <x v="27"/>
    <s v="12-CAMPUS GLORIA"/>
    <n v="399"/>
    <x v="23"/>
    <s v="12-CAMPUS GLORIA"/>
    <m/>
    <s v="Doutorado"/>
    <s v="Associado-01"/>
    <x v="0"/>
    <m/>
    <s v="0//0"/>
    <m/>
    <m/>
    <n v="26273"/>
    <s v="FUNDACAO UNIVERSIDADE DE RIO GRANDE"/>
    <n v="0"/>
    <m/>
    <m/>
    <m/>
    <s v="EST"/>
    <s v="40 DE"/>
    <d v="2016-02-15T00:00:00"/>
    <n v="16591.91"/>
    <n v="42"/>
    <x v="4"/>
    <x v="5"/>
  </r>
  <r>
    <s v="DOUGLAS DE PAULA"/>
    <s v="Universidade Federal de Uberlandia"/>
    <n v="1716555"/>
    <n v="3696601616"/>
    <s v="04/03/1977"/>
    <s v="M"/>
    <s v="CLEUSA MARIA DE PAULA"/>
    <s v="Branca"/>
    <s v="BRASILEIRO NATO"/>
    <m/>
    <s v="GO"/>
    <m/>
    <n v="808"/>
    <x v="35"/>
    <s v="04-SANTA MONICA"/>
    <n v="808"/>
    <x v="26"/>
    <s v="04-SANTA MONICA"/>
    <m/>
    <s v="Doutorado"/>
    <s v="Adjunto-04"/>
    <x v="0"/>
    <m/>
    <s v="0//0"/>
    <m/>
    <m/>
    <n v="0"/>
    <m/>
    <n v="0"/>
    <m/>
    <m/>
    <m/>
    <s v="EST"/>
    <s v="40 DE"/>
    <d v="2009-07-24T00:00:00"/>
    <n v="13273.52"/>
    <n v="45"/>
    <x v="1"/>
    <x v="4"/>
  </r>
  <r>
    <s v="DOUGLAS JOSE MARQUES"/>
    <s v="Universidade Federal de Uberlandia"/>
    <n v="3150718"/>
    <n v="5516430640"/>
    <s v="13/08/1980"/>
    <s v="M"/>
    <s v="LUIZA BATISTA MARQUES"/>
    <s v="Branca"/>
    <s v="BRASILEIRO NATO"/>
    <m/>
    <s v="MG"/>
    <m/>
    <n v="786"/>
    <x v="93"/>
    <s v="10-CAMPUS MONTE CARMELO"/>
    <n v="301"/>
    <x v="3"/>
    <s v="12-CAMPUS GLORIA"/>
    <m/>
    <s v="Doutorado"/>
    <s v="Adjunto-01"/>
    <x v="0"/>
    <m/>
    <s v="0//0"/>
    <m/>
    <m/>
    <n v="0"/>
    <m/>
    <n v="0"/>
    <m/>
    <m/>
    <m/>
    <s v="EST"/>
    <s v="40 DE"/>
    <d v="2019-09-09T00:00:00"/>
    <n v="11800.12"/>
    <n v="42"/>
    <x v="4"/>
    <x v="7"/>
  </r>
  <r>
    <s v="DOUGLAS MARIN"/>
    <s v="Universidade Federal de Uberlandia"/>
    <n v="1736720"/>
    <n v="15809858821"/>
    <s v="18/02/1974"/>
    <s v="M"/>
    <s v="LEONILDA CONCEICAO ORIGUELA MARIN"/>
    <s v="Branca"/>
    <s v="BRASILEIRO NATO"/>
    <m/>
    <s v="SP"/>
    <m/>
    <n v="391"/>
    <x v="8"/>
    <s v="04-SANTA MONICA"/>
    <n v="391"/>
    <x v="8"/>
    <s v="04-SANTA MONICA"/>
    <m/>
    <s v="Doutorado"/>
    <s v="Adjunto-04"/>
    <x v="0"/>
    <m/>
    <s v="0//0"/>
    <m/>
    <m/>
    <n v="0"/>
    <m/>
    <n v="0"/>
    <m/>
    <m/>
    <m/>
    <s v="EST"/>
    <s v="40 DE"/>
    <d v="2011-01-25T00:00:00"/>
    <n v="13273.52"/>
    <n v="48"/>
    <x v="1"/>
    <x v="4"/>
  </r>
  <r>
    <s v="DRAUSIO HONORIO MORAIS"/>
    <s v="Universidade Federal de Uberlandia"/>
    <n v="1403986"/>
    <n v="82866074149"/>
    <s v="21/05/1977"/>
    <s v="M"/>
    <s v="MARLI MORAIS SILVA"/>
    <s v="Branca"/>
    <s v="BRASILEIRO NATO"/>
    <m/>
    <s v="GO"/>
    <m/>
    <n v="1328"/>
    <x v="94"/>
    <s v="12-CAMPUS GLORIA"/>
    <n v="301"/>
    <x v="3"/>
    <s v="12-CAMPUS GLORIA"/>
    <m/>
    <s v="Doutorado"/>
    <s v="Adjunto-02"/>
    <x v="0"/>
    <m/>
    <s v="0//0"/>
    <m/>
    <m/>
    <n v="26253"/>
    <s v="UNIVERSIDADE FEDERAL RURAL DA AMAZONIA"/>
    <n v="0"/>
    <m/>
    <m/>
    <m/>
    <s v="EST"/>
    <s v="40 DE"/>
    <d v="2019-02-27T00:00:00"/>
    <n v="13255.3"/>
    <n v="45"/>
    <x v="1"/>
    <x v="4"/>
  </r>
  <r>
    <s v="DULCE MARY DE ALMEIDA"/>
    <s v="Universidade Federal de Uberlandia"/>
    <n v="1370131"/>
    <n v="6379135820"/>
    <s v="24/10/1965"/>
    <s v="F"/>
    <s v="CLEUSA MARIA DE ALMEIDA"/>
    <s v="Parda"/>
    <s v="BRASILEIRO NATO"/>
    <m/>
    <s v="SP"/>
    <s v="COLOMBIA"/>
    <n v="391"/>
    <x v="8"/>
    <s v="04-SANTA MONICA"/>
    <n v="391"/>
    <x v="8"/>
    <s v="04-SANTA MONICA"/>
    <m/>
    <s v="Doutorado"/>
    <s v="Titular-01"/>
    <x v="0"/>
    <m/>
    <s v="0//0"/>
    <m/>
    <m/>
    <n v="0"/>
    <m/>
    <n v="0"/>
    <m/>
    <m/>
    <m/>
    <s v="EST"/>
    <s v="40 DE"/>
    <d v="2003-02-10T00:00:00"/>
    <n v="20530.009999999998"/>
    <n v="57"/>
    <x v="2"/>
    <x v="3"/>
  </r>
  <r>
    <s v="DULCE PIRES FLAUZINO"/>
    <s v="Universidade Federal de Uberlandia"/>
    <n v="1350442"/>
    <n v="56088752653"/>
    <s v="11/11/1963"/>
    <s v="F"/>
    <s v="CONCEICAO MARIA PIRES"/>
    <s v="Parda"/>
    <s v="BRASILEIRO NATO"/>
    <m/>
    <s v="MG"/>
    <s v="UBERLANDIA"/>
    <n v="326"/>
    <x v="22"/>
    <s v="07-AREA ACADEMICA-UMUARAMA"/>
    <n v="326"/>
    <x v="18"/>
    <s v="07-AREA ACADEMICA-UMUARAMA"/>
    <m/>
    <s v="Doutorado"/>
    <s v="Associado-04"/>
    <x v="0"/>
    <m/>
    <s v="0//0"/>
    <m/>
    <m/>
    <n v="26237"/>
    <s v="UNIVERSIDADE FEDERAL DE JUIZ DE FORA"/>
    <n v="0"/>
    <m/>
    <m/>
    <m/>
    <s v="EST"/>
    <s v="40 DE"/>
    <d v="2004-07-31T00:00:00"/>
    <n v="21301.13"/>
    <n v="59"/>
    <x v="6"/>
    <x v="3"/>
  </r>
  <r>
    <s v="DYLENE AGDA SOUZA DE BARROS"/>
    <s v="Universidade Federal de Uberlandia"/>
    <n v="1055449"/>
    <n v="1759199176"/>
    <s v="02/04/1986"/>
    <s v="F"/>
    <s v="MARIA CREUZA SOUZA DE BARROS"/>
    <s v="Branca"/>
    <s v="BRASILEIRO NATO"/>
    <m/>
    <s v="SP"/>
    <m/>
    <n v="391"/>
    <x v="8"/>
    <s v="04-SANTA MONICA"/>
    <n v="391"/>
    <x v="8"/>
    <s v="04-SANTA MONICA"/>
    <m/>
    <s v="Doutorado"/>
    <s v="Adjunto-03"/>
    <x v="0"/>
    <m/>
    <s v="0//0"/>
    <m/>
    <m/>
    <n v="0"/>
    <m/>
    <n v="0"/>
    <m/>
    <m/>
    <m/>
    <s v="EST"/>
    <s v="40 DE"/>
    <d v="2015-01-27T00:00:00"/>
    <n v="12763.01"/>
    <n v="36"/>
    <x v="5"/>
    <x v="4"/>
  </r>
  <r>
    <s v="EDER ALVES DE MOURA"/>
    <s v="Universidade Federal de Uberlandia"/>
    <n v="1838652"/>
    <n v="8162793658"/>
    <s v="07/11/1983"/>
    <s v="M"/>
    <s v="ANTONINA ANGELA ALVES MOURA"/>
    <s v="Parda"/>
    <s v="BRASILEIRO NATO"/>
    <m/>
    <s v="MG"/>
    <m/>
    <n v="403"/>
    <x v="12"/>
    <s v="04-SANTA MONICA"/>
    <n v="403"/>
    <x v="11"/>
    <s v="04-SANTA MONICA"/>
    <m/>
    <s v="Mestrado"/>
    <s v="Adjunto-04"/>
    <x v="0"/>
    <m/>
    <s v="0//0"/>
    <m/>
    <m/>
    <n v="26250"/>
    <s v="UNIVERSIDADE FEDERAL DE RORAIMA"/>
    <n v="0"/>
    <m/>
    <m/>
    <m/>
    <s v="EST"/>
    <s v="40 DE"/>
    <d v="2012-12-18T00:00:00"/>
    <n v="9260.6"/>
    <n v="39"/>
    <x v="4"/>
    <x v="2"/>
  </r>
  <r>
    <s v="EDERALDO JOSE LOPES"/>
    <s v="Universidade Federal de Uberlandia"/>
    <n v="1035179"/>
    <n v="9263654875"/>
    <s v="17/07/1967"/>
    <s v="M"/>
    <s v="ANA PEREIRA SILVA LOPES"/>
    <s v="Branca"/>
    <s v="BRASILEIRO NATO"/>
    <m/>
    <s v="SP"/>
    <s v="MIRANDOPOLIS"/>
    <n v="326"/>
    <x v="22"/>
    <s v="07-AREA ACADEMICA-UMUARAMA"/>
    <n v="326"/>
    <x v="18"/>
    <s v="07-AREA ACADEMICA-UMUARAMA"/>
    <m/>
    <s v="Doutorado"/>
    <s v="Titular-01"/>
    <x v="0"/>
    <m/>
    <s v="0//0"/>
    <m/>
    <m/>
    <n v="0"/>
    <m/>
    <n v="0"/>
    <m/>
    <m/>
    <m/>
    <s v="EST"/>
    <s v="40 DE"/>
    <d v="1993-03-22T00:00:00"/>
    <n v="21007.45"/>
    <n v="55"/>
    <x v="2"/>
    <x v="3"/>
  </r>
  <r>
    <s v="EDERSON ROSA DA SILVA"/>
    <s v="Universidade Federal de Uberlandia"/>
    <n v="1874381"/>
    <n v="5907600683"/>
    <s v="02/04/1984"/>
    <s v="M"/>
    <s v="ELZA EIKO DA SILVA"/>
    <s v="Não Informado"/>
    <s v="BRASILEIRO NATO"/>
    <m/>
    <s v="SP"/>
    <m/>
    <n v="403"/>
    <x v="12"/>
    <s v="04-SANTA MONICA"/>
    <n v="403"/>
    <x v="11"/>
    <s v="04-SANTA MONICA"/>
    <m/>
    <s v="Doutorado"/>
    <s v="Associado-02"/>
    <x v="0"/>
    <m/>
    <s v="0//0"/>
    <m/>
    <m/>
    <n v="0"/>
    <m/>
    <n v="0"/>
    <m/>
    <m/>
    <m/>
    <s v="EST"/>
    <s v="40 DE"/>
    <d v="2011-06-21T00:00:00"/>
    <n v="18238.77"/>
    <n v="38"/>
    <x v="5"/>
    <x v="1"/>
  </r>
  <r>
    <s v="EDGAR SILVEIRA CAMPOS"/>
    <s v="Universidade Federal de Uberlandia"/>
    <n v="1938191"/>
    <n v="3585302459"/>
    <s v="27/05/1981"/>
    <s v="M"/>
    <s v="MARIA DE FATIMA SILVEIRA CAMPOS"/>
    <s v="Branca"/>
    <s v="BRASILEIRO NATO"/>
    <m/>
    <s v="PE"/>
    <m/>
    <n v="298"/>
    <x v="46"/>
    <s v="07-AREA ACADEMICA-UMUARAMA"/>
    <n v="298"/>
    <x v="30"/>
    <s v="07-AREA ACADEMICA-UMUARAMA"/>
    <m/>
    <s v="Doutorado"/>
    <s v="Associado-02"/>
    <x v="0"/>
    <m/>
    <s v="0//0"/>
    <m/>
    <m/>
    <n v="0"/>
    <m/>
    <n v="0"/>
    <m/>
    <m/>
    <m/>
    <s v="EST"/>
    <s v="40 DE"/>
    <d v="2012-04-12T00:00:00"/>
    <n v="18860.759999999998"/>
    <n v="41"/>
    <x v="4"/>
    <x v="1"/>
  </r>
  <r>
    <s v="EDGARD AFONSO LAMOUNIER JUNIOR"/>
    <s v="Universidade Federal de Uberlandia"/>
    <n v="413465"/>
    <n v="48181803604"/>
    <s v="04/01/1964"/>
    <s v="M"/>
    <s v="RAIMUNDA A C LAMOUNIER"/>
    <s v="Branca"/>
    <s v="BRASILEIRO NATO"/>
    <m/>
    <s v="MG"/>
    <s v="ARAGUARI"/>
    <n v="403"/>
    <x v="12"/>
    <s v="04-SANTA MONICA"/>
    <n v="403"/>
    <x v="11"/>
    <s v="04-SANTA MONICA"/>
    <m/>
    <s v="Doutorado"/>
    <s v="Titular-01"/>
    <x v="0"/>
    <m/>
    <s v="0//0"/>
    <m/>
    <m/>
    <n v="0"/>
    <m/>
    <n v="0"/>
    <m/>
    <m/>
    <m/>
    <s v="EST"/>
    <s v="40 DE"/>
    <d v="1989-10-25T00:00:00"/>
    <n v="21389.4"/>
    <n v="58"/>
    <x v="2"/>
    <x v="3"/>
  </r>
  <r>
    <s v="EDIHERMES MARQUES COELHO"/>
    <s v="Universidade Federal de Uberlandia"/>
    <n v="1544851"/>
    <n v="56868634072"/>
    <s v="07/02/1968"/>
    <s v="M"/>
    <s v="NAIR ROBERTINA MARQUES COELHO"/>
    <s v="Branca"/>
    <s v="BRASILEIRO NATO"/>
    <m/>
    <s v="RS"/>
    <s v="CACHOEIRA DO SUL"/>
    <n v="376"/>
    <x v="38"/>
    <s v="04-SANTA MONICA"/>
    <n v="376"/>
    <x v="28"/>
    <s v="04-SANTA MONICA"/>
    <m/>
    <s v="Doutorado"/>
    <s v="Associado-04"/>
    <x v="0"/>
    <m/>
    <s v="0//0"/>
    <m/>
    <m/>
    <n v="0"/>
    <m/>
    <n v="0"/>
    <m/>
    <m/>
    <m/>
    <s v="EST"/>
    <s v="40 DE"/>
    <d v="2006-08-04T00:00:00"/>
    <n v="18663.64"/>
    <n v="54"/>
    <x v="2"/>
    <x v="1"/>
  </r>
  <r>
    <s v="EDILBERTO BATISTA MENDES NETO"/>
    <s v="Universidade Federal de Uberlandia"/>
    <n v="2684955"/>
    <n v="5058221640"/>
    <s v="22/11/1982"/>
    <s v="M"/>
    <s v="ODINEUSA APARECIDA ALVES MENDES"/>
    <s v="Parda"/>
    <s v="BRASILEIRO NATO"/>
    <m/>
    <s v="MG"/>
    <s v="UBERABA"/>
    <n v="360"/>
    <x v="4"/>
    <s v="04-SANTA MONICA"/>
    <n v="360"/>
    <x v="4"/>
    <s v="04-SANTA MONICA"/>
    <m/>
    <s v="Mestrado"/>
    <s v="Adjunto-01"/>
    <x v="0"/>
    <m/>
    <s v="0//0"/>
    <m/>
    <m/>
    <n v="0"/>
    <m/>
    <n v="0"/>
    <m/>
    <m/>
    <m/>
    <s v="EST"/>
    <s v="20 HS"/>
    <d v="2014-04-02T00:00:00"/>
    <n v="3430.26"/>
    <n v="40"/>
    <x v="4"/>
    <x v="8"/>
  </r>
  <r>
    <s v="EDILEUSA DA SILVA"/>
    <s v="Universidade Federal de Uberlandia"/>
    <n v="1880696"/>
    <n v="3900564809"/>
    <s v="02/12/1962"/>
    <s v="F"/>
    <s v="ANA GOES DA SILVA"/>
    <s v="Branca"/>
    <s v="BRASILEIRO NATO"/>
    <m/>
    <s v="SP"/>
    <m/>
    <n v="1158"/>
    <x v="90"/>
    <s v="09-CAMPUS PONTAL"/>
    <n v="1158"/>
    <x v="25"/>
    <s v="09-CAMPUS PONTAL"/>
    <m/>
    <s v="Doutorado"/>
    <s v="Associado-02"/>
    <x v="0"/>
    <m/>
    <s v="0//0"/>
    <m/>
    <m/>
    <n v="0"/>
    <m/>
    <n v="0"/>
    <m/>
    <m/>
    <m/>
    <s v="EST"/>
    <s v="40 DE"/>
    <d v="2011-07-28T00:00:00"/>
    <n v="23513.51"/>
    <n v="60"/>
    <x v="6"/>
    <x v="3"/>
  </r>
  <r>
    <s v="EDILEUSA GODOI DE SOUSA"/>
    <s v="Universidade Federal de Uberlandia"/>
    <n v="1841116"/>
    <n v="67220258615"/>
    <s v="21/08/1963"/>
    <s v="F"/>
    <s v="MARIA DE SOUSA MARQUES"/>
    <s v="Branca"/>
    <s v="BRASILEIRO NATO"/>
    <m/>
    <s v="MG"/>
    <m/>
    <n v="369"/>
    <x v="28"/>
    <s v="04-SANTA MONICA"/>
    <n v="369"/>
    <x v="24"/>
    <s v="04-SANTA MONICA"/>
    <m/>
    <s v="Doutorado"/>
    <s v="Associado-02"/>
    <x v="0"/>
    <m/>
    <s v="0//0"/>
    <m/>
    <m/>
    <n v="0"/>
    <m/>
    <n v="0"/>
    <m/>
    <m/>
    <m/>
    <s v="EST"/>
    <s v="40 DE"/>
    <d v="2011-01-20T00:00:00"/>
    <n v="17255.59"/>
    <n v="59"/>
    <x v="6"/>
    <x v="5"/>
  </r>
  <r>
    <s v="EDILSON JOSE GRACIOLLI"/>
    <s v="Universidade Federal de Uberlandia"/>
    <n v="1035291"/>
    <n v="4838738889"/>
    <s v="31/12/1963"/>
    <s v="M"/>
    <s v="EWERLY SILVA GRACIOLLI"/>
    <s v="Branca"/>
    <s v="BRASILEIRO NATO"/>
    <m/>
    <s v="SP"/>
    <s v="CAMPINAS"/>
    <n v="806"/>
    <x v="19"/>
    <s v="04-SANTA MONICA"/>
    <n v="806"/>
    <x v="16"/>
    <s v="04-SANTA MONICA"/>
    <m/>
    <s v="Doutorado"/>
    <s v="Titular-01"/>
    <x v="0"/>
    <m/>
    <s v="0//0"/>
    <m/>
    <m/>
    <n v="0"/>
    <m/>
    <n v="0"/>
    <m/>
    <m/>
    <m/>
    <s v="EST"/>
    <s v="40 DE"/>
    <d v="1993-10-06T00:00:00"/>
    <n v="21007.45"/>
    <n v="59"/>
    <x v="6"/>
    <x v="3"/>
  </r>
  <r>
    <s v="EDMAR ISAIAS DE MELO"/>
    <s v="Universidade Federal de Uberlandia"/>
    <n v="1355544"/>
    <n v="68053304672"/>
    <s v="05/05/1970"/>
    <s v="M"/>
    <s v="EUNICE DE MELO ISAIAS"/>
    <s v="Parda"/>
    <s v="BRASILEIRO NATO"/>
    <m/>
    <s v="MG"/>
    <m/>
    <n v="356"/>
    <x v="23"/>
    <s v="04-SANTA MONICA"/>
    <n v="356"/>
    <x v="19"/>
    <s v="04-SANTA MONICA"/>
    <m/>
    <s v="Doutorado"/>
    <s v="Associado-02"/>
    <x v="0"/>
    <m/>
    <s v="0//0"/>
    <m/>
    <m/>
    <n v="0"/>
    <m/>
    <n v="0"/>
    <m/>
    <m/>
    <m/>
    <s v="EST"/>
    <s v="40 DE"/>
    <d v="2011-02-15T00:00:00"/>
    <n v="17255.59"/>
    <n v="52"/>
    <x v="0"/>
    <x v="5"/>
  </r>
  <r>
    <s v="EDMILSON RODRIGUES PINTO"/>
    <s v="Universidade Federal de Uberlandia"/>
    <n v="1308358"/>
    <n v="81890613649"/>
    <s v="11/06/1971"/>
    <s v="M"/>
    <s v="MARIA ADELIA RODRIGUES"/>
    <s v="Branca"/>
    <s v="BRASILEIRO NATO"/>
    <m/>
    <s v="MG"/>
    <s v="MONTE CARMELO"/>
    <n v="391"/>
    <x v="8"/>
    <s v="04-SANTA MONICA"/>
    <n v="391"/>
    <x v="8"/>
    <s v="04-SANTA MONICA"/>
    <m/>
    <s v="Doutorado"/>
    <s v="Titular-01"/>
    <x v="0"/>
    <m/>
    <s v="0//0"/>
    <m/>
    <m/>
    <n v="0"/>
    <m/>
    <n v="0"/>
    <m/>
    <m/>
    <m/>
    <s v="EST"/>
    <s v="40 DE"/>
    <d v="2005-08-05T00:00:00"/>
    <n v="20530.009999999998"/>
    <n v="51"/>
    <x v="0"/>
    <x v="3"/>
  </r>
  <r>
    <s v="EDNALDO CARVALHO GUIMARAES"/>
    <s v="Universidade Federal de Uberlandia"/>
    <n v="2189150"/>
    <n v="52962253687"/>
    <s v="08/06/1967"/>
    <s v="M"/>
    <s v="GERALDA DE CARVALHO GUIMARAES"/>
    <s v="Branca"/>
    <s v="BRASILEIRO NATO"/>
    <m/>
    <s v="MG"/>
    <s v="LAVRAS"/>
    <n v="391"/>
    <x v="8"/>
    <s v="04-SANTA MONICA"/>
    <n v="391"/>
    <x v="8"/>
    <s v="04-SANTA MONICA"/>
    <m/>
    <s v="Doutorado"/>
    <s v="Titular-01"/>
    <x v="0"/>
    <m/>
    <s v="0//0"/>
    <m/>
    <m/>
    <n v="0"/>
    <m/>
    <n v="0"/>
    <m/>
    <m/>
    <m/>
    <s v="EST"/>
    <s v="40 DE"/>
    <d v="1996-10-01T00:00:00"/>
    <n v="20720.98"/>
    <n v="55"/>
    <x v="2"/>
    <x v="3"/>
  </r>
  <r>
    <s v="EDSON AGUSTINI"/>
    <s v="Universidade Federal de Uberlandia"/>
    <n v="1350597"/>
    <n v="7053872831"/>
    <s v="15/04/1971"/>
    <s v="M"/>
    <s v="OLGA FERREIRA DE SOUZA AGUSTINI"/>
    <s v="Branca"/>
    <s v="BRASILEIRO NATO"/>
    <m/>
    <s v="SP"/>
    <s v="FERNANDOPOLIS"/>
    <n v="391"/>
    <x v="8"/>
    <s v="04-SANTA MONICA"/>
    <n v="391"/>
    <x v="8"/>
    <s v="04-SANTA MONICA"/>
    <m/>
    <s v="Doutorado"/>
    <s v="Associado-04"/>
    <x v="0"/>
    <m/>
    <s v="0//0"/>
    <m/>
    <m/>
    <n v="0"/>
    <m/>
    <n v="0"/>
    <m/>
    <m/>
    <m/>
    <s v="EST"/>
    <s v="40 DE"/>
    <d v="2002-05-21T00:00:00"/>
    <n v="18663.64"/>
    <n v="51"/>
    <x v="0"/>
    <x v="1"/>
  </r>
  <r>
    <s v="EDSON APARECIDO DOS SANTOS"/>
    <s v="Universidade Federal de Uberlandia"/>
    <n v="2379273"/>
    <n v="5516519624"/>
    <s v="10/06/1983"/>
    <s v="M"/>
    <s v="MARIA MARTA BARBOSA DOS SANTOS"/>
    <s v="Parda"/>
    <s v="BRASILEIRO NATO"/>
    <m/>
    <s v="SP"/>
    <m/>
    <n v="301"/>
    <x v="3"/>
    <s v="12-CAMPUS GLORIA"/>
    <n v="301"/>
    <x v="3"/>
    <s v="12-CAMPUS GLORIA"/>
    <m/>
    <s v="Doutorado"/>
    <s v="Adjunto-02"/>
    <x v="0"/>
    <m/>
    <s v="0//0"/>
    <m/>
    <m/>
    <n v="0"/>
    <m/>
    <n v="0"/>
    <m/>
    <m/>
    <m/>
    <s v="EST"/>
    <s v="40 DE"/>
    <d v="2017-03-15T00:00:00"/>
    <n v="12272.12"/>
    <n v="39"/>
    <x v="4"/>
    <x v="4"/>
  </r>
  <r>
    <s v="EDSON ARLINDO SILVA"/>
    <s v="Universidade Federal de Uberlandia"/>
    <n v="1563185"/>
    <n v="80503284653"/>
    <s v="11/04/1972"/>
    <s v="M"/>
    <s v="MARIA DAS GRACAS DE JESUS SILVA"/>
    <s v="Branca"/>
    <s v="BRASILEIRO NATO"/>
    <m/>
    <s v="MG"/>
    <m/>
    <n v="794"/>
    <x v="32"/>
    <s v="09-CAMPUS PONTAL"/>
    <n v="1158"/>
    <x v="25"/>
    <s v="09-CAMPUS PONTAL"/>
    <m/>
    <s v="Doutorado"/>
    <s v="Associado-03"/>
    <x v="0"/>
    <m/>
    <s v="0//0"/>
    <m/>
    <m/>
    <n v="26282"/>
    <s v="UNIVERSIDADE FEDERAL DE VICOSA"/>
    <n v="0"/>
    <m/>
    <m/>
    <m/>
    <s v="EST"/>
    <s v="40 DE"/>
    <d v="2016-06-13T00:00:00"/>
    <n v="17945.810000000001"/>
    <n v="50"/>
    <x v="0"/>
    <x v="5"/>
  </r>
  <r>
    <s v="EDSON JOSE NEVES JUNIOR"/>
    <s v="Universidade Federal de Uberlandia"/>
    <n v="3033529"/>
    <n v="82235058000"/>
    <s v="19/08/1979"/>
    <s v="M"/>
    <s v="ISABEL CLABUCHAR"/>
    <s v="Branca"/>
    <s v="BRASILEIRO NATO"/>
    <m/>
    <s v="SP"/>
    <m/>
    <n v="1396"/>
    <x v="95"/>
    <s v="04-SANTA MONICA"/>
    <n v="344"/>
    <x v="6"/>
    <s v="04-SANTA MONICA"/>
    <m/>
    <s v="Doutorado"/>
    <s v="Adjunto-01"/>
    <x v="0"/>
    <m/>
    <s v="0//0"/>
    <m/>
    <m/>
    <n v="0"/>
    <m/>
    <n v="0"/>
    <m/>
    <m/>
    <m/>
    <s v="EST"/>
    <s v="40 DE"/>
    <d v="2018-03-12T00:00:00"/>
    <n v="12783.3"/>
    <n v="43"/>
    <x v="4"/>
    <x v="4"/>
  </r>
  <r>
    <s v="EDSON NOSSOL"/>
    <s v="Universidade Federal de Uberlandia"/>
    <n v="2115158"/>
    <n v="3142982906"/>
    <s v="30/09/1981"/>
    <s v="M"/>
    <s v="LUCIA LISBOA DA SILVA NOSSOL"/>
    <s v="Branca"/>
    <s v="BRASILEIRO NATO"/>
    <m/>
    <s v="SC"/>
    <m/>
    <n v="356"/>
    <x v="23"/>
    <s v="04-SANTA MONICA"/>
    <n v="356"/>
    <x v="19"/>
    <s v="04-SANTA MONICA"/>
    <m/>
    <s v="Doutorado"/>
    <s v="Adjunto-03"/>
    <x v="0"/>
    <m/>
    <s v="0//0"/>
    <m/>
    <m/>
    <n v="0"/>
    <m/>
    <n v="0"/>
    <m/>
    <m/>
    <m/>
    <s v="EST"/>
    <s v="40 DE"/>
    <d v="2014-04-15T00:00:00"/>
    <n v="12763.01"/>
    <n v="41"/>
    <x v="4"/>
    <x v="4"/>
  </r>
  <r>
    <s v="EDSON SIMAO"/>
    <s v="Universidade Federal de Uberlandia"/>
    <n v="2885505"/>
    <n v="4089484693"/>
    <s v="17/02/1979"/>
    <s v="M"/>
    <s v="GUIOMAR SIMAO"/>
    <s v="Parda"/>
    <s v="BRASILEIRO NATO"/>
    <m/>
    <s v="SP"/>
    <m/>
    <n v="301"/>
    <x v="3"/>
    <s v="12-CAMPUS GLORIA"/>
    <n v="301"/>
    <x v="3"/>
    <s v="12-CAMPUS GLORIA"/>
    <m/>
    <s v="Doutorado"/>
    <s v="Associado-02"/>
    <x v="0"/>
    <m/>
    <s v="0//0"/>
    <m/>
    <m/>
    <n v="0"/>
    <m/>
    <n v="0"/>
    <m/>
    <m/>
    <m/>
    <s v="EST"/>
    <s v="40 DE"/>
    <d v="2012-04-16T00:00:00"/>
    <n v="17255.59"/>
    <n v="43"/>
    <x v="4"/>
    <x v="5"/>
  </r>
  <r>
    <s v="EDSON VERNEK"/>
    <s v="Universidade Federal de Uberlandia"/>
    <n v="1518218"/>
    <n v="18303812882"/>
    <s v="18/12/1973"/>
    <s v="M"/>
    <s v="ELZA LOURDES VERNEK"/>
    <s v="Parda"/>
    <s v="BRASILEIRO NATO"/>
    <m/>
    <s v="ES"/>
    <s v="MUQUI"/>
    <n v="395"/>
    <x v="1"/>
    <s v="04-SANTA MONICA"/>
    <n v="395"/>
    <x v="1"/>
    <s v="04-SANTA MONICA"/>
    <m/>
    <s v="Doutorado"/>
    <s v="Associado-04"/>
    <x v="0"/>
    <m/>
    <s v="0//0"/>
    <m/>
    <s v="AFAS. ESTUDO EXTERIOR C/ONUS - EST"/>
    <n v="0"/>
    <m/>
    <n v="0"/>
    <m/>
    <s v="10/11/2022"/>
    <s v="9/11/2023"/>
    <s v="EST"/>
    <s v="40 DE"/>
    <d v="2008-09-25T00:00:00"/>
    <n v="18663.64"/>
    <n v="49"/>
    <x v="0"/>
    <x v="1"/>
  </r>
  <r>
    <s v="EDSONEI PEREIRA PARREIRA"/>
    <s v="Universidade Federal de Uberlandia"/>
    <n v="411786"/>
    <n v="25501763672"/>
    <s v="16/09/1952"/>
    <s v="M"/>
    <s v="DIVA PEREIRA PARREIRA"/>
    <s v="Branca"/>
    <s v="BRASILEIRO NATO"/>
    <m/>
    <s v="MG"/>
    <s v="MONTE ALEGRE DE MINAS"/>
    <n v="399"/>
    <x v="27"/>
    <s v="12-CAMPUS GLORIA"/>
    <n v="399"/>
    <x v="23"/>
    <s v="12-CAMPUS GLORIA"/>
    <m/>
    <s v="Doutorado"/>
    <s v="Associado-02"/>
    <x v="0"/>
    <m/>
    <s v="0//0"/>
    <m/>
    <m/>
    <n v="0"/>
    <m/>
    <n v="0"/>
    <m/>
    <m/>
    <m/>
    <s v="EST"/>
    <s v="40 DE"/>
    <d v="1978-01-01T00:00:00"/>
    <n v="22113.439999999999"/>
    <n v="70"/>
    <x v="7"/>
    <x v="3"/>
  </r>
  <r>
    <s v="EDUARDO CROSARA GUSTIN"/>
    <s v="Universidade Federal de Uberlandia"/>
    <n v="4274104"/>
    <n v="78379008634"/>
    <s v="08/02/1970"/>
    <s v="M"/>
    <s v="GLEIDE MARIA CROSARA GUSTIN"/>
    <s v="Branca"/>
    <s v="BRASILEIRO NATO"/>
    <m/>
    <s v="MG"/>
    <s v="UBERLANDIA"/>
    <n v="305"/>
    <x v="0"/>
    <s v="07-AREA ACADEMICA-UMUARAMA"/>
    <n v="305"/>
    <x v="0"/>
    <s v="07-AREA ACADEMICA-UMUARAMA"/>
    <m/>
    <s v="Especialização Nivel Superior"/>
    <s v="Assistente-02"/>
    <x v="0"/>
    <m/>
    <s v="0//0"/>
    <m/>
    <m/>
    <n v="0"/>
    <m/>
    <n v="0"/>
    <m/>
    <m/>
    <m/>
    <s v="EST"/>
    <s v="40 HS"/>
    <d v="2011-09-30T00:00:00"/>
    <n v="4552.01"/>
    <n v="52"/>
    <x v="0"/>
    <x v="0"/>
  </r>
  <r>
    <s v="EDUARDO DE CARLI"/>
    <s v="Universidade Federal de Uberlandia"/>
    <n v="1091060"/>
    <n v="94219214968"/>
    <s v="06/10/1981"/>
    <s v="M"/>
    <s v="CLAUDETE TATIANA DE CARLI"/>
    <s v="Branca"/>
    <s v="BRASILEIRO NATO"/>
    <m/>
    <s v="SC"/>
    <m/>
    <n v="369"/>
    <x v="28"/>
    <s v="04-SANTA MONICA"/>
    <n v="369"/>
    <x v="24"/>
    <s v="04-SANTA MONICA"/>
    <m/>
    <s v="Doutorado"/>
    <s v="Auxiliar-01"/>
    <x v="1"/>
    <m/>
    <s v="0//0"/>
    <m/>
    <m/>
    <n v="0"/>
    <m/>
    <n v="0"/>
    <m/>
    <m/>
    <m/>
    <s v="CDT"/>
    <s v="40 HS"/>
    <d v="2022-04-18T00:00:00"/>
    <n v="3259.43"/>
    <n v="41"/>
    <x v="4"/>
    <x v="8"/>
  </r>
  <r>
    <s v="EDUARDO DE FARIA FRANCA"/>
    <s v="Universidade Federal de Uberlandia"/>
    <n v="1768093"/>
    <n v="5436470645"/>
    <s v="04/07/1981"/>
    <s v="M"/>
    <s v="RAIMUNDA NARCISA DE FARIA FRANCA"/>
    <s v="Branca"/>
    <s v="BRASILEIRO NATO"/>
    <m/>
    <s v="DF"/>
    <m/>
    <n v="356"/>
    <x v="23"/>
    <s v="04-SANTA MONICA"/>
    <n v="356"/>
    <x v="19"/>
    <s v="04-SANTA MONICA"/>
    <m/>
    <s v="Doutorado"/>
    <s v="Associado-03"/>
    <x v="0"/>
    <m/>
    <s v="0//0"/>
    <m/>
    <m/>
    <n v="0"/>
    <m/>
    <n v="0"/>
    <m/>
    <m/>
    <m/>
    <s v="EST"/>
    <s v="40 DE"/>
    <d v="2010-02-26T00:00:00"/>
    <n v="19615.18"/>
    <n v="41"/>
    <x v="4"/>
    <x v="1"/>
  </r>
  <r>
    <s v="EDUARDO DE FREITAS BERNARDES"/>
    <s v="Universidade Federal de Uberlandia"/>
    <n v="1132417"/>
    <n v="932623611"/>
    <s v="22/01/1976"/>
    <s v="M"/>
    <s v="CLEONICE DE FREITAS BERNARDES"/>
    <s v="Preta"/>
    <s v="BRASILEIRO NATO"/>
    <m/>
    <s v="MG"/>
    <m/>
    <n v="798"/>
    <x v="5"/>
    <s v="09-CAMPUS PONTAL"/>
    <n v="1155"/>
    <x v="5"/>
    <s v="09-CAMPUS PONTAL"/>
    <m/>
    <s v="Doutorado"/>
    <s v="Adjunto-01"/>
    <x v="0"/>
    <m/>
    <s v="0//0"/>
    <m/>
    <m/>
    <n v="26251"/>
    <s v="FUNDACAO UNIVERSIDADE FED. DO TOCANTINS"/>
    <n v="0"/>
    <m/>
    <m/>
    <m/>
    <s v="EST"/>
    <s v="40 DE"/>
    <d v="2021-03-22T00:00:00"/>
    <n v="11800.12"/>
    <n v="46"/>
    <x v="1"/>
    <x v="7"/>
  </r>
  <r>
    <s v="EDUARDO FRAGA TULLIO"/>
    <s v="Universidade Federal de Uberlandia"/>
    <n v="2345871"/>
    <n v="1681941716"/>
    <s v="23/01/1975"/>
    <s v="M"/>
    <s v="ROSELI FRAGA TULLIO"/>
    <s v="Branca"/>
    <s v="BRASILEIRO NATO"/>
    <m/>
    <s v="PR"/>
    <s v="CURITIBA"/>
    <n v="808"/>
    <x v="35"/>
    <s v="04-SANTA MONICA"/>
    <n v="808"/>
    <x v="26"/>
    <s v="04-SANTA MONICA"/>
    <m/>
    <s v="Doutorado"/>
    <s v="Associado-01"/>
    <x v="0"/>
    <m/>
    <s v="0//0"/>
    <m/>
    <m/>
    <n v="0"/>
    <m/>
    <n v="0"/>
    <m/>
    <m/>
    <m/>
    <s v="EST"/>
    <s v="40 DE"/>
    <d v="2006-07-28T00:00:00"/>
    <n v="16591.91"/>
    <n v="47"/>
    <x v="1"/>
    <x v="5"/>
  </r>
  <r>
    <s v="EDUARDO GIAROLA"/>
    <s v="Universidade Federal de Uberlandia"/>
    <n v="1577637"/>
    <n v="3619240620"/>
    <s v="04/03/1979"/>
    <s v="M"/>
    <s v="ANTONINA DE RESENDE GIAROLA"/>
    <s v="Branca"/>
    <s v="BRASILEIRO NATO"/>
    <m/>
    <s v="MG"/>
    <m/>
    <n v="369"/>
    <x v="28"/>
    <s v="04-SANTA MONICA"/>
    <n v="369"/>
    <x v="24"/>
    <s v="04-SANTA MONICA"/>
    <m/>
    <s v="Doutorado"/>
    <s v="Adjunto-04"/>
    <x v="0"/>
    <m/>
    <s v="0//0"/>
    <m/>
    <m/>
    <n v="0"/>
    <m/>
    <n v="0"/>
    <m/>
    <m/>
    <m/>
    <s v="EST"/>
    <s v="40 DE"/>
    <d v="2009-11-24T00:00:00"/>
    <n v="13273.52"/>
    <n v="43"/>
    <x v="4"/>
    <x v="4"/>
  </r>
  <r>
    <s v="EDUARDO HENRIQUE ROSA SANTOS"/>
    <s v="Universidade Federal de Uberlandia"/>
    <n v="1789972"/>
    <n v="88116980653"/>
    <s v="12/02/1973"/>
    <s v="M"/>
    <s v="MARIA HELENA ROSA SANTOS"/>
    <s v="Branca"/>
    <s v="BRASILEIRO NATO"/>
    <m/>
    <s v="MG"/>
    <m/>
    <n v="332"/>
    <x v="48"/>
    <s v="03-EDUCACAO FISICA"/>
    <n v="332"/>
    <x v="31"/>
    <s v="03-EDUCACAO FISICA"/>
    <m/>
    <s v="Doutorado"/>
    <s v="Associado-03"/>
    <x v="0"/>
    <m/>
    <s v="0//0"/>
    <m/>
    <m/>
    <n v="26235"/>
    <s v="UNIVERSIDADE FEDERAL DE GOIAS"/>
    <n v="0"/>
    <m/>
    <m/>
    <m/>
    <s v="EST"/>
    <s v="40 DE"/>
    <d v="2014-07-02T00:00:00"/>
    <n v="17945.810000000001"/>
    <n v="49"/>
    <x v="0"/>
    <x v="5"/>
  </r>
  <r>
    <s v="EDUARDO LAZARO MARTINS NAVES"/>
    <s v="Universidade Federal de Uberlandia"/>
    <n v="1353691"/>
    <n v="69133956634"/>
    <s v="02/07/1970"/>
    <s v="M"/>
    <s v="CLEUZA ANTONIA NAVES"/>
    <s v="Branca"/>
    <s v="BRASILEIRO NATO"/>
    <m/>
    <s v="MG"/>
    <s v="UBERLANDIA"/>
    <n v="403"/>
    <x v="12"/>
    <s v="04-SANTA MONICA"/>
    <n v="403"/>
    <x v="11"/>
    <s v="04-SANTA MONICA"/>
    <m/>
    <s v="Doutorado"/>
    <s v="Titular-01"/>
    <x v="0"/>
    <m/>
    <s v="0//0"/>
    <m/>
    <m/>
    <n v="26235"/>
    <s v="UNIVERSIDADE FEDERAL DE GOIAS"/>
    <n v="0"/>
    <m/>
    <m/>
    <m/>
    <s v="EST"/>
    <s v="40 DE"/>
    <d v="2006-12-01T00:00:00"/>
    <n v="20530.009999999998"/>
    <n v="52"/>
    <x v="0"/>
    <x v="3"/>
  </r>
  <r>
    <s v="EDUARDO LUIS ARAUJO DE OLIVEIRA BATISTA"/>
    <s v="Universidade Federal de Uberlandia"/>
    <n v="1340137"/>
    <n v="82470260663"/>
    <s v="10/04/1971"/>
    <s v="M"/>
    <s v="MARGARIDA MARIA ARAUJO DE OLIVEIRA BATISTA"/>
    <s v="Parda"/>
    <s v="BRASILEIRO NATO"/>
    <m/>
    <s v="MG"/>
    <m/>
    <n v="349"/>
    <x v="9"/>
    <s v="04-SANTA MONICA"/>
    <n v="349"/>
    <x v="9"/>
    <s v="04-SANTA MONICA"/>
    <m/>
    <s v="Doutorado"/>
    <s v="Auxiliar-01"/>
    <x v="1"/>
    <m/>
    <s v="0//0"/>
    <m/>
    <m/>
    <n v="0"/>
    <m/>
    <n v="0"/>
    <m/>
    <m/>
    <m/>
    <s v="CDT"/>
    <s v="40 HS"/>
    <d v="2022-02-07T00:00:00"/>
    <n v="3866.06"/>
    <n v="51"/>
    <x v="0"/>
    <x v="8"/>
  </r>
  <r>
    <s v="EDUARDO MATHIAS RICHTER"/>
    <s v="Universidade Federal de Uberlandia"/>
    <n v="1504724"/>
    <n v="49722620010"/>
    <s v="28/01/1965"/>
    <s v="M"/>
    <s v="MARIA DE LOURDES RICHTER"/>
    <s v="Branca"/>
    <s v="BRASILEIRO NATO"/>
    <m/>
    <s v="RS"/>
    <s v="VENANCIO AIRES"/>
    <n v="356"/>
    <x v="23"/>
    <s v="04-SANTA MONICA"/>
    <n v="356"/>
    <x v="19"/>
    <s v="04-SANTA MONICA"/>
    <m/>
    <s v="Doutorado"/>
    <s v="Titular-01"/>
    <x v="0"/>
    <m/>
    <s v="0//0"/>
    <m/>
    <m/>
    <n v="0"/>
    <m/>
    <n v="0"/>
    <m/>
    <m/>
    <m/>
    <s v="EST"/>
    <s v="40 DE"/>
    <d v="2005-08-05T00:00:00"/>
    <n v="22439.77"/>
    <n v="57"/>
    <x v="2"/>
    <x v="3"/>
  </r>
  <r>
    <s v="EDUARDO NEVES DA COSTA DIAS"/>
    <s v="Universidade Federal de Uberlandia"/>
    <n v="1287459"/>
    <n v="39448460600"/>
    <s v="29/10/1952"/>
    <s v="M"/>
    <s v="DIVA NEVES DIAS"/>
    <s v="Branca"/>
    <s v="BRASILEIRO NATO"/>
    <m/>
    <s v="MS"/>
    <s v="TRES LAGOAS"/>
    <n v="305"/>
    <x v="0"/>
    <s v="07-AREA ACADEMICA-UMUARAMA"/>
    <n v="305"/>
    <x v="0"/>
    <s v="07-AREA ACADEMICA-UMUARAMA"/>
    <m/>
    <s v="Especialização Nivel Superior"/>
    <s v="Adjunto-04"/>
    <x v="0"/>
    <m/>
    <s v="0//0"/>
    <m/>
    <m/>
    <n v="0"/>
    <m/>
    <n v="0"/>
    <m/>
    <m/>
    <m/>
    <s v="EST"/>
    <s v="40 DE"/>
    <d v="1998-08-13T00:00:00"/>
    <n v="7408.48"/>
    <n v="70"/>
    <x v="7"/>
    <x v="6"/>
  </r>
  <r>
    <s v="EDUARDO NUNES GUIMARAES"/>
    <s v="Universidade Federal de Uberlandia"/>
    <n v="413314"/>
    <n v="53947304668"/>
    <s v="07/08/1964"/>
    <s v="M"/>
    <s v="TEREZINHA NUNES GUIMARAES"/>
    <s v="Branca"/>
    <s v="BRASILEIRO NATO"/>
    <m/>
    <s v="MG"/>
    <s v="PATROCINIO"/>
    <n v="344"/>
    <x v="6"/>
    <s v="04-SANTA MONICA"/>
    <n v="344"/>
    <x v="6"/>
    <s v="04-SANTA MONICA"/>
    <m/>
    <s v="Doutorado"/>
    <s v="Titular-01"/>
    <x v="0"/>
    <m/>
    <s v="0//0"/>
    <m/>
    <m/>
    <n v="0"/>
    <m/>
    <n v="0"/>
    <m/>
    <m/>
    <m/>
    <s v="EST"/>
    <s v="40 DE"/>
    <d v="1989-03-01T00:00:00"/>
    <n v="21592.06"/>
    <n v="58"/>
    <x v="2"/>
    <x v="3"/>
  </r>
  <r>
    <s v="EDUARDO ROGERIO FAVARO"/>
    <s v="Universidade Federal de Uberlandia"/>
    <n v="1017533"/>
    <n v="33698381842"/>
    <s v="02/07/1985"/>
    <s v="M"/>
    <s v="ANTONIA ESPALAOR FAVARO"/>
    <s v="Não Informado"/>
    <s v="BRASILEIRO NATO"/>
    <m/>
    <s v="SP"/>
    <m/>
    <n v="391"/>
    <x v="8"/>
    <s v="04-SANTA MONICA"/>
    <n v="391"/>
    <x v="8"/>
    <s v="04-SANTA MONICA"/>
    <m/>
    <s v="Doutorado"/>
    <s v="Adjunto-03"/>
    <x v="0"/>
    <m/>
    <s v="0//0"/>
    <m/>
    <m/>
    <n v="0"/>
    <m/>
    <n v="0"/>
    <m/>
    <m/>
    <m/>
    <s v="EST"/>
    <s v="40 DE"/>
    <d v="2015-02-13T00:00:00"/>
    <n v="12763.01"/>
    <n v="37"/>
    <x v="5"/>
    <x v="4"/>
  </r>
  <r>
    <s v="EDVALDA ARAUJO LEAL"/>
    <s v="Universidade Federal de Uberlandia"/>
    <n v="3444046"/>
    <n v="50194500659"/>
    <s v="26/10/1967"/>
    <s v="F"/>
    <s v="VALDA ARAUJO PEREIRA"/>
    <s v="Branca"/>
    <s v="BRASILEIRO NATO"/>
    <m/>
    <s v="MG"/>
    <s v="MONTE CARMELO"/>
    <n v="4"/>
    <x v="62"/>
    <s v="04-SANTA MONICA"/>
    <n v="360"/>
    <x v="4"/>
    <s v="04-SANTA MONICA"/>
    <m/>
    <s v="Doutorado"/>
    <s v="Associado-01"/>
    <x v="0"/>
    <m/>
    <s v="0//0"/>
    <m/>
    <m/>
    <n v="0"/>
    <m/>
    <n v="0"/>
    <m/>
    <m/>
    <m/>
    <s v="EST"/>
    <s v="40 DE"/>
    <d v="2009-09-02T00:00:00"/>
    <n v="20444.669999999998"/>
    <n v="55"/>
    <x v="2"/>
    <x v="3"/>
  </r>
  <r>
    <s v="EDWARD LUIS DE ARAUJO"/>
    <s v="Universidade Federal de Uberlandia"/>
    <n v="1549341"/>
    <n v="27061080884"/>
    <s v="21/02/1980"/>
    <s v="M"/>
    <s v="ZENAIDE DA SILVA ARAUJO"/>
    <s v="Parda"/>
    <s v="BRASILEIRO NATO"/>
    <m/>
    <s v="SP"/>
    <s v="ARACATUBA"/>
    <n v="801"/>
    <x v="96"/>
    <s v="09-CAMPUS PONTAL"/>
    <n v="1152"/>
    <x v="27"/>
    <s v="09-CAMPUS PONTAL"/>
    <m/>
    <s v="Doutorado"/>
    <s v="Adjunto-04"/>
    <x v="0"/>
    <m/>
    <s v="0//0"/>
    <m/>
    <m/>
    <n v="0"/>
    <m/>
    <n v="0"/>
    <m/>
    <m/>
    <m/>
    <s v="EST"/>
    <s v="40 DE"/>
    <d v="2006-09-04T00:00:00"/>
    <n v="13273.52"/>
    <n v="42"/>
    <x v="4"/>
    <x v="4"/>
  </r>
  <r>
    <s v="EFIGENIA APARECIDA MACIEL DE FREITAS"/>
    <s v="Universidade Federal de Uberlandia"/>
    <n v="2424871"/>
    <n v="61681075687"/>
    <s v="21/04/1965"/>
    <s v="F"/>
    <s v="MARIA DE LOURDES MACIEL"/>
    <s v="Branca"/>
    <s v="BRASILEIRO NATO"/>
    <m/>
    <s v="MG"/>
    <s v="GUARDINHA"/>
    <n v="305"/>
    <x v="0"/>
    <s v="07-AREA ACADEMICA-UMUARAMA"/>
    <n v="305"/>
    <x v="0"/>
    <s v="07-AREA ACADEMICA-UMUARAMA"/>
    <m/>
    <s v="Doutorado"/>
    <s v="Associado-01"/>
    <x v="0"/>
    <m/>
    <s v="0//0"/>
    <m/>
    <m/>
    <n v="0"/>
    <m/>
    <n v="0"/>
    <m/>
    <m/>
    <m/>
    <s v="EST"/>
    <s v="40 DE"/>
    <d v="2008-11-10T00:00:00"/>
    <n v="16591.91"/>
    <n v="57"/>
    <x v="2"/>
    <x v="5"/>
  </r>
  <r>
    <s v="ELAINE GOMES ASSIS"/>
    <s v="Universidade Federal de Uberlandia"/>
    <n v="2297596"/>
    <n v="67213260600"/>
    <s v="25/04/1965"/>
    <s v="F"/>
    <s v="WANDA GOMES ASSIS"/>
    <s v="Parda"/>
    <s v="BRASILEIRO NATO"/>
    <m/>
    <s v="GO"/>
    <m/>
    <n v="399"/>
    <x v="27"/>
    <s v="12-CAMPUS GLORIA"/>
    <n v="399"/>
    <x v="23"/>
    <s v="12-CAMPUS GLORIA"/>
    <m/>
    <s v="Doutorado"/>
    <s v="Associado-02"/>
    <x v="0"/>
    <m/>
    <s v="0//0"/>
    <m/>
    <m/>
    <n v="0"/>
    <m/>
    <n v="0"/>
    <m/>
    <m/>
    <m/>
    <s v="EST"/>
    <s v="40 DE"/>
    <d v="2009-09-14T00:00:00"/>
    <n v="21108.35"/>
    <n v="57"/>
    <x v="2"/>
    <x v="3"/>
  </r>
  <r>
    <s v="ELAINE KIKUTI"/>
    <s v="Universidade Federal de Uberlandia"/>
    <n v="1675666"/>
    <n v="25390047842"/>
    <s v="28/05/1976"/>
    <s v="F"/>
    <s v="TEREZINHA SATIKO MATSUMOTO KIKUTI"/>
    <s v="Amarela"/>
    <s v="BRASILEIRO NATO"/>
    <m/>
    <s v="SP"/>
    <s v="GUAIRA"/>
    <n v="356"/>
    <x v="23"/>
    <s v="04-SANTA MONICA"/>
    <n v="356"/>
    <x v="19"/>
    <s v="04-SANTA MONICA"/>
    <m/>
    <s v="Doutorado"/>
    <s v="Associado-03"/>
    <x v="0"/>
    <m/>
    <s v="0//0"/>
    <m/>
    <m/>
    <n v="0"/>
    <m/>
    <n v="0"/>
    <m/>
    <m/>
    <m/>
    <s v="EST"/>
    <s v="40 DE"/>
    <d v="2009-01-22T00:00:00"/>
    <n v="17945.810000000001"/>
    <n v="46"/>
    <x v="1"/>
    <x v="5"/>
  </r>
  <r>
    <s v="ELAINE RIBEIRO DE FARIA PAIVA"/>
    <s v="Universidade Federal de Uberlandia"/>
    <n v="2609597"/>
    <n v="4456789689"/>
    <s v="30/08/1980"/>
    <s v="F"/>
    <s v="OLGA DEVOS RIBEIRO FARIA"/>
    <s v="Branca"/>
    <s v="BRASILEIRO NATO"/>
    <m/>
    <s v="MG"/>
    <s v="SACRAMENTO"/>
    <n v="414"/>
    <x v="42"/>
    <s v="04-SANTA MONICA"/>
    <n v="414"/>
    <x v="12"/>
    <s v="04-SANTA MONICA"/>
    <m/>
    <s v="Doutorado"/>
    <s v="Associado-01"/>
    <x v="0"/>
    <m/>
    <s v="0//0"/>
    <m/>
    <m/>
    <n v="0"/>
    <m/>
    <n v="0"/>
    <m/>
    <m/>
    <m/>
    <s v="EST"/>
    <s v="40 DE"/>
    <d v="2010-08-30T00:00:00"/>
    <n v="16591.91"/>
    <n v="42"/>
    <x v="4"/>
    <x v="5"/>
  </r>
  <r>
    <s v="ELCIO EDUARDO DE PAULA SANTANA"/>
    <s v="Universidade Federal de Uberlandia"/>
    <n v="1573298"/>
    <n v="99229269620"/>
    <s v="29/01/1978"/>
    <s v="M"/>
    <s v="ALZIRA DE PAULA ALMEIDA SANTANA"/>
    <s v="Branca"/>
    <s v="BRASILEIRO NATO"/>
    <m/>
    <s v="MG"/>
    <m/>
    <n v="369"/>
    <x v="28"/>
    <s v="04-SANTA MONICA"/>
    <n v="369"/>
    <x v="24"/>
    <s v="04-SANTA MONICA"/>
    <m/>
    <s v="Doutorado"/>
    <s v="Associado-03"/>
    <x v="0"/>
    <m/>
    <s v="0//0"/>
    <m/>
    <m/>
    <n v="0"/>
    <m/>
    <n v="0"/>
    <m/>
    <m/>
    <m/>
    <s v="EST"/>
    <s v="40 DE"/>
    <d v="2009-12-02T00:00:00"/>
    <n v="17945.810000000001"/>
    <n v="44"/>
    <x v="1"/>
    <x v="5"/>
  </r>
  <r>
    <s v="ELDER THOMAZ DA SILVA"/>
    <s v="Universidade Federal de Uberlandia"/>
    <n v="3097679"/>
    <n v="10639584748"/>
    <s v="16/03/1986"/>
    <s v="M"/>
    <s v="MARIA DA PIEDADE GONCALVES DA SILVA"/>
    <s v="Parda"/>
    <s v="BRASILEIRO NATO"/>
    <m/>
    <s v="ES"/>
    <m/>
    <n v="808"/>
    <x v="35"/>
    <s v="04-SANTA MONICA"/>
    <n v="808"/>
    <x v="26"/>
    <s v="04-SANTA MONICA"/>
    <m/>
    <s v="Mestrado"/>
    <s v="Assistente-01"/>
    <x v="0"/>
    <m/>
    <s v="0//0"/>
    <m/>
    <m/>
    <n v="0"/>
    <m/>
    <n v="0"/>
    <m/>
    <m/>
    <m/>
    <s v="EST"/>
    <s v="40 DE"/>
    <d v="2019-03-01T00:00:00"/>
    <n v="7431.86"/>
    <n v="36"/>
    <x v="5"/>
    <x v="6"/>
  </r>
  <r>
    <s v="ELENICE MARIA CASARTELLI"/>
    <s v="Universidade Federal de Uberlandia"/>
    <n v="1711428"/>
    <n v="25248395836"/>
    <s v="21/03/1977"/>
    <s v="F"/>
    <s v="MARIA DA PENHA OLIVEIRA"/>
    <s v="Branca"/>
    <s v="BRASILEIRO NATO"/>
    <m/>
    <s v="SP"/>
    <m/>
    <n v="314"/>
    <x v="20"/>
    <s v="07-AREA ACADEMICA-UMUARAMA"/>
    <n v="314"/>
    <x v="14"/>
    <s v="07-AREA ACADEMICA-UMUARAMA"/>
    <m/>
    <s v="Doutorado"/>
    <s v="Associado-03"/>
    <x v="0"/>
    <m/>
    <s v="0//0"/>
    <m/>
    <m/>
    <n v="0"/>
    <m/>
    <n v="0"/>
    <m/>
    <m/>
    <m/>
    <s v="EST"/>
    <s v="40 DE"/>
    <d v="2011-02-16T00:00:00"/>
    <n v="17945.810000000001"/>
    <n v="45"/>
    <x v="1"/>
    <x v="5"/>
  </r>
  <r>
    <s v="ELENITA PINHEIRO DE QUEIROZ SILVA"/>
    <s v="Universidade Federal de Uberlandia"/>
    <n v="1508380"/>
    <n v="34590366568"/>
    <s v="13/05/1965"/>
    <s v="F"/>
    <s v="MARIA DE LOURDES ALVES"/>
    <s v="Branca"/>
    <s v="BRASILEIRO NATO"/>
    <m/>
    <s v="BA"/>
    <s v="BARREIRAS"/>
    <n v="363"/>
    <x v="10"/>
    <s v="04-SANTA MONICA"/>
    <n v="363"/>
    <x v="10"/>
    <s v="04-SANTA MONICA"/>
    <m/>
    <s v="Doutorado"/>
    <s v="Associado-03"/>
    <x v="0"/>
    <m/>
    <s v="0//0"/>
    <m/>
    <m/>
    <n v="0"/>
    <m/>
    <n v="0"/>
    <m/>
    <m/>
    <m/>
    <s v="EST"/>
    <s v="40 DE"/>
    <d v="2005-09-09T00:00:00"/>
    <n v="20464.849999999999"/>
    <n v="57"/>
    <x v="2"/>
    <x v="3"/>
  </r>
  <r>
    <s v="ELIAMAR GODOI"/>
    <s v="Universidade Federal de Uberlandia"/>
    <n v="1811496"/>
    <n v="68060122649"/>
    <s v="07/10/1968"/>
    <s v="F"/>
    <s v="MARIA DE FATIMA GODOI"/>
    <s v="Branca"/>
    <s v="BRASILEIRO NATO"/>
    <m/>
    <s v="MG"/>
    <m/>
    <n v="349"/>
    <x v="9"/>
    <s v="04-SANTA MONICA"/>
    <n v="349"/>
    <x v="9"/>
    <s v="04-SANTA MONICA"/>
    <m/>
    <s v="Doutorado"/>
    <s v="Associado-01"/>
    <x v="0"/>
    <m/>
    <s v="0//0"/>
    <m/>
    <m/>
    <n v="0"/>
    <m/>
    <n v="0"/>
    <m/>
    <m/>
    <m/>
    <s v="EST"/>
    <s v="40 DE"/>
    <d v="2010-08-25T00:00:00"/>
    <n v="16591.91"/>
    <n v="54"/>
    <x v="2"/>
    <x v="5"/>
  </r>
  <r>
    <s v="ELIANA DIAS"/>
    <s v="Universidade Federal de Uberlandia"/>
    <n v="6412173"/>
    <n v="51124777687"/>
    <s v="07/01/1958"/>
    <s v="F"/>
    <s v="SEBASTIANA PAFUME DIAS"/>
    <s v="Branca"/>
    <s v="BRASILEIRO NATO"/>
    <m/>
    <s v="MG"/>
    <s v="UBERLANDIA"/>
    <n v="349"/>
    <x v="9"/>
    <s v="04-SANTA MONICA"/>
    <n v="349"/>
    <x v="9"/>
    <s v="04-SANTA MONICA"/>
    <m/>
    <s v="Doutorado"/>
    <s v="Associado-03"/>
    <x v="0"/>
    <m/>
    <s v="0//0"/>
    <m/>
    <m/>
    <n v="0"/>
    <m/>
    <n v="0"/>
    <m/>
    <m/>
    <m/>
    <s v="EST"/>
    <s v="40 DE"/>
    <d v="2008-11-10T00:00:00"/>
    <n v="17945.810000000001"/>
    <n v="64"/>
    <x v="3"/>
    <x v="5"/>
  </r>
  <r>
    <s v="ELIANA PANTALEAO"/>
    <s v="Universidade Federal de Uberlandia"/>
    <n v="2152007"/>
    <n v="97554316672"/>
    <s v="23/09/1972"/>
    <s v="F"/>
    <s v="VANDA BRINCK PANTALEAO"/>
    <s v="Branca"/>
    <s v="BRASILEIRO NATO"/>
    <m/>
    <s v="RJ"/>
    <m/>
    <n v="414"/>
    <x v="42"/>
    <s v="04-SANTA MONICA"/>
    <n v="414"/>
    <x v="12"/>
    <s v="04-SANTA MONICA"/>
    <m/>
    <s v="Doutorado"/>
    <s v="Adjunto-01"/>
    <x v="0"/>
    <m/>
    <s v="0//0"/>
    <m/>
    <m/>
    <n v="0"/>
    <m/>
    <n v="0"/>
    <m/>
    <m/>
    <m/>
    <s v="EST"/>
    <s v="40 DE"/>
    <d v="2014-08-08T00:00:00"/>
    <n v="11800.12"/>
    <n v="50"/>
    <x v="0"/>
    <x v="7"/>
  </r>
  <r>
    <s v="ELIANE BETANIA CARVALHO COSTA"/>
    <s v="Universidade Federal de Uberlandia"/>
    <n v="1145783"/>
    <n v="291095151"/>
    <s v="25/03/1982"/>
    <s v="F"/>
    <s v="MARIA ESTELA DE CARVALHO COSTA"/>
    <s v="Branca"/>
    <s v="BRASILEIRO NATO"/>
    <m/>
    <s v="MG"/>
    <m/>
    <n v="407"/>
    <x v="43"/>
    <s v="04-SANTA MONICA"/>
    <n v="407"/>
    <x v="29"/>
    <s v="04-SANTA MONICA"/>
    <m/>
    <s v="Doutorado"/>
    <s v="Adjunto-01"/>
    <x v="0"/>
    <m/>
    <s v="0//0"/>
    <m/>
    <m/>
    <n v="0"/>
    <m/>
    <n v="0"/>
    <m/>
    <m/>
    <m/>
    <s v="EST"/>
    <s v="40 DE"/>
    <d v="2018-03-26T00:00:00"/>
    <n v="11800.12"/>
    <n v="40"/>
    <x v="4"/>
    <x v="7"/>
  </r>
  <r>
    <s v="ELIANE DA SILVA MORGADO"/>
    <s v="Universidade Federal de Uberlandia"/>
    <n v="2151071"/>
    <n v="7061985739"/>
    <s v="02/05/1977"/>
    <s v="F"/>
    <s v="MARIA DA SILVA MORGADO"/>
    <s v="Branca"/>
    <s v="BRASILEIRO NATO"/>
    <m/>
    <s v="RJ"/>
    <m/>
    <n v="314"/>
    <x v="20"/>
    <s v="07-AREA ACADEMICA-UMUARAMA"/>
    <n v="314"/>
    <x v="14"/>
    <s v="07-AREA ACADEMICA-UMUARAMA"/>
    <m/>
    <s v="Doutorado"/>
    <s v="Adjunto-03"/>
    <x v="0"/>
    <m/>
    <s v="0//0"/>
    <m/>
    <m/>
    <n v="0"/>
    <m/>
    <n v="0"/>
    <m/>
    <m/>
    <m/>
    <s v="EST"/>
    <s v="40 DE"/>
    <d v="2014-08-13T00:00:00"/>
    <n v="12763.01"/>
    <n v="45"/>
    <x v="1"/>
    <x v="4"/>
  </r>
  <r>
    <s v="ELIANE MARA SILVEIRA"/>
    <s v="Universidade Federal de Uberlandia"/>
    <n v="1306541"/>
    <n v="56704305904"/>
    <s v="07/06/1965"/>
    <s v="F"/>
    <s v="JACIRA L SILVEIRA"/>
    <s v="Branca"/>
    <s v="BRASILEIRO NATO"/>
    <m/>
    <s v="PR"/>
    <s v="CAMPO MOURAO"/>
    <n v="349"/>
    <x v="9"/>
    <s v="04-SANTA MONICA"/>
    <n v="349"/>
    <x v="9"/>
    <s v="04-SANTA MONICA"/>
    <m/>
    <s v="Doutorado"/>
    <s v="Titular-01"/>
    <x v="0"/>
    <m/>
    <s v="0//0"/>
    <m/>
    <m/>
    <n v="0"/>
    <m/>
    <n v="0"/>
    <m/>
    <m/>
    <m/>
    <s v="EST"/>
    <s v="40 DE"/>
    <d v="2005-08-05T00:00:00"/>
    <n v="20530.009999999998"/>
    <n v="57"/>
    <x v="2"/>
    <x v="3"/>
  </r>
  <r>
    <s v="ELIANE MARIA BRANDEMARTE MOREIRA"/>
    <s v="Universidade Federal de Uberlandia"/>
    <n v="1171019"/>
    <n v="10950649830"/>
    <s v="31/01/1969"/>
    <s v="F"/>
    <s v="FLORINDA PERES PEREIRA BRANDEMARTE"/>
    <s v="Branca"/>
    <s v="BRASILEIRO NATO"/>
    <m/>
    <s v="SP"/>
    <s v="CATANDUVA"/>
    <n v="801"/>
    <x v="96"/>
    <s v="09-CAMPUS PONTAL"/>
    <n v="1152"/>
    <x v="27"/>
    <s v="09-CAMPUS PONTAL"/>
    <m/>
    <s v="Mestrado"/>
    <s v="Adjunto-03"/>
    <x v="0"/>
    <m/>
    <s v="0//0"/>
    <m/>
    <m/>
    <n v="0"/>
    <m/>
    <n v="0"/>
    <m/>
    <m/>
    <m/>
    <s v="EST"/>
    <s v="40 DE"/>
    <d v="2006-09-04T00:00:00"/>
    <n v="8904.42"/>
    <n v="53"/>
    <x v="0"/>
    <x v="2"/>
  </r>
  <r>
    <s v="ELIANE MARIA DE CARVALHO"/>
    <s v="Universidade Federal de Uberlandia"/>
    <n v="1675681"/>
    <n v="10477558828"/>
    <s v="15/08/1961"/>
    <s v="F"/>
    <s v="MARIA GOULART DE CARVALHO"/>
    <s v="Branca"/>
    <s v="BRASILEIRO NATO"/>
    <m/>
    <s v="SP"/>
    <s v="BARBOSA"/>
    <n v="332"/>
    <x v="48"/>
    <s v="03-EDUCACAO FISICA"/>
    <n v="332"/>
    <x v="31"/>
    <s v="03-EDUCACAO FISICA"/>
    <m/>
    <s v="Doutorado"/>
    <s v="Associado-03"/>
    <x v="0"/>
    <m/>
    <s v="0//0"/>
    <m/>
    <m/>
    <n v="0"/>
    <m/>
    <n v="0"/>
    <m/>
    <m/>
    <m/>
    <s v="EST"/>
    <s v="40 DE"/>
    <d v="2009-01-22T00:00:00"/>
    <n v="18624.080000000002"/>
    <n v="61"/>
    <x v="6"/>
    <x v="1"/>
  </r>
  <r>
    <s v="ELIANE PEREIRA MENDONCA"/>
    <s v="Universidade Federal de Uberlandia"/>
    <n v="1015390"/>
    <n v="7056959644"/>
    <s v="28/06/1985"/>
    <s v="F"/>
    <s v="MARIA PEREIRA FERNANDES MENDONCA"/>
    <s v="Branca"/>
    <s v="BRASILEIRO NATO"/>
    <m/>
    <s v="MG"/>
    <m/>
    <n v="314"/>
    <x v="20"/>
    <s v="07-AREA ACADEMICA-UMUARAMA"/>
    <n v="314"/>
    <x v="14"/>
    <s v="07-AREA ACADEMICA-UMUARAMA"/>
    <m/>
    <s v="Doutorado"/>
    <s v="Auxiliar-02"/>
    <x v="0"/>
    <m/>
    <s v="0//0"/>
    <m/>
    <m/>
    <n v="0"/>
    <m/>
    <n v="0"/>
    <m/>
    <m/>
    <m/>
    <s v="EST"/>
    <s v="40 DE"/>
    <d v="2020-08-03T00:00:00"/>
    <n v="10097"/>
    <n v="37"/>
    <x v="5"/>
    <x v="7"/>
  </r>
  <r>
    <s v="ELIANE REGINA FLORES OLIVEIRA"/>
    <s v="Universidade Federal de Uberlandia"/>
    <n v="411664"/>
    <n v="35110104620"/>
    <s v="08/11/1956"/>
    <s v="F"/>
    <s v="ODETE REIS FLORES"/>
    <s v="Branca"/>
    <s v="BRASILEIRO NATO"/>
    <m/>
    <s v="MG"/>
    <s v="UBERLANDIA"/>
    <n v="407"/>
    <x v="43"/>
    <s v="04-SANTA MONICA"/>
    <n v="407"/>
    <x v="29"/>
    <s v="04-SANTA MONICA"/>
    <m/>
    <s v="Doutorado"/>
    <s v="Titular-01"/>
    <x v="0"/>
    <m/>
    <s v="0//0"/>
    <m/>
    <m/>
    <n v="0"/>
    <m/>
    <n v="0"/>
    <m/>
    <m/>
    <m/>
    <s v="EST"/>
    <s v="40 DE"/>
    <d v="1979-08-01T00:00:00"/>
    <n v="25589.07"/>
    <n v="66"/>
    <x v="3"/>
    <x v="3"/>
  </r>
  <r>
    <s v="ELIANE REGINA PEREIRA"/>
    <s v="Universidade Federal de Uberlandia"/>
    <n v="1893274"/>
    <n v="1542376980"/>
    <s v="07/07/1975"/>
    <s v="F"/>
    <s v="OLIMPIA GONCALVES PEREIRA"/>
    <s v="Branca"/>
    <s v="BRASILEIRO NATO"/>
    <m/>
    <s v="SC"/>
    <m/>
    <n v="326"/>
    <x v="22"/>
    <s v="07-AREA ACADEMICA-UMUARAMA"/>
    <n v="326"/>
    <x v="18"/>
    <s v="07-AREA ACADEMICA-UMUARAMA"/>
    <m/>
    <s v="Doutorado"/>
    <s v="Associado-02"/>
    <x v="0"/>
    <m/>
    <s v="0//0"/>
    <m/>
    <m/>
    <n v="0"/>
    <m/>
    <n v="0"/>
    <m/>
    <m/>
    <m/>
    <s v="EST"/>
    <s v="40 DE"/>
    <d v="2011-10-03T00:00:00"/>
    <n v="17255.59"/>
    <n v="47"/>
    <x v="1"/>
    <x v="5"/>
  </r>
  <r>
    <s v="ELIANE SOARES"/>
    <s v="Universidade Federal de Uberlandia"/>
    <n v="1422494"/>
    <n v="89862023953"/>
    <s v="07/06/1975"/>
    <s v="F"/>
    <s v="ERNESTINA BEZERRA SOARES"/>
    <s v="Branca"/>
    <s v="BRASILEIRO NATO"/>
    <m/>
    <s v="SC"/>
    <m/>
    <n v="806"/>
    <x v="19"/>
    <s v="04-SANTA MONICA"/>
    <n v="806"/>
    <x v="16"/>
    <s v="04-SANTA MONICA"/>
    <m/>
    <s v="Doutorado"/>
    <s v="Associado-02"/>
    <x v="0"/>
    <m/>
    <s v="0//0"/>
    <m/>
    <m/>
    <n v="0"/>
    <m/>
    <n v="0"/>
    <m/>
    <m/>
    <m/>
    <s v="EST"/>
    <s v="40 DE"/>
    <d v="2010-02-26T00:00:00"/>
    <n v="17255.59"/>
    <n v="47"/>
    <x v="1"/>
    <x v="5"/>
  </r>
  <r>
    <s v="ELIAS BITENCOURT TEODORO"/>
    <s v="Universidade Federal de Uberlandia"/>
    <n v="412452"/>
    <n v="8586942120"/>
    <s v="06/03/1955"/>
    <s v="M"/>
    <s v="MARIA LUZIA TEODORO"/>
    <s v="Preta"/>
    <s v="BRASILEIRO NATO"/>
    <m/>
    <s v="MG"/>
    <s v="UBERLANDIA"/>
    <n v="399"/>
    <x v="27"/>
    <s v="12-CAMPUS GLORIA"/>
    <n v="399"/>
    <x v="23"/>
    <s v="12-CAMPUS GLORIA"/>
    <m/>
    <s v="Doutorado"/>
    <s v="Associado-04"/>
    <x v="0"/>
    <m/>
    <s v="0//0"/>
    <m/>
    <m/>
    <n v="0"/>
    <m/>
    <n v="0"/>
    <m/>
    <m/>
    <m/>
    <s v="EST"/>
    <s v="40 DE"/>
    <d v="1985-03-01T00:00:00"/>
    <n v="23195.86"/>
    <n v="67"/>
    <x v="3"/>
    <x v="3"/>
  </r>
  <r>
    <s v="ELIAS JOSE OLIVEIRA"/>
    <s v="Universidade Federal de Uberlandia"/>
    <n v="2451391"/>
    <n v="67039618672"/>
    <s v="23/06/1971"/>
    <s v="M"/>
    <s v="ZILDA MARIA RIBEIRO DE OLIVEIRA"/>
    <s v="Parda"/>
    <s v="BRASILEIRO NATO"/>
    <m/>
    <s v="MG"/>
    <s v="PATOS DE MINAS"/>
    <n v="1270"/>
    <x v="97"/>
    <s v="07-AREA ACADEMICA-UMUARAMA"/>
    <n v="305"/>
    <x v="0"/>
    <s v="07-AREA ACADEMICA-UMUARAMA"/>
    <m/>
    <s v="Doutorado"/>
    <s v="Associado-01"/>
    <x v="0"/>
    <m/>
    <s v="0//0"/>
    <m/>
    <m/>
    <n v="0"/>
    <m/>
    <n v="0"/>
    <m/>
    <m/>
    <m/>
    <s v="EST"/>
    <s v="40 DE"/>
    <d v="2010-03-08T00:00:00"/>
    <n v="17575.09"/>
    <n v="51"/>
    <x v="0"/>
    <x v="5"/>
  </r>
  <r>
    <s v="ELIAS NASCENTES BORGES"/>
    <s v="Universidade Federal de Uberlandia"/>
    <n v="413338"/>
    <n v="28789717600"/>
    <s v="26/02/1957"/>
    <s v="M"/>
    <s v="SEBASTIANA DOS SANTOS NASCENTES"/>
    <s v="Branca"/>
    <s v="BRASILEIRO NATO"/>
    <m/>
    <s v="MG"/>
    <s v="PATOS MINAS"/>
    <n v="535"/>
    <x v="98"/>
    <s v="12-CAMPUS GLORIA"/>
    <n v="301"/>
    <x v="3"/>
    <s v="12-CAMPUS GLORIA"/>
    <m/>
    <s v="Doutorado"/>
    <s v="Titular-01"/>
    <x v="0"/>
    <m/>
    <s v="0//0"/>
    <m/>
    <m/>
    <n v="0"/>
    <m/>
    <n v="0"/>
    <m/>
    <m/>
    <m/>
    <s v="EST"/>
    <s v="40 DE"/>
    <d v="1989-08-01T00:00:00"/>
    <n v="22397.86"/>
    <n v="65"/>
    <x v="3"/>
    <x v="3"/>
  </r>
  <r>
    <s v="ELIE LUIS MARTINEZ PADILLA"/>
    <s v="Universidade Federal de Uberlandia"/>
    <n v="1658419"/>
    <n v="1278373616"/>
    <s v="06/07/1967"/>
    <s v="M"/>
    <s v="OBDULIA PADILLA MELENDEZ"/>
    <s v="Não Informado"/>
    <s v="ESTRANGEIRO"/>
    <s v="PERU"/>
    <m/>
    <s v="PUQUIO AYAUCHO"/>
    <n v="399"/>
    <x v="27"/>
    <s v="12-CAMPUS GLORIA"/>
    <n v="399"/>
    <x v="23"/>
    <s v="12-CAMPUS GLORIA"/>
    <m/>
    <s v="Doutorado"/>
    <s v="Associado-04"/>
    <x v="0"/>
    <m/>
    <s v="0//0"/>
    <m/>
    <m/>
    <n v="0"/>
    <m/>
    <n v="0"/>
    <m/>
    <m/>
    <m/>
    <s v="EST"/>
    <s v="40 DE"/>
    <d v="2008-09-25T00:00:00"/>
    <n v="18663.64"/>
    <n v="55"/>
    <x v="2"/>
    <x v="1"/>
  </r>
  <r>
    <s v="ELISA REGINA DOS SANTOS"/>
    <s v="Universidade Federal de Uberlandia"/>
    <n v="2043860"/>
    <n v="33681990808"/>
    <s v="08/09/1984"/>
    <s v="F"/>
    <s v="MARIA INEZ CLEMENTE DOS SANTOS"/>
    <s v="Branca"/>
    <s v="BRASILEIRO NATO"/>
    <m/>
    <s v="SP"/>
    <m/>
    <n v="391"/>
    <x v="8"/>
    <s v="04-SANTA MONICA"/>
    <n v="391"/>
    <x v="8"/>
    <s v="04-SANTA MONICA"/>
    <m/>
    <s v="Doutorado"/>
    <s v="Adjunto-04"/>
    <x v="0"/>
    <m/>
    <s v="0//0"/>
    <m/>
    <m/>
    <n v="0"/>
    <m/>
    <n v="0"/>
    <m/>
    <m/>
    <m/>
    <s v="EST"/>
    <s v="40 DE"/>
    <d v="2013-07-15T00:00:00"/>
    <n v="13273.52"/>
    <n v="38"/>
    <x v="5"/>
    <x v="4"/>
  </r>
  <r>
    <s v="ELISA SANTANNA MONTEIRO DA SILVA"/>
    <s v="Universidade Federal de Uberlandia"/>
    <n v="3204457"/>
    <n v="7016299678"/>
    <s v="26/08/1985"/>
    <s v="F"/>
    <s v="MARIA DE LOURDES SANTANNA MONTEIRO"/>
    <s v="Branca"/>
    <s v="BRASILEIRO NATO"/>
    <m/>
    <s v="MG"/>
    <m/>
    <n v="314"/>
    <x v="20"/>
    <s v="07-AREA ACADEMICA-UMUARAMA"/>
    <n v="314"/>
    <x v="14"/>
    <s v="07-AREA ACADEMICA-UMUARAMA"/>
    <m/>
    <s v="Doutorado"/>
    <s v="Auxiliar-02"/>
    <x v="0"/>
    <m/>
    <s v="0//0"/>
    <m/>
    <m/>
    <n v="0"/>
    <m/>
    <n v="0"/>
    <m/>
    <m/>
    <m/>
    <s v="EST"/>
    <s v="40 DE"/>
    <d v="2020-09-08T00:00:00"/>
    <n v="10566.62"/>
    <n v="37"/>
    <x v="5"/>
    <x v="7"/>
  </r>
  <r>
    <s v="ELISA TOFFOLI RODRIGUES"/>
    <s v="Universidade Federal de Uberlandia"/>
    <n v="1840397"/>
    <n v="6398564626"/>
    <s v="03/05/1983"/>
    <s v="F"/>
    <s v="ALDA VALERIA TOFFOLI RODRIGUES"/>
    <s v="Branca"/>
    <s v="BRASILEIRO NATO"/>
    <m/>
    <s v="SP"/>
    <m/>
    <n v="305"/>
    <x v="0"/>
    <s v="07-AREA ACADEMICA-UMUARAMA"/>
    <n v="305"/>
    <x v="0"/>
    <s v="07-AREA ACADEMICA-UMUARAMA"/>
    <m/>
    <s v="Doutorado"/>
    <s v="Adjunto-03"/>
    <x v="0"/>
    <m/>
    <s v="0//0"/>
    <m/>
    <m/>
    <n v="0"/>
    <m/>
    <n v="0"/>
    <m/>
    <m/>
    <m/>
    <s v="EST"/>
    <s v="40 HS"/>
    <d v="2011-01-13T00:00:00"/>
    <n v="7739.43"/>
    <n v="39"/>
    <x v="4"/>
    <x v="6"/>
  </r>
  <r>
    <s v="ELISANGELA APARECIDA Y CASTRO"/>
    <s v="Universidade Federal de Uberlandia"/>
    <n v="1685341"/>
    <n v="90905776968"/>
    <s v="02/04/1972"/>
    <s v="F"/>
    <s v="ESNNE POSSEBON Y CASTRO"/>
    <s v="Não Informado"/>
    <s v="BRASILEIRO NATO"/>
    <m/>
    <s v="SC"/>
    <s v="SÃO MIGUEL DO OESTE"/>
    <n v="796"/>
    <x v="37"/>
    <s v="09-CAMPUS PONTAL"/>
    <n v="1152"/>
    <x v="27"/>
    <s v="09-CAMPUS PONTAL"/>
    <m/>
    <s v="Doutorado"/>
    <s v="Associado-03"/>
    <x v="0"/>
    <m/>
    <s v="0//0"/>
    <m/>
    <m/>
    <n v="0"/>
    <m/>
    <n v="0"/>
    <m/>
    <m/>
    <m/>
    <s v="EST"/>
    <s v="40 DE"/>
    <d v="2009-03-04T00:00:00"/>
    <n v="17945.810000000001"/>
    <n v="50"/>
    <x v="0"/>
    <x v="5"/>
  </r>
  <r>
    <s v="ELISANGELA ROSA DA SILVA"/>
    <s v="Universidade Federal de Uberlandia"/>
    <n v="2612013"/>
    <n v="2556118628"/>
    <s v="06/09/1972"/>
    <s v="F"/>
    <s v="MARIA DE LOURDES BARBOSA ROSA"/>
    <s v="Branca"/>
    <s v="BRASILEIRO NATO"/>
    <m/>
    <s v="MG"/>
    <s v="COROMANDEL"/>
    <n v="288"/>
    <x v="24"/>
    <s v="07-AREA ACADEMICA-UMUARAMA"/>
    <n v="288"/>
    <x v="20"/>
    <s v="07-AREA ACADEMICA-UMUARAMA"/>
    <m/>
    <s v="Doutorado"/>
    <s v="Associado-02"/>
    <x v="0"/>
    <m/>
    <s v="0//0"/>
    <m/>
    <m/>
    <n v="0"/>
    <m/>
    <n v="0"/>
    <m/>
    <m/>
    <m/>
    <s v="EST"/>
    <s v="40 DE"/>
    <d v="2008-11-10T00:00:00"/>
    <n v="17255.59"/>
    <n v="50"/>
    <x v="0"/>
    <x v="5"/>
  </r>
  <r>
    <s v="ELISE SARAIVA"/>
    <s v="Universidade Federal de Uberlandia"/>
    <n v="2476410"/>
    <n v="3438699699"/>
    <s v="19/11/1976"/>
    <s v="F"/>
    <s v="ANTONIA SARAIVA"/>
    <s v="Branca"/>
    <s v="BRASILEIRO NATO"/>
    <m/>
    <s v="MG"/>
    <s v="UBERLANDIA"/>
    <n v="403"/>
    <x v="12"/>
    <s v="04-SANTA MONICA"/>
    <n v="403"/>
    <x v="11"/>
    <s v="04-SANTA MONICA"/>
    <m/>
    <s v="Doutorado"/>
    <s v="Associado-02"/>
    <x v="0"/>
    <m/>
    <s v="0//0"/>
    <m/>
    <m/>
    <n v="0"/>
    <m/>
    <n v="0"/>
    <m/>
    <m/>
    <m/>
    <s v="EST"/>
    <s v="40 DE"/>
    <d v="2012-02-28T00:00:00"/>
    <n v="17255.59"/>
    <n v="46"/>
    <x v="1"/>
    <x v="5"/>
  </r>
  <r>
    <s v="ELISETE MARIA DE CARVALHO MESQUITA"/>
    <s v="Universidade Federal de Uberlandia"/>
    <n v="1504886"/>
    <n v="64405915172"/>
    <s v="23/03/1974"/>
    <s v="F"/>
    <s v="MARIA JOSE DE CARVALHO"/>
    <s v="Branca"/>
    <s v="BRASILEIRO NATO"/>
    <m/>
    <s v="MG"/>
    <s v="MARTINHO CAMPOS"/>
    <n v="349"/>
    <x v="9"/>
    <s v="04-SANTA MONICA"/>
    <n v="349"/>
    <x v="9"/>
    <s v="04-SANTA MONICA"/>
    <m/>
    <s v="Doutorado"/>
    <s v="Titular-01"/>
    <x v="0"/>
    <m/>
    <s v="0//0"/>
    <m/>
    <m/>
    <n v="0"/>
    <m/>
    <n v="0"/>
    <m/>
    <m/>
    <m/>
    <s v="EST"/>
    <s v="40 DE"/>
    <d v="2005-08-05T00:00:00"/>
    <n v="20530.009999999998"/>
    <n v="48"/>
    <x v="1"/>
    <x v="3"/>
  </r>
  <r>
    <s v="ELIZABETH LANNES BERNARDES"/>
    <s v="Universidade Federal de Uberlandia"/>
    <n v="416976"/>
    <n v="32060122600"/>
    <s v="31/03/1958"/>
    <s v="F"/>
    <s v="EDMA DA SILVA LANNES"/>
    <s v="Branca"/>
    <s v="BRASILEIRO NATO"/>
    <m/>
    <s v="MG"/>
    <s v="UBERLANDIA"/>
    <n v="363"/>
    <x v="10"/>
    <s v="04-SANTA MONICA"/>
    <n v="363"/>
    <x v="10"/>
    <s v="04-SANTA MONICA"/>
    <m/>
    <s v="Doutorado"/>
    <s v="Associado-01"/>
    <x v="0"/>
    <m/>
    <s v="0//0"/>
    <m/>
    <m/>
    <n v="26276"/>
    <s v="UNIVERSIDADE FEDERAL DE MATO GROSSO"/>
    <n v="0"/>
    <m/>
    <m/>
    <m/>
    <s v="EST"/>
    <s v="40 DE"/>
    <d v="2000-08-02T00:00:00"/>
    <n v="20056.32"/>
    <n v="64"/>
    <x v="3"/>
    <x v="3"/>
  </r>
  <r>
    <s v="ELIZANGELA CRUVINEL ZUZA"/>
    <s v="Universidade Federal de Uberlandia"/>
    <n v="1361172"/>
    <n v="27778791846"/>
    <s v="21/12/1978"/>
    <s v="F"/>
    <s v="BEATRIZ PARTATA DA SILVA ZUZA"/>
    <s v="Branca"/>
    <s v="BRASILEIRO NATO"/>
    <m/>
    <s v="GO"/>
    <m/>
    <n v="319"/>
    <x v="29"/>
    <s v="07-AREA ACADEMICA-UMUARAMA"/>
    <n v="319"/>
    <x v="13"/>
    <s v="07-AREA ACADEMICA-UMUARAMA"/>
    <m/>
    <s v="Doutorado"/>
    <s v="Adjunto-02"/>
    <x v="0"/>
    <m/>
    <s v="0//0"/>
    <m/>
    <m/>
    <n v="26236"/>
    <s v="UNIVERSIDADE FEDERAL FLUMINENSE"/>
    <n v="0"/>
    <m/>
    <m/>
    <m/>
    <s v="EST"/>
    <s v="40 DE"/>
    <d v="2022-08-23T00:00:00"/>
    <n v="14041.56"/>
    <n v="44"/>
    <x v="1"/>
    <x v="9"/>
  </r>
  <r>
    <s v="ELOISA AMALIA VIEIRA FERRO"/>
    <s v="Universidade Federal de Uberlandia"/>
    <n v="413637"/>
    <n v="46068724620"/>
    <s v="08/04/1964"/>
    <s v="F"/>
    <s v="MARIA ROSALINA V FERRO"/>
    <s v="Branca"/>
    <s v="BRASILEIRO NATO"/>
    <m/>
    <s v="MG"/>
    <s v="UBERLANDIA"/>
    <n v="124"/>
    <x v="99"/>
    <s v="04-SANTA MONICA"/>
    <n v="288"/>
    <x v="20"/>
    <s v="07-AREA ACADEMICA-UMUARAMA"/>
    <m/>
    <s v="Doutorado"/>
    <s v="Titular-01"/>
    <x v="0"/>
    <m/>
    <s v="0//0"/>
    <m/>
    <m/>
    <n v="0"/>
    <m/>
    <n v="0"/>
    <m/>
    <m/>
    <m/>
    <s v="EST"/>
    <s v="40 DE"/>
    <d v="1992-01-09T00:00:00"/>
    <n v="28106.9"/>
    <n v="58"/>
    <x v="2"/>
    <x v="3"/>
  </r>
  <r>
    <s v="ELOIZIO JULIO RIBEIRO"/>
    <s v="Universidade Federal de Uberlandia"/>
    <n v="411892"/>
    <n v="18273440672"/>
    <s v="23/05/1952"/>
    <s v="M"/>
    <s v="ANA ALVES SOUZA BOTELHO"/>
    <s v="Branca"/>
    <s v="BRASILEIRO NATO"/>
    <m/>
    <s v="MG"/>
    <s v="ESTRELA DO SUL"/>
    <n v="410"/>
    <x v="7"/>
    <s v="04-SANTA MONICA"/>
    <n v="410"/>
    <x v="7"/>
    <s v="04-SANTA MONICA"/>
    <m/>
    <s v="Doutorado"/>
    <s v="Titular-01"/>
    <x v="0"/>
    <m/>
    <s v="0//0"/>
    <m/>
    <m/>
    <n v="0"/>
    <m/>
    <n v="0"/>
    <m/>
    <m/>
    <m/>
    <s v="EST"/>
    <s v="40 DE"/>
    <d v="1977-01-01T00:00:00"/>
    <n v="26234.959999999999"/>
    <n v="70"/>
    <x v="7"/>
    <x v="3"/>
  </r>
  <r>
    <s v="ELSIENI COELHO DA SILVA"/>
    <s v="Universidade Federal de Uberlandia"/>
    <n v="1217032"/>
    <n v="48510785600"/>
    <s v="14/06/1967"/>
    <s v="F"/>
    <s v="IRACY MARIA NOGUEIRA"/>
    <s v="Branca"/>
    <s v="BRASILEIRO NATO"/>
    <m/>
    <s v="MG"/>
    <s v="CENTRALINA"/>
    <n v="808"/>
    <x v="35"/>
    <s v="04-SANTA MONICA"/>
    <n v="808"/>
    <x v="26"/>
    <s v="04-SANTA MONICA"/>
    <m/>
    <s v="Doutorado"/>
    <s v="Associado-04"/>
    <x v="0"/>
    <m/>
    <s v="0//0"/>
    <m/>
    <m/>
    <n v="0"/>
    <m/>
    <n v="0"/>
    <m/>
    <m/>
    <m/>
    <s v="EST"/>
    <s v="40 DE"/>
    <d v="1997-01-27T00:00:00"/>
    <n v="18837.25"/>
    <n v="55"/>
    <x v="2"/>
    <x v="1"/>
  </r>
  <r>
    <s v="ELZIMAR FERNANDA NUNES RIBEIRO"/>
    <s v="Universidade Federal de Uberlandia"/>
    <n v="1684991"/>
    <n v="78214734134"/>
    <s v="10/05/1975"/>
    <s v="F"/>
    <s v="ELZA MARIA DE SOUZA NUNES"/>
    <s v="Branca"/>
    <s v="BRASILEIRO NATO"/>
    <m/>
    <s v="GO"/>
    <s v="CUMARI"/>
    <n v="349"/>
    <x v="9"/>
    <s v="04-SANTA MONICA"/>
    <n v="349"/>
    <x v="9"/>
    <s v="04-SANTA MONICA"/>
    <m/>
    <s v="Doutorado"/>
    <s v="Associado-03"/>
    <x v="0"/>
    <m/>
    <s v="0//0"/>
    <m/>
    <s v="Afas. Part.Pro.Pos.Grad. Stricto Sensu no País C/Ônus - EST"/>
    <n v="0"/>
    <m/>
    <n v="0"/>
    <m/>
    <s v="2/05/2022"/>
    <s v="1/05/2023"/>
    <s v="EST"/>
    <s v="40 DE"/>
    <d v="2009-03-04T00:00:00"/>
    <n v="17945.810000000001"/>
    <n v="47"/>
    <x v="1"/>
    <x v="5"/>
  </r>
  <r>
    <s v="EMERSON FERNANDO RASERA"/>
    <s v="Universidade Federal de Uberlandia"/>
    <n v="1461879"/>
    <n v="17167179817"/>
    <s v="12/08/1972"/>
    <s v="M"/>
    <s v="ROSEMARY DE ABREU RASERA"/>
    <s v="Branca"/>
    <s v="BRASILEIRO NATO"/>
    <m/>
    <s v="SP"/>
    <s v="PIRACICABA"/>
    <n v="326"/>
    <x v="22"/>
    <s v="07-AREA ACADEMICA-UMUARAMA"/>
    <n v="326"/>
    <x v="18"/>
    <s v="07-AREA ACADEMICA-UMUARAMA"/>
    <m/>
    <s v="Doutorado"/>
    <s v="Titular-01"/>
    <x v="0"/>
    <m/>
    <s v="0//0"/>
    <m/>
    <m/>
    <n v="0"/>
    <m/>
    <n v="0"/>
    <m/>
    <m/>
    <m/>
    <s v="EST"/>
    <s v="40 DE"/>
    <d v="2004-08-11T00:00:00"/>
    <n v="20530.009999999998"/>
    <n v="50"/>
    <x v="0"/>
    <x v="3"/>
  </r>
  <r>
    <s v="EMERSON LUIZ GELAMO"/>
    <s v="Universidade Federal de Uberlandia"/>
    <n v="1865295"/>
    <n v="2337604829"/>
    <s v="08/02/1966"/>
    <s v="M"/>
    <s v="DIONIZIA GELAMO"/>
    <s v="Branca"/>
    <s v="BRASILEIRO NATO"/>
    <m/>
    <s v="PR"/>
    <m/>
    <n v="1152"/>
    <x v="45"/>
    <s v="09-CAMPUS PONTAL"/>
    <n v="1152"/>
    <x v="27"/>
    <s v="09-CAMPUS PONTAL"/>
    <m/>
    <s v="Doutorado"/>
    <s v="Associado-02"/>
    <x v="0"/>
    <m/>
    <s v="0//0"/>
    <m/>
    <m/>
    <n v="0"/>
    <m/>
    <n v="0"/>
    <m/>
    <m/>
    <m/>
    <s v="EST"/>
    <s v="40 DE"/>
    <d v="2011-05-04T00:00:00"/>
    <n v="18238.77"/>
    <n v="56"/>
    <x v="2"/>
    <x v="1"/>
  </r>
  <r>
    <s v="EMERSON RODRIGO ALMEIDA"/>
    <s v="Universidade Federal de Uberlandia"/>
    <n v="3122648"/>
    <n v="32233838831"/>
    <s v="19/05/1983"/>
    <s v="M"/>
    <s v="APARECIDA DE LOURDES BROMBAL ALMEIDA"/>
    <s v="Branca"/>
    <s v="BRASILEIRO NATO"/>
    <m/>
    <s v="SP"/>
    <m/>
    <n v="340"/>
    <x v="17"/>
    <s v="04-SANTA MONICA"/>
    <n v="340"/>
    <x v="15"/>
    <s v="04-SANTA MONICA"/>
    <m/>
    <s v="Doutorado"/>
    <s v="Adjunto-01"/>
    <x v="0"/>
    <m/>
    <s v="0//0"/>
    <m/>
    <m/>
    <n v="0"/>
    <m/>
    <n v="0"/>
    <m/>
    <m/>
    <m/>
    <s v="EST"/>
    <s v="40 DE"/>
    <d v="2019-04-26T00:00:00"/>
    <n v="11800.12"/>
    <n v="39"/>
    <x v="4"/>
    <x v="7"/>
  </r>
  <r>
    <s v="ENIO PEDONE BANDARRA FILHO"/>
    <s v="Universidade Federal de Uberlandia"/>
    <n v="1461707"/>
    <n v="19152090809"/>
    <s v="03/08/1970"/>
    <s v="M"/>
    <s v="SANDRA AMANDO DE B BANDARRA"/>
    <s v="Branca"/>
    <s v="BRASILEIRO NATO"/>
    <m/>
    <s v="SP"/>
    <s v="BOTUCATU"/>
    <n v="399"/>
    <x v="27"/>
    <s v="12-CAMPUS GLORIA"/>
    <n v="399"/>
    <x v="23"/>
    <s v="12-CAMPUS GLORIA"/>
    <m/>
    <s v="Doutorado"/>
    <s v="Titular-01"/>
    <x v="0"/>
    <m/>
    <s v="0//0"/>
    <m/>
    <m/>
    <n v="0"/>
    <m/>
    <n v="0"/>
    <m/>
    <m/>
    <m/>
    <s v="EST"/>
    <s v="40 DE"/>
    <d v="2004-08-06T00:00:00"/>
    <n v="21513.19"/>
    <n v="52"/>
    <x v="0"/>
    <x v="3"/>
  </r>
  <r>
    <s v="ENIO TARSO DE SOUZA COSTA"/>
    <s v="Universidade Federal de Uberlandia"/>
    <n v="1923123"/>
    <n v="2847575600"/>
    <s v="20/12/1975"/>
    <s v="M"/>
    <s v="MARIA DAS GRACAS DE SOUZA COSTA"/>
    <s v="Branca"/>
    <s v="BRASILEIRO NATO"/>
    <m/>
    <s v="MG"/>
    <m/>
    <n v="787"/>
    <x v="56"/>
    <s v="10-CAMPUS MONTE CARMELO"/>
    <n v="301"/>
    <x v="3"/>
    <s v="12-CAMPUS GLORIA"/>
    <m/>
    <s v="Doutorado"/>
    <s v="Associado-02"/>
    <x v="0"/>
    <m/>
    <s v="0//0"/>
    <m/>
    <m/>
    <n v="0"/>
    <m/>
    <n v="0"/>
    <m/>
    <m/>
    <m/>
    <s v="EST"/>
    <s v="40 DE"/>
    <d v="2012-03-06T00:00:00"/>
    <n v="17255.59"/>
    <n v="47"/>
    <x v="1"/>
    <x v="5"/>
  </r>
  <r>
    <s v="ENYARA REZENDE MORAIS"/>
    <s v="Universidade Federal de Uberlandia"/>
    <n v="2061258"/>
    <n v="5303580695"/>
    <s v="29/03/1983"/>
    <s v="F"/>
    <s v="APARECIDA ALVES REZENDE MORAIS"/>
    <s v="Branca"/>
    <s v="BRASILEIRO NATO"/>
    <m/>
    <s v="MG"/>
    <m/>
    <n v="298"/>
    <x v="46"/>
    <s v="07-AREA ACADEMICA-UMUARAMA"/>
    <n v="298"/>
    <x v="30"/>
    <s v="07-AREA ACADEMICA-UMUARAMA"/>
    <m/>
    <s v="Doutorado"/>
    <s v="Adjunto-04"/>
    <x v="0"/>
    <m/>
    <s v="0//0"/>
    <m/>
    <m/>
    <n v="0"/>
    <m/>
    <n v="0"/>
    <m/>
    <m/>
    <m/>
    <s v="EST"/>
    <s v="40 DE"/>
    <d v="2013-10-01T00:00:00"/>
    <n v="13273.52"/>
    <n v="39"/>
    <x v="4"/>
    <x v="4"/>
  </r>
  <r>
    <s v="ERICA CAROLINA CAMPOS"/>
    <s v="Universidade Federal de Uberlandia"/>
    <n v="2084290"/>
    <n v="4089933676"/>
    <s v="19/05/1979"/>
    <s v="F"/>
    <s v="RAQUEL MARILAQUE GONCALVES CAMPOS"/>
    <s v="Branca"/>
    <s v="BRASILEIRO NATO"/>
    <m/>
    <s v="MG"/>
    <m/>
    <n v="332"/>
    <x v="48"/>
    <s v="03-EDUCACAO FISICA"/>
    <n v="332"/>
    <x v="31"/>
    <s v="03-EDUCACAO FISICA"/>
    <m/>
    <s v="Doutorado"/>
    <s v="Adjunto-03"/>
    <x v="0"/>
    <m/>
    <s v="0//0"/>
    <m/>
    <m/>
    <n v="0"/>
    <m/>
    <n v="0"/>
    <m/>
    <m/>
    <m/>
    <s v="EST"/>
    <s v="40 DE"/>
    <d v="2014-01-13T00:00:00"/>
    <n v="12763.01"/>
    <n v="43"/>
    <x v="4"/>
    <x v="4"/>
  </r>
  <r>
    <s v="ERICA IMBIRUSSU DE AZEVEDO"/>
    <s v="Universidade Federal de Uberlandia"/>
    <n v="1156839"/>
    <n v="81925352587"/>
    <s v="17/08/1981"/>
    <s v="F"/>
    <s v="RITA DE CASSIA PEREIRA IMBIRUSSU"/>
    <s v="Parda"/>
    <s v="BRASILEIRO NATO"/>
    <m/>
    <s v="BA"/>
    <m/>
    <n v="344"/>
    <x v="6"/>
    <s v="04-SANTA MONICA"/>
    <n v="344"/>
    <x v="6"/>
    <s v="04-SANTA MONICA"/>
    <m/>
    <s v="Doutorado"/>
    <s v="Auxiliar-01"/>
    <x v="1"/>
    <m/>
    <s v="0//0"/>
    <m/>
    <m/>
    <n v="0"/>
    <m/>
    <n v="0"/>
    <m/>
    <m/>
    <m/>
    <s v="CDT"/>
    <s v="40 HS"/>
    <d v="2022-04-18T00:00:00"/>
    <n v="3866.06"/>
    <n v="41"/>
    <x v="4"/>
    <x v="8"/>
  </r>
  <r>
    <s v="ERICA RODRIGUES MARIANO DE ALMEIDA REZENDE"/>
    <s v="Universidade Federal de Uberlandia"/>
    <n v="3179352"/>
    <n v="99924250672"/>
    <s v="19/03/1970"/>
    <s v="F"/>
    <s v="AMERICA RODRIGUES MARIANO"/>
    <s v="Branca"/>
    <s v="BRASILEIRO NATO"/>
    <m/>
    <s v="MG"/>
    <s v="UBERABA"/>
    <n v="305"/>
    <x v="0"/>
    <s v="07-AREA ACADEMICA-UMUARAMA"/>
    <n v="305"/>
    <x v="0"/>
    <s v="07-AREA ACADEMICA-UMUARAMA"/>
    <m/>
    <s v="Doutorado"/>
    <s v="Adjunto-02"/>
    <x v="0"/>
    <m/>
    <s v="0//0"/>
    <m/>
    <m/>
    <n v="0"/>
    <m/>
    <n v="0"/>
    <m/>
    <m/>
    <m/>
    <s v="EST"/>
    <s v="40 HS"/>
    <d v="2013-07-01T00:00:00"/>
    <n v="7441.76"/>
    <n v="52"/>
    <x v="0"/>
    <x v="6"/>
  </r>
  <r>
    <s v="ERICK PIOVESAN"/>
    <s v="Universidade Federal de Uberlandia"/>
    <n v="2433909"/>
    <n v="27721049822"/>
    <s v="14/12/1978"/>
    <s v="M"/>
    <s v="MARIA APARECIDA MONETTI PIOVESAN"/>
    <s v="Branca"/>
    <s v="BRASILEIRO NATO"/>
    <m/>
    <s v="SP"/>
    <s v="SAO CARLOS"/>
    <n v="395"/>
    <x v="1"/>
    <s v="04-SANTA MONICA"/>
    <n v="395"/>
    <x v="1"/>
    <s v="04-SANTA MONICA"/>
    <m/>
    <s v="Doutorado"/>
    <s v="Associado-03"/>
    <x v="0"/>
    <m/>
    <s v="0//0"/>
    <m/>
    <m/>
    <n v="0"/>
    <m/>
    <n v="0"/>
    <m/>
    <m/>
    <m/>
    <s v="EST"/>
    <s v="40 DE"/>
    <d v="2010-08-10T00:00:00"/>
    <n v="18928.990000000002"/>
    <n v="44"/>
    <x v="1"/>
    <x v="1"/>
  </r>
  <r>
    <s v="ERICK PRADO DE OLIVEIRA"/>
    <s v="Universidade Federal de Uberlandia"/>
    <n v="2036125"/>
    <n v="32457736846"/>
    <s v="30/11/1983"/>
    <s v="M"/>
    <s v="ELIANE MARIA PRADO DE OLIVEIRA"/>
    <s v="Branca"/>
    <s v="BRASILEIRO NATO"/>
    <m/>
    <s v="SP"/>
    <m/>
    <n v="305"/>
    <x v="0"/>
    <s v="07-AREA ACADEMICA-UMUARAMA"/>
    <n v="305"/>
    <x v="0"/>
    <s v="07-AREA ACADEMICA-UMUARAMA"/>
    <m/>
    <s v="Doutorado"/>
    <s v="Adjunto-04"/>
    <x v="0"/>
    <m/>
    <s v="0//0"/>
    <m/>
    <m/>
    <n v="0"/>
    <m/>
    <n v="0"/>
    <m/>
    <m/>
    <m/>
    <s v="EST"/>
    <s v="40 DE"/>
    <d v="2013-06-17T00:00:00"/>
    <n v="13273.52"/>
    <n v="39"/>
    <x v="4"/>
    <x v="4"/>
  </r>
  <r>
    <s v="ERIKA MARIA CHIOCA LOPES"/>
    <s v="Universidade Federal de Uberlandia"/>
    <n v="2275481"/>
    <n v="705049620"/>
    <s v="27/04/1974"/>
    <s v="F"/>
    <s v="MARLENE APARECIDA CHIOCA LOPES"/>
    <s v="Branca"/>
    <s v="BRASILEIRO NATO"/>
    <m/>
    <s v="MG"/>
    <m/>
    <n v="391"/>
    <x v="8"/>
    <s v="04-SANTA MONICA"/>
    <n v="391"/>
    <x v="8"/>
    <s v="04-SANTA MONICA"/>
    <m/>
    <s v="Doutorado"/>
    <s v="Adjunto-03"/>
    <x v="0"/>
    <m/>
    <s v="0//0"/>
    <m/>
    <m/>
    <n v="0"/>
    <m/>
    <n v="0"/>
    <m/>
    <m/>
    <m/>
    <s v="EST"/>
    <s v="40 DE"/>
    <d v="2011-01-18T00:00:00"/>
    <n v="12763.01"/>
    <n v="48"/>
    <x v="1"/>
    <x v="4"/>
  </r>
  <r>
    <s v="ERIKA MARIA MARCONDES TASSI"/>
    <s v="Universidade Federal de Uberlandia"/>
    <n v="1768565"/>
    <n v="68069049634"/>
    <s v="01/05/1972"/>
    <s v="F"/>
    <s v="ELIA MARIA MARCONDES TASSI"/>
    <s v="Branca"/>
    <s v="BRASILEIRO NATO"/>
    <m/>
    <s v="MG"/>
    <m/>
    <n v="305"/>
    <x v="0"/>
    <s v="07-AREA ACADEMICA-UMUARAMA"/>
    <n v="305"/>
    <x v="0"/>
    <s v="07-AREA ACADEMICA-UMUARAMA"/>
    <m/>
    <s v="Doutorado"/>
    <s v="Associado-03"/>
    <x v="0"/>
    <m/>
    <s v="0//0"/>
    <m/>
    <m/>
    <n v="0"/>
    <m/>
    <n v="0"/>
    <m/>
    <m/>
    <m/>
    <s v="EST"/>
    <s v="40 DE"/>
    <d v="2010-03-05T00:00:00"/>
    <n v="18921.32"/>
    <n v="50"/>
    <x v="0"/>
    <x v="1"/>
  </r>
  <r>
    <s v="ERIKA OHTA WATANABE"/>
    <s v="Universidade Federal de Uberlandia"/>
    <n v="1739383"/>
    <n v="26593792896"/>
    <s v="14/03/1978"/>
    <s v="F"/>
    <s v="MITSUNO OHTA WATANABE"/>
    <s v="Amarela"/>
    <s v="BRASILEIRO NATO"/>
    <m/>
    <s v="SP"/>
    <m/>
    <n v="410"/>
    <x v="7"/>
    <s v="04-SANTA MONICA"/>
    <n v="410"/>
    <x v="7"/>
    <s v="04-SANTA MONICA"/>
    <m/>
    <s v="Doutorado"/>
    <s v="Associado-03"/>
    <x v="0"/>
    <m/>
    <s v="0//0"/>
    <m/>
    <m/>
    <n v="0"/>
    <m/>
    <n v="0"/>
    <m/>
    <m/>
    <m/>
    <s v="EST"/>
    <s v="40 DE"/>
    <d v="2009-11-17T00:00:00"/>
    <n v="18928.990000000002"/>
    <n v="44"/>
    <x v="1"/>
    <x v="1"/>
  </r>
  <r>
    <s v="ERIKA RENATA BARBOSA NEIRO"/>
    <s v="Universidade Federal de Uberlandia"/>
    <n v="2877113"/>
    <n v="15356721889"/>
    <s v="10/09/1971"/>
    <s v="F"/>
    <s v="MARIA EUNICE RIBEIRO BARBOSA"/>
    <s v="Branca"/>
    <s v="BRASILEIRO NATO"/>
    <m/>
    <s v="SP"/>
    <m/>
    <n v="288"/>
    <x v="24"/>
    <s v="07-AREA ACADEMICA-UMUARAMA"/>
    <n v="288"/>
    <x v="20"/>
    <s v="07-AREA ACADEMICA-UMUARAMA"/>
    <m/>
    <s v="Doutorado"/>
    <s v="Associado-01"/>
    <x v="0"/>
    <m/>
    <s v="0//0"/>
    <m/>
    <m/>
    <n v="0"/>
    <m/>
    <n v="0"/>
    <m/>
    <m/>
    <m/>
    <s v="EST"/>
    <s v="40 DE"/>
    <d v="2012-12-19T00:00:00"/>
    <n v="16591.91"/>
    <n v="51"/>
    <x v="0"/>
    <x v="5"/>
  </r>
  <r>
    <s v="ERNANDO ANTONIO DOS REIS"/>
    <s v="Universidade Federal de Uberlandia"/>
    <n v="1035183"/>
    <n v="55088716672"/>
    <s v="16/06/1969"/>
    <s v="M"/>
    <s v="SEBASTIANA LIDIA DOS REIS"/>
    <s v="Não Informado"/>
    <s v="BRASILEIRO NATO"/>
    <m/>
    <s v="MG"/>
    <s v="PATROCINIO"/>
    <n v="360"/>
    <x v="4"/>
    <s v="04-SANTA MONICA"/>
    <n v="360"/>
    <x v="4"/>
    <s v="04-SANTA MONICA"/>
    <m/>
    <s v="Doutorado"/>
    <s v="Associado-03"/>
    <x v="0"/>
    <m/>
    <s v="0//0"/>
    <m/>
    <m/>
    <n v="0"/>
    <m/>
    <n v="0"/>
    <m/>
    <m/>
    <m/>
    <s v="EST"/>
    <s v="40 DE"/>
    <d v="1993-03-22T00:00:00"/>
    <n v="18363.150000000001"/>
    <n v="53"/>
    <x v="0"/>
    <x v="1"/>
  </r>
  <r>
    <s v="ERNANE ANTONIO ALVES COELHO"/>
    <s v="Universidade Federal de Uberlandia"/>
    <n v="413456"/>
    <n v="57846316672"/>
    <s v="27/07/1962"/>
    <s v="M"/>
    <s v="ASTINA ALVES FARIA COELHO"/>
    <s v="Parda"/>
    <s v="BRASILEIRO NATO"/>
    <m/>
    <s v="MG"/>
    <s v="TEOFILO OTONI"/>
    <n v="403"/>
    <x v="12"/>
    <s v="04-SANTA MONICA"/>
    <n v="403"/>
    <x v="11"/>
    <s v="04-SANTA MONICA"/>
    <m/>
    <s v="Doutorado"/>
    <s v="Titular-01"/>
    <x v="0"/>
    <m/>
    <s v="0//0"/>
    <m/>
    <m/>
    <n v="0"/>
    <m/>
    <n v="0"/>
    <m/>
    <m/>
    <m/>
    <s v="EST"/>
    <s v="40 DE"/>
    <d v="1989-12-29T00:00:00"/>
    <n v="21389.4"/>
    <n v="60"/>
    <x v="6"/>
    <x v="3"/>
  </r>
  <r>
    <s v="ERNESTO AKIO TAKETOMI"/>
    <s v="Universidade Federal de Uberlandia"/>
    <n v="412607"/>
    <n v="32871040982"/>
    <s v="18/01/1953"/>
    <s v="M"/>
    <s v="FUMIKO ARAI TAKETOMI"/>
    <s v="Amarela"/>
    <s v="BRASILEIRO NATO"/>
    <m/>
    <s v="PR"/>
    <s v="MARINGA"/>
    <n v="288"/>
    <x v="24"/>
    <s v="07-AREA ACADEMICA-UMUARAMA"/>
    <n v="288"/>
    <x v="20"/>
    <s v="07-AREA ACADEMICA-UMUARAMA"/>
    <m/>
    <s v="Doutorado"/>
    <s v="Titular-01"/>
    <x v="0"/>
    <m/>
    <s v="0//0"/>
    <m/>
    <m/>
    <n v="0"/>
    <m/>
    <n v="0"/>
    <m/>
    <m/>
    <m/>
    <s v="EST"/>
    <s v="40 DE"/>
    <d v="1985-10-01T00:00:00"/>
    <n v="26188.639999999999"/>
    <n v="69"/>
    <x v="7"/>
    <x v="3"/>
  </r>
  <r>
    <s v="ERNESTO SERGIO BERTOLDO"/>
    <s v="Universidade Federal de Uberlandia"/>
    <n v="413629"/>
    <n v="52731065672"/>
    <s v="27/10/1964"/>
    <s v="M"/>
    <s v="ADELIA ZANATA BERTOLDO"/>
    <s v="Branca"/>
    <s v="BRASILEIRO NATO"/>
    <m/>
    <s v="MG"/>
    <s v="UBERLANDIA"/>
    <n v="629"/>
    <x v="100"/>
    <s v="04-SANTA MONICA"/>
    <n v="349"/>
    <x v="9"/>
    <s v="04-SANTA MONICA"/>
    <m/>
    <s v="Doutorado"/>
    <s v="Titular-01"/>
    <x v="0"/>
    <m/>
    <s v="0//0"/>
    <m/>
    <m/>
    <n v="0"/>
    <m/>
    <n v="0"/>
    <m/>
    <m/>
    <m/>
    <s v="EST"/>
    <s v="40 DE"/>
    <d v="1992-01-13T00:00:00"/>
    <n v="21854.7"/>
    <n v="58"/>
    <x v="2"/>
    <x v="3"/>
  </r>
  <r>
    <s v="ERWIN PADUA XAVIER"/>
    <s v="Universidade Federal de Uberlandia"/>
    <n v="1675695"/>
    <n v="4252361613"/>
    <s v="11/02/1980"/>
    <s v="M"/>
    <s v="MARCIA PADUA DE MENEZES XAVIER"/>
    <s v="Não Informado"/>
    <s v="BRASILEIRO NATO"/>
    <m/>
    <s v="MG"/>
    <s v="ITURAMA"/>
    <n v="344"/>
    <x v="6"/>
    <s v="04-SANTA MONICA"/>
    <n v="344"/>
    <x v="6"/>
    <s v="04-SANTA MONICA"/>
    <m/>
    <s v="Mestrado"/>
    <s v="Adjunto-03"/>
    <x v="0"/>
    <m/>
    <s v="0//0"/>
    <m/>
    <m/>
    <n v="0"/>
    <m/>
    <n v="0"/>
    <m/>
    <m/>
    <m/>
    <s v="EST"/>
    <s v="40 DE"/>
    <d v="2009-01-22T00:00:00"/>
    <n v="8904.42"/>
    <n v="42"/>
    <x v="4"/>
    <x v="2"/>
  </r>
  <r>
    <s v="ETIENNE CARDOSO ABDALA"/>
    <s v="Universidade Federal de Uberlandia"/>
    <n v="2486368"/>
    <n v="3634402679"/>
    <s v="14/03/1975"/>
    <s v="F"/>
    <s v="LENICE CARDOSO ABDALA"/>
    <s v="Branca"/>
    <s v="BRASILEIRO NATO"/>
    <m/>
    <s v="MG"/>
    <s v="UBERLANDIA"/>
    <n v="369"/>
    <x v="28"/>
    <s v="04-SANTA MONICA"/>
    <n v="369"/>
    <x v="24"/>
    <s v="04-SANTA MONICA"/>
    <m/>
    <s v="Doutorado"/>
    <s v="Associado-01"/>
    <x v="0"/>
    <m/>
    <s v="0//0"/>
    <m/>
    <m/>
    <n v="0"/>
    <m/>
    <n v="0"/>
    <m/>
    <m/>
    <m/>
    <s v="EST"/>
    <s v="40 DE"/>
    <d v="2008-09-25T00:00:00"/>
    <n v="16591.91"/>
    <n v="47"/>
    <x v="1"/>
    <x v="5"/>
  </r>
  <r>
    <s v="EUGENIO PACCELI COSTA"/>
    <s v="Universidade Federal de Uberlandia"/>
    <n v="1283013"/>
    <n v="54194172868"/>
    <s v="17/11/1953"/>
    <s v="M"/>
    <s v="TEODOLINA COSTA RAMOS"/>
    <s v="Branca"/>
    <s v="BRASILEIRO NATO"/>
    <m/>
    <s v="MG"/>
    <m/>
    <n v="577"/>
    <x v="31"/>
    <s v="09-CAMPUS PONTAL"/>
    <n v="1158"/>
    <x v="25"/>
    <s v="09-CAMPUS PONTAL"/>
    <m/>
    <s v="Doutorado"/>
    <s v="Adjunto-01"/>
    <x v="0"/>
    <m/>
    <s v="0//0"/>
    <m/>
    <m/>
    <n v="0"/>
    <m/>
    <n v="0"/>
    <m/>
    <m/>
    <m/>
    <s v="EST"/>
    <s v="40 DE"/>
    <d v="2019-06-11T00:00:00"/>
    <n v="11800.12"/>
    <n v="69"/>
    <x v="7"/>
    <x v="7"/>
  </r>
  <r>
    <s v="EUNICE HENRIQUES PEREIRA VILELA"/>
    <s v="Universidade Federal de Uberlandia"/>
    <n v="3229224"/>
    <n v="10132442655"/>
    <s v="22/06/1994"/>
    <s v="F"/>
    <s v="MARIA RAMOS PEREIRA VILELA"/>
    <s v="Branca"/>
    <s v="BRASILEIRO NATO"/>
    <m/>
    <s v="MG"/>
    <m/>
    <n v="369"/>
    <x v="28"/>
    <s v="04-SANTA MONICA"/>
    <n v="369"/>
    <x v="24"/>
    <s v="04-SANTA MONICA"/>
    <m/>
    <s v="Mestrado"/>
    <s v="Auxiliar-01"/>
    <x v="1"/>
    <m/>
    <s v="0//0"/>
    <m/>
    <m/>
    <n v="0"/>
    <m/>
    <n v="0"/>
    <m/>
    <m/>
    <m/>
    <s v="CDT"/>
    <s v="40 HS"/>
    <d v="2021-03-05T00:00:00"/>
    <n v="3259.43"/>
    <n v="28"/>
    <x v="9"/>
    <x v="8"/>
  </r>
  <r>
    <s v="EUSIMIO FELISBINO FRAGA JUNIOR"/>
    <s v="Universidade Federal de Uberlandia"/>
    <n v="1891182"/>
    <n v="6796007603"/>
    <s v="16/06/1986"/>
    <s v="M"/>
    <s v="IRANI LUCINDO DA CRUZ FRAGA"/>
    <s v="Branca"/>
    <s v="BRASILEIRO NATO"/>
    <m/>
    <s v="SP"/>
    <m/>
    <n v="908"/>
    <x v="44"/>
    <s v="10-CAMPUS MONTE CARMELO"/>
    <n v="301"/>
    <x v="3"/>
    <s v="12-CAMPUS GLORIA"/>
    <m/>
    <s v="Doutorado"/>
    <s v="Adjunto-02"/>
    <x v="0"/>
    <m/>
    <s v="0//0"/>
    <m/>
    <m/>
    <n v="0"/>
    <m/>
    <n v="0"/>
    <m/>
    <m/>
    <m/>
    <s v="EST"/>
    <s v="40 DE"/>
    <d v="2015-05-06T00:00:00"/>
    <n v="12272.12"/>
    <n v="36"/>
    <x v="5"/>
    <x v="4"/>
  </r>
  <r>
    <s v="EUSTAQUIO SAO JOSE DE FARIA"/>
    <s v="Universidade Federal de Uberlandia"/>
    <n v="1844032"/>
    <n v="96919426668"/>
    <s v="16/03/1973"/>
    <s v="M"/>
    <s v="MARIA FRANCISCA DE SAO JOSE FARIA"/>
    <s v="Não Informado"/>
    <s v="BRASILEIRO NATO"/>
    <m/>
    <s v="MG"/>
    <m/>
    <n v="369"/>
    <x v="28"/>
    <s v="04-SANTA MONICA"/>
    <n v="369"/>
    <x v="24"/>
    <s v="04-SANTA MONICA"/>
    <m/>
    <s v="Doutorado"/>
    <s v="Associado-02"/>
    <x v="0"/>
    <m/>
    <s v="0//0"/>
    <m/>
    <m/>
    <n v="0"/>
    <m/>
    <n v="0"/>
    <m/>
    <m/>
    <m/>
    <s v="EST"/>
    <s v="40 DE"/>
    <d v="2011-02-03T00:00:00"/>
    <n v="17255.59"/>
    <n v="49"/>
    <x v="0"/>
    <x v="5"/>
  </r>
  <r>
    <s v="EVANEIDE ALVES CARNEIRO"/>
    <s v="Universidade Federal de Uberlandia"/>
    <n v="1457331"/>
    <n v="61897876300"/>
    <s v="19/06/1981"/>
    <s v="F"/>
    <s v="RAIMUNDA ALVES DA SILVA"/>
    <s v="Parda"/>
    <s v="BRASILEIRO NATO"/>
    <m/>
    <s v="CE"/>
    <s v="JAGUARIBE"/>
    <n v="801"/>
    <x v="96"/>
    <s v="09-CAMPUS PONTAL"/>
    <n v="1152"/>
    <x v="27"/>
    <s v="09-CAMPUS PONTAL"/>
    <m/>
    <s v="Doutorado"/>
    <s v="Adjunto-03"/>
    <x v="0"/>
    <m/>
    <s v="0//0"/>
    <m/>
    <m/>
    <n v="0"/>
    <m/>
    <n v="0"/>
    <m/>
    <m/>
    <m/>
    <s v="EST"/>
    <s v="40 DE"/>
    <d v="2006-09-15T00:00:00"/>
    <n v="12763.01"/>
    <n v="41"/>
    <x v="4"/>
    <x v="4"/>
  </r>
  <r>
    <s v="EVERTON CARVALHO DOS SANTOS"/>
    <s v="Universidade Federal de Uberlandia"/>
    <n v="1237655"/>
    <n v="33085244816"/>
    <s v="28/09/1987"/>
    <s v="M"/>
    <s v="ALZIRA CARVALHO DOS SANTOS"/>
    <s v="Branca"/>
    <s v="BRASILEIRO NATO"/>
    <m/>
    <s v="MT"/>
    <m/>
    <n v="395"/>
    <x v="1"/>
    <s v="04-SANTA MONICA"/>
    <n v="395"/>
    <x v="1"/>
    <s v="04-SANTA MONICA"/>
    <m/>
    <s v="Doutorado"/>
    <s v="Auxiliar-01"/>
    <x v="0"/>
    <m/>
    <s v="0//0"/>
    <m/>
    <m/>
    <n v="0"/>
    <m/>
    <n v="0"/>
    <m/>
    <m/>
    <m/>
    <s v="EST"/>
    <s v="40 DE"/>
    <d v="2022-06-27T00:00:00"/>
    <n v="9616.18"/>
    <n v="35"/>
    <x v="5"/>
    <x v="2"/>
  </r>
  <r>
    <s v="FABIANA DA SILVA SOARES"/>
    <s v="Universidade Federal de Uberlandia"/>
    <n v="3224554"/>
    <n v="6602368699"/>
    <s v="16/08/1992"/>
    <s v="F"/>
    <s v="MARILENE DA SILVA SOARES"/>
    <s v="Parda"/>
    <s v="BRASILEIRO NATO"/>
    <m/>
    <s v="MG"/>
    <m/>
    <n v="305"/>
    <x v="0"/>
    <s v="07-AREA ACADEMICA-UMUARAMA"/>
    <n v="305"/>
    <x v="0"/>
    <s v="07-AREA ACADEMICA-UMUARAMA"/>
    <m/>
    <s v="Doutorado"/>
    <s v="Auxiliar-01"/>
    <x v="1"/>
    <m/>
    <s v="0//0"/>
    <m/>
    <m/>
    <n v="0"/>
    <m/>
    <n v="0"/>
    <m/>
    <m/>
    <m/>
    <s v="CDT"/>
    <s v="40 HS"/>
    <d v="2021-02-26T00:00:00"/>
    <n v="3866.06"/>
    <n v="30"/>
    <x v="8"/>
    <x v="8"/>
  </r>
  <r>
    <s v="FABIANA FIOREZI DE MARCO MATOS"/>
    <s v="Universidade Federal de Uberlandia"/>
    <n v="1504731"/>
    <n v="14435407817"/>
    <s v="03/02/1974"/>
    <s v="F"/>
    <s v="BARBARA C FIOREZI DE MARCO"/>
    <s v="Branca"/>
    <s v="BRASILEIRO NATO"/>
    <m/>
    <s v="SP"/>
    <s v="MONTE AZUL PAULISTA"/>
    <n v="391"/>
    <x v="8"/>
    <s v="04-SANTA MONICA"/>
    <n v="391"/>
    <x v="8"/>
    <s v="04-SANTA MONICA"/>
    <m/>
    <s v="Doutorado"/>
    <s v="Associado-03"/>
    <x v="0"/>
    <m/>
    <s v="0//0"/>
    <m/>
    <m/>
    <n v="0"/>
    <m/>
    <n v="0"/>
    <m/>
    <m/>
    <m/>
    <s v="EST"/>
    <s v="40 DE"/>
    <d v="2005-08-05T00:00:00"/>
    <n v="17945.810000000001"/>
    <n v="48"/>
    <x v="1"/>
    <x v="5"/>
  </r>
  <r>
    <s v="FABIANA REGINA XAVIER BATISTA"/>
    <s v="Universidade Federal de Uberlandia"/>
    <n v="1772653"/>
    <n v="26076996811"/>
    <s v="25/02/1976"/>
    <s v="F"/>
    <s v="MARILISA XAVIER"/>
    <s v="Parda"/>
    <s v="BRASILEIRO NATO"/>
    <m/>
    <s v="SP"/>
    <m/>
    <n v="410"/>
    <x v="7"/>
    <s v="04-SANTA MONICA"/>
    <n v="410"/>
    <x v="7"/>
    <s v="04-SANTA MONICA"/>
    <m/>
    <s v="Doutorado"/>
    <s v="Associado-03"/>
    <x v="0"/>
    <m/>
    <s v="0//0"/>
    <m/>
    <m/>
    <n v="0"/>
    <m/>
    <n v="0"/>
    <m/>
    <m/>
    <m/>
    <s v="EST"/>
    <s v="40 DE"/>
    <d v="2010-03-12T00:00:00"/>
    <n v="20598.36"/>
    <n v="46"/>
    <x v="1"/>
    <x v="3"/>
  </r>
  <r>
    <s v="FABIANA SODRE DE OLIVEIRA"/>
    <s v="Universidade Federal de Uberlandia"/>
    <n v="1035216"/>
    <n v="77802993687"/>
    <s v="08/07/1967"/>
    <s v="F"/>
    <s v="SUANE SODRE OLIVEIRA"/>
    <s v="Branca"/>
    <s v="BRASILEIRO NATO"/>
    <m/>
    <s v="MG"/>
    <s v="UBERLANDIA"/>
    <n v="319"/>
    <x v="29"/>
    <s v="07-AREA ACADEMICA-UMUARAMA"/>
    <n v="319"/>
    <x v="13"/>
    <s v="07-AREA ACADEMICA-UMUARAMA"/>
    <m/>
    <s v="Doutorado"/>
    <s v="Titular-01"/>
    <x v="0"/>
    <m/>
    <s v="0//0"/>
    <m/>
    <m/>
    <n v="0"/>
    <m/>
    <n v="0"/>
    <m/>
    <m/>
    <m/>
    <s v="EST"/>
    <s v="40 DE"/>
    <d v="1993-05-03T00:00:00"/>
    <n v="21962.33"/>
    <n v="55"/>
    <x v="2"/>
    <x v="3"/>
  </r>
  <r>
    <s v="FABIANA VANESSA GONZALIS"/>
    <s v="Universidade Federal de Uberlandia"/>
    <n v="1720583"/>
    <n v="14785127848"/>
    <s v="05/07/1971"/>
    <s v="F"/>
    <s v="ROZALINA VITOLO GONZALIS"/>
    <s v="Branca"/>
    <s v="BRASILEIRO NATO"/>
    <m/>
    <s v="SP"/>
    <m/>
    <n v="349"/>
    <x v="9"/>
    <s v="04-SANTA MONICA"/>
    <n v="349"/>
    <x v="9"/>
    <s v="04-SANTA MONICA"/>
    <m/>
    <s v="Doutorado"/>
    <s v="Adjunto-02"/>
    <x v="0"/>
    <m/>
    <s v="0//0"/>
    <m/>
    <s v="LIC. MOTIVO ACOMPANHAMENTO CONJUGE OU COMPANHEIRO- EST"/>
    <n v="0"/>
    <m/>
    <n v="0"/>
    <m/>
    <s v="1/05/2013"/>
    <s v="0//0"/>
    <s v="EST"/>
    <s v="40 DE"/>
    <d v="2009-08-24T00:00:00"/>
    <n v="0"/>
    <n v="51"/>
    <x v="0"/>
    <x v="10"/>
  </r>
  <r>
    <s v="FABIANE SANTANA PREVITALI"/>
    <s v="Universidade Federal de Uberlandia"/>
    <n v="1296622"/>
    <n v="13946011829"/>
    <s v="08/01/1970"/>
    <s v="F"/>
    <s v="PAULA SANTANA PREVITALI"/>
    <s v="Branca"/>
    <s v="BRASILEIRO NATO"/>
    <m/>
    <s v="SP"/>
    <s v="PIRACICABA"/>
    <n v="806"/>
    <x v="19"/>
    <s v="04-SANTA MONICA"/>
    <n v="806"/>
    <x v="16"/>
    <s v="04-SANTA MONICA"/>
    <m/>
    <s v="Doutorado"/>
    <s v="Titular-01"/>
    <x v="0"/>
    <m/>
    <s v="0//0"/>
    <m/>
    <m/>
    <n v="0"/>
    <m/>
    <n v="0"/>
    <m/>
    <m/>
    <m/>
    <s v="EST"/>
    <s v="40 DE"/>
    <d v="2004-08-19T00:00:00"/>
    <n v="20530.009999999998"/>
    <n v="52"/>
    <x v="0"/>
    <x v="3"/>
  </r>
  <r>
    <s v="FABIANO AZEVEDO DORCA"/>
    <s v="Universidade Federal de Uberlandia"/>
    <n v="1728613"/>
    <n v="4471779664"/>
    <s v="28/03/1979"/>
    <s v="M"/>
    <s v="MARISA AZEVEDO DORCA"/>
    <s v="Branca"/>
    <s v="BRASILEIRO NATO"/>
    <m/>
    <s v="MG"/>
    <m/>
    <n v="414"/>
    <x v="42"/>
    <s v="04-SANTA MONICA"/>
    <n v="414"/>
    <x v="12"/>
    <s v="04-SANTA MONICA"/>
    <m/>
    <s v="Doutorado"/>
    <s v="Associado-02"/>
    <x v="0"/>
    <m/>
    <s v="0//0"/>
    <m/>
    <m/>
    <n v="0"/>
    <m/>
    <n v="0"/>
    <m/>
    <m/>
    <m/>
    <s v="EST"/>
    <s v="40 DE"/>
    <d v="2009-09-21T00:00:00"/>
    <n v="19135.97"/>
    <n v="43"/>
    <x v="4"/>
    <x v="1"/>
  </r>
  <r>
    <s v="FABIANO HENRIQUE RODRIGUES SOARES"/>
    <s v="Universidade Federal de Uberlandia"/>
    <n v="1087986"/>
    <n v="83697357468"/>
    <s v="27/10/1971"/>
    <s v="M"/>
    <s v="MARIA DOS ANJOS RODRIGUES SOARES"/>
    <s v="Branca"/>
    <s v="BRASILEIRO NATO"/>
    <m/>
    <s v="RN"/>
    <m/>
    <n v="305"/>
    <x v="0"/>
    <s v="07-AREA ACADEMICA-UMUARAMA"/>
    <n v="305"/>
    <x v="0"/>
    <s v="07-AREA ACADEMICA-UMUARAMA"/>
    <m/>
    <s v="Doutorado"/>
    <s v="Auxiliar-01"/>
    <x v="0"/>
    <m/>
    <s v="0//0"/>
    <m/>
    <m/>
    <n v="0"/>
    <m/>
    <n v="0"/>
    <m/>
    <m/>
    <m/>
    <s v="EST"/>
    <s v="40 DE"/>
    <d v="2022-06-10T00:00:00"/>
    <n v="9616.18"/>
    <n v="51"/>
    <x v="0"/>
    <x v="2"/>
  </r>
  <r>
    <s v="FABIANO RICARDO DE TAVARES CANTO"/>
    <s v="Universidade Federal de Uberlandia"/>
    <n v="1886156"/>
    <n v="425308650"/>
    <s v="10/08/1974"/>
    <s v="M"/>
    <s v="RITA DE CASSIA MORETTO SILVA CANTO"/>
    <s v="Branca"/>
    <s v="BRASILEIRO NATO"/>
    <m/>
    <s v="SP"/>
    <m/>
    <n v="305"/>
    <x v="0"/>
    <s v="07-AREA ACADEMICA-UMUARAMA"/>
    <n v="305"/>
    <x v="0"/>
    <s v="07-AREA ACADEMICA-UMUARAMA"/>
    <m/>
    <s v="Doutorado"/>
    <s v="Associado-01"/>
    <x v="0"/>
    <m/>
    <s v="0//0"/>
    <m/>
    <m/>
    <n v="0"/>
    <m/>
    <n v="0"/>
    <m/>
    <m/>
    <m/>
    <s v="EST"/>
    <s v="40 HS"/>
    <d v="2011-08-17T00:00:00"/>
    <n v="10061.26"/>
    <n v="48"/>
    <x v="1"/>
    <x v="7"/>
  </r>
  <r>
    <s v="FABIO AUGUSTO DO AMARAL"/>
    <s v="Universidade Federal de Uberlandia"/>
    <n v="1768516"/>
    <n v="16852002810"/>
    <s v="15/01/1974"/>
    <s v="M"/>
    <s v="MARIA IVONETE DO AMARAL"/>
    <s v="Branca"/>
    <s v="BRASILEIRO NATO"/>
    <m/>
    <s v="SP"/>
    <m/>
    <n v="356"/>
    <x v="23"/>
    <s v="04-SANTA MONICA"/>
    <n v="356"/>
    <x v="19"/>
    <s v="04-SANTA MONICA"/>
    <m/>
    <s v="Doutorado"/>
    <s v="Associado-03"/>
    <x v="0"/>
    <m/>
    <s v="0//0"/>
    <m/>
    <m/>
    <n v="0"/>
    <m/>
    <n v="0"/>
    <m/>
    <m/>
    <m/>
    <s v="EST"/>
    <s v="40 DE"/>
    <d v="2010-03-05T00:00:00"/>
    <n v="21798.57"/>
    <n v="48"/>
    <x v="1"/>
    <x v="3"/>
  </r>
  <r>
    <s v="FABIO BALTAZAR DO NASCIMENTO JUNIOR"/>
    <s v="Universidade Federal de Uberlandia"/>
    <n v="2974461"/>
    <n v="1454232633"/>
    <s v="22/07/1982"/>
    <s v="M"/>
    <s v="ISA ARANTES DE SOUSA"/>
    <s v="Branca"/>
    <s v="BRASILEIRO NATO"/>
    <m/>
    <s v="MG"/>
    <m/>
    <n v="807"/>
    <x v="26"/>
    <s v="04-SANTA MONICA"/>
    <n v="807"/>
    <x v="22"/>
    <s v="04-SANTA MONICA"/>
    <m/>
    <s v="Mestrado"/>
    <s v="Assistente-02"/>
    <x v="0"/>
    <m/>
    <s v="0//0"/>
    <m/>
    <m/>
    <n v="0"/>
    <m/>
    <n v="0"/>
    <m/>
    <m/>
    <m/>
    <s v="EST"/>
    <s v="40 DE"/>
    <d v="2014-06-25T00:00:00"/>
    <n v="7803.45"/>
    <n v="40"/>
    <x v="4"/>
    <x v="6"/>
  </r>
  <r>
    <s v="FABIO COELHO DA SILVA"/>
    <s v="Universidade Federal de Uberlandia"/>
    <n v="2534215"/>
    <n v="83628053153"/>
    <s v="15/02/1979"/>
    <s v="M"/>
    <s v="NEUZA ALEXANDRE COELHO DA SILVA"/>
    <s v="Branca"/>
    <s v="BRASILEIRO NATO"/>
    <m/>
    <s v="GO"/>
    <s v="MORRINHOS"/>
    <n v="807"/>
    <x v="26"/>
    <s v="04-SANTA MONICA"/>
    <n v="807"/>
    <x v="22"/>
    <s v="04-SANTA MONICA"/>
    <m/>
    <s v="Doutorado"/>
    <s v="Adjunto-01"/>
    <x v="0"/>
    <m/>
    <s v="0//0"/>
    <m/>
    <m/>
    <n v="26252"/>
    <s v="UNIVERSIDADE FEDERAL DE CAMPINA GRANDE"/>
    <n v="0"/>
    <m/>
    <m/>
    <m/>
    <s v="EST"/>
    <s v="40 DE"/>
    <d v="2016-11-04T00:00:00"/>
    <n v="11800.12"/>
    <n v="43"/>
    <x v="4"/>
    <x v="7"/>
  </r>
  <r>
    <s v="FABIO DE OLIVEIRA AROUCA"/>
    <s v="Universidade Federal de Uberlandia"/>
    <n v="1736632"/>
    <n v="3578417602"/>
    <s v="20/12/1977"/>
    <s v="M"/>
    <s v="MARIA VALERIA DE OLIVEIRA AROUCA"/>
    <s v="Branca"/>
    <s v="BRASILEIRO NATO"/>
    <m/>
    <s v="MG"/>
    <m/>
    <n v="410"/>
    <x v="7"/>
    <s v="04-SANTA MONICA"/>
    <n v="410"/>
    <x v="7"/>
    <s v="04-SANTA MONICA"/>
    <m/>
    <s v="Doutorado"/>
    <s v="Associado-03"/>
    <x v="0"/>
    <m/>
    <s v="0//0"/>
    <m/>
    <m/>
    <n v="0"/>
    <m/>
    <n v="0"/>
    <m/>
    <m/>
    <m/>
    <s v="EST"/>
    <s v="40 DE"/>
    <d v="2009-11-05T00:00:00"/>
    <n v="17945.810000000001"/>
    <n v="45"/>
    <x v="1"/>
    <x v="5"/>
  </r>
  <r>
    <s v="FABIO FIGUEIREDO CAMARGO"/>
    <s v="Universidade Federal de Uberlandia"/>
    <n v="1208764"/>
    <n v="84193328600"/>
    <s v="15/01/1971"/>
    <s v="M"/>
    <s v="ANA ISAURA FIGUEIREDO CAMARGO"/>
    <s v="Branca"/>
    <s v="BRASILEIRO NATO"/>
    <m/>
    <s v="MG"/>
    <m/>
    <n v="349"/>
    <x v="9"/>
    <s v="04-SANTA MONICA"/>
    <n v="349"/>
    <x v="9"/>
    <s v="04-SANTA MONICA"/>
    <m/>
    <s v="Doutorado"/>
    <s v="Associado-02"/>
    <x v="0"/>
    <m/>
    <s v="0//0"/>
    <m/>
    <m/>
    <n v="0"/>
    <m/>
    <n v="0"/>
    <m/>
    <m/>
    <m/>
    <s v="EST"/>
    <s v="40 DE"/>
    <d v="2012-04-25T00:00:00"/>
    <n v="17255.59"/>
    <n v="51"/>
    <x v="0"/>
    <x v="5"/>
  </r>
  <r>
    <s v="FABIO FONSECA"/>
    <s v="Universidade Federal de Uberlandia"/>
    <n v="1893808"/>
    <n v="87661357968"/>
    <s v="25/09/1972"/>
    <s v="M"/>
    <s v="VERA LUCIA FONSECA"/>
    <s v="Branca"/>
    <s v="BRASILEIRO NATO"/>
    <m/>
    <s v="PR"/>
    <m/>
    <n v="808"/>
    <x v="35"/>
    <s v="04-SANTA MONICA"/>
    <n v="808"/>
    <x v="26"/>
    <s v="04-SANTA MONICA"/>
    <m/>
    <s v="Doutorado"/>
    <s v="Adjunto-01"/>
    <x v="0"/>
    <m/>
    <s v="0//0"/>
    <m/>
    <m/>
    <n v="0"/>
    <m/>
    <n v="0"/>
    <m/>
    <m/>
    <m/>
    <s v="EST"/>
    <s v="40 DE"/>
    <d v="2018-06-15T00:00:00"/>
    <n v="11800.12"/>
    <n v="50"/>
    <x v="0"/>
    <x v="7"/>
  </r>
  <r>
    <s v="FABIO FRANCESCHINI MITRI LUIZ"/>
    <s v="Universidade Federal de Uberlandia"/>
    <n v="2461295"/>
    <n v="25350108875"/>
    <s v="05/05/1976"/>
    <s v="M"/>
    <s v="ADELINA ROSA FRANCESCHINI MITRI LUIZ"/>
    <s v="Branca"/>
    <s v="BRASILEIRO NATO"/>
    <m/>
    <s v="SP"/>
    <s v="SAO PAULO"/>
    <n v="288"/>
    <x v="24"/>
    <s v="07-AREA ACADEMICA-UMUARAMA"/>
    <n v="288"/>
    <x v="20"/>
    <s v="07-AREA ACADEMICA-UMUARAMA"/>
    <m/>
    <s v="Doutorado"/>
    <s v="Associado-01"/>
    <x v="0"/>
    <m/>
    <s v="0//0"/>
    <m/>
    <m/>
    <n v="26236"/>
    <s v="UNIVERSIDADE FEDERAL FLUMINENSE"/>
    <n v="0"/>
    <m/>
    <m/>
    <m/>
    <s v="EST"/>
    <s v="40 DE"/>
    <d v="2009-11-09T00:00:00"/>
    <n v="17363.62"/>
    <n v="46"/>
    <x v="1"/>
    <x v="5"/>
  </r>
  <r>
    <s v="FABIO GUEDES DE PAULA MACHADO"/>
    <s v="Universidade Federal de Uberlandia"/>
    <n v="1035075"/>
    <n v="7640743850"/>
    <s v="21/06/1964"/>
    <s v="M"/>
    <s v="JOSEFA MARIA GUEDES MACHADO"/>
    <s v="Branca"/>
    <s v="BRASILEIRO NATO"/>
    <m/>
    <s v="SP"/>
    <s v="SAO PAULO"/>
    <n v="376"/>
    <x v="38"/>
    <s v="04-SANTA MONICA"/>
    <n v="376"/>
    <x v="28"/>
    <s v="04-SANTA MONICA"/>
    <m/>
    <s v="Doutorado"/>
    <s v="Associado-04"/>
    <x v="0"/>
    <m/>
    <s v="0//0"/>
    <m/>
    <m/>
    <n v="0"/>
    <m/>
    <n v="0"/>
    <m/>
    <m/>
    <m/>
    <s v="EST"/>
    <s v="40 HS"/>
    <d v="2016-08-10T00:00:00"/>
    <n v="11682.14"/>
    <n v="58"/>
    <x v="2"/>
    <x v="7"/>
  </r>
  <r>
    <s v="FABIO IZALTINO LAURA"/>
    <s v="Universidade Federal de Uberlandia"/>
    <n v="1057297"/>
    <n v="28009874809"/>
    <s v="07/10/1978"/>
    <s v="M"/>
    <s v="APARECIDA CANDIDO LAURA"/>
    <s v="Branca"/>
    <s v="BRASILEIRO NATO"/>
    <m/>
    <s v="SP"/>
    <m/>
    <n v="349"/>
    <x v="9"/>
    <s v="04-SANTA MONICA"/>
    <n v="349"/>
    <x v="9"/>
    <s v="04-SANTA MONICA"/>
    <m/>
    <s v="Doutorado"/>
    <s v="Adjunto-03"/>
    <x v="0"/>
    <m/>
    <s v="0//0"/>
    <m/>
    <m/>
    <n v="0"/>
    <m/>
    <n v="0"/>
    <m/>
    <m/>
    <m/>
    <s v="EST"/>
    <s v="40 DE"/>
    <d v="2014-04-29T00:00:00"/>
    <n v="12763.01"/>
    <n v="44"/>
    <x v="1"/>
    <x v="4"/>
  </r>
  <r>
    <s v="FABIO JOSE BERTOLOTO"/>
    <s v="Universidade Federal de Uberlandia"/>
    <n v="1769057"/>
    <n v="29057600870"/>
    <s v="12/11/1980"/>
    <s v="M"/>
    <s v="ELISABET DOVAL BERTOLOTO"/>
    <s v="Branca"/>
    <s v="BRASILEIRO NATO"/>
    <m/>
    <s v="SP"/>
    <m/>
    <n v="391"/>
    <x v="8"/>
    <s v="04-SANTA MONICA"/>
    <n v="391"/>
    <x v="8"/>
    <s v="04-SANTA MONICA"/>
    <m/>
    <s v="Doutorado"/>
    <s v="Associado-03"/>
    <x v="0"/>
    <m/>
    <s v="0//0"/>
    <m/>
    <m/>
    <n v="0"/>
    <m/>
    <n v="0"/>
    <m/>
    <m/>
    <m/>
    <s v="EST"/>
    <s v="40 DE"/>
    <d v="2010-03-12T00:00:00"/>
    <n v="17945.810000000001"/>
    <n v="42"/>
    <x v="4"/>
    <x v="5"/>
  </r>
  <r>
    <s v="FABIO PASCOAL DOS REIS"/>
    <s v="Universidade Federal de Uberlandia"/>
    <n v="1730128"/>
    <n v="5387627728"/>
    <s v="01/10/1979"/>
    <s v="M"/>
    <s v="MAGALI PASCOAL DOS REIS"/>
    <s v="Branca"/>
    <s v="BRASILEIRO NATO"/>
    <m/>
    <s v="RJ"/>
    <m/>
    <n v="796"/>
    <x v="37"/>
    <s v="09-CAMPUS PONTAL"/>
    <n v="1152"/>
    <x v="27"/>
    <s v="09-CAMPUS PONTAL"/>
    <m/>
    <s v="Doutorado"/>
    <s v="Associado-03"/>
    <x v="0"/>
    <m/>
    <s v="0//0"/>
    <m/>
    <m/>
    <n v="26245"/>
    <s v="UNIVERSIDADE FEDERAL DO RIO DE JANEIRO"/>
    <n v="0"/>
    <m/>
    <m/>
    <m/>
    <s v="EST"/>
    <s v="40 DE"/>
    <d v="2011-03-01T00:00:00"/>
    <n v="17945.810000000001"/>
    <n v="43"/>
    <x v="4"/>
    <x v="5"/>
  </r>
  <r>
    <s v="FABIO TONISSI MORONI"/>
    <s v="Universidade Federal de Uberlandia"/>
    <n v="2450726"/>
    <n v="76316033672"/>
    <s v="03/02/1974"/>
    <s v="M"/>
    <s v="CELIA TONISSI MORONI"/>
    <s v="Branca"/>
    <s v="BRASILEIRO NATO"/>
    <m/>
    <s v="SP"/>
    <m/>
    <n v="305"/>
    <x v="0"/>
    <s v="07-AREA ACADEMICA-UMUARAMA"/>
    <n v="305"/>
    <x v="0"/>
    <s v="07-AREA ACADEMICA-UMUARAMA"/>
    <m/>
    <s v="Doutorado"/>
    <s v="Associado-04"/>
    <x v="0"/>
    <m/>
    <s v="0//0"/>
    <m/>
    <m/>
    <n v="26270"/>
    <s v="FUNDACAO UNIVERSIDADE DO AMAZONAS"/>
    <n v="0"/>
    <m/>
    <m/>
    <m/>
    <s v="EST"/>
    <s v="40 DE"/>
    <d v="2016-04-02T00:00:00"/>
    <n v="18663.64"/>
    <n v="48"/>
    <x v="1"/>
    <x v="1"/>
  </r>
  <r>
    <s v="FABIO VINCENZI ROMUALDO DA SILVA"/>
    <s v="Universidade Federal de Uberlandia"/>
    <n v="2461237"/>
    <n v="19153380851"/>
    <s v="30/08/1974"/>
    <s v="M"/>
    <s v="MARIA SUELI VINCENZI DA SILVA"/>
    <s v="Branca"/>
    <s v="BRASILEIRO NATO"/>
    <m/>
    <s v="SP"/>
    <s v="ITAPUI"/>
    <n v="403"/>
    <x v="12"/>
    <s v="04-SANTA MONICA"/>
    <n v="403"/>
    <x v="11"/>
    <s v="04-SANTA MONICA"/>
    <m/>
    <s v="Doutorado"/>
    <s v="Associado-04"/>
    <x v="0"/>
    <m/>
    <s v="0//0"/>
    <m/>
    <m/>
    <n v="0"/>
    <m/>
    <n v="0"/>
    <m/>
    <m/>
    <m/>
    <s v="EST"/>
    <s v="40 DE"/>
    <d v="2008-11-10T00:00:00"/>
    <n v="19166.11"/>
    <n v="48"/>
    <x v="1"/>
    <x v="1"/>
  </r>
  <r>
    <s v="FABIOLA ALVES GOMES"/>
    <s v="Universidade Federal de Uberlandia"/>
    <n v="3424253"/>
    <n v="4360387652"/>
    <s v="13/05/1979"/>
    <s v="F"/>
    <s v="MARIA ALVES GOMES"/>
    <s v="Branca"/>
    <s v="BRASILEIRO NATO"/>
    <m/>
    <s v="MG"/>
    <s v="UBERLANDIA"/>
    <n v="954"/>
    <x v="101"/>
    <s v="04-SANTA MONICA"/>
    <n v="305"/>
    <x v="0"/>
    <s v="07-AREA ACADEMICA-UMUARAMA"/>
    <m/>
    <s v="Doutorado"/>
    <s v="Adjunto-04"/>
    <x v="0"/>
    <m/>
    <s v="0//0"/>
    <m/>
    <m/>
    <n v="0"/>
    <m/>
    <n v="0"/>
    <m/>
    <m/>
    <m/>
    <s v="EST"/>
    <s v="40 HS"/>
    <d v="2008-12-04T00:00:00"/>
    <n v="11337.55"/>
    <n v="43"/>
    <x v="4"/>
    <x v="7"/>
  </r>
  <r>
    <s v="FABIOLA PRADO DE MORAIS"/>
    <s v="Universidade Federal de Uberlandia"/>
    <n v="1195190"/>
    <n v="10340693657"/>
    <s v="07/01/1988"/>
    <s v="F"/>
    <s v="TEREZINHA DE FATIMA PRADO MORAIS"/>
    <s v="Branca"/>
    <s v="BRASILEIRO NATO"/>
    <m/>
    <s v="MG"/>
    <m/>
    <n v="305"/>
    <x v="0"/>
    <s v="07-AREA ACADEMICA-UMUARAMA"/>
    <n v="305"/>
    <x v="0"/>
    <s v="07-AREA ACADEMICA-UMUARAMA"/>
    <m/>
    <s v="Mestrado"/>
    <s v="Auxiliar-01"/>
    <x v="0"/>
    <m/>
    <s v="0//0"/>
    <m/>
    <m/>
    <n v="0"/>
    <m/>
    <n v="0"/>
    <m/>
    <m/>
    <m/>
    <s v="EST"/>
    <s v="40 HS"/>
    <d v="2022-05-27T00:00:00"/>
    <n v="4304.92"/>
    <n v="34"/>
    <x v="5"/>
    <x v="0"/>
  </r>
  <r>
    <s v="FABIOLA SOUZA FERNANDES PEREIRA"/>
    <s v="Universidade Federal de Uberlandia"/>
    <n v="3210352"/>
    <n v="1568719639"/>
    <s v="26/04/1987"/>
    <s v="F"/>
    <s v="SOLIMAR SOUZA PEREIRA"/>
    <s v="Branca"/>
    <s v="BRASILEIRO NATO"/>
    <m/>
    <s v="MG"/>
    <m/>
    <n v="414"/>
    <x v="42"/>
    <s v="04-SANTA MONICA"/>
    <n v="414"/>
    <x v="12"/>
    <s v="04-SANTA MONICA"/>
    <m/>
    <s v="Doutorado"/>
    <s v="Auxiliar-01"/>
    <x v="0"/>
    <m/>
    <s v="0//0"/>
    <m/>
    <m/>
    <n v="0"/>
    <m/>
    <n v="0"/>
    <m/>
    <m/>
    <m/>
    <s v="EST"/>
    <s v="40 DE"/>
    <d v="2020-11-03T00:00:00"/>
    <n v="9616.18"/>
    <n v="35"/>
    <x v="5"/>
    <x v="2"/>
  </r>
  <r>
    <s v="FABIOLLA VALERIA GONCALVES"/>
    <s v="Universidade Federal de Uberlandia"/>
    <n v="1211374"/>
    <n v="5509248688"/>
    <s v="18/09/1979"/>
    <s v="F"/>
    <s v="MARIA DE FATIMA GONCALVES CABECEIRA"/>
    <s v="Branca"/>
    <s v="BRASILEIRO NATO"/>
    <m/>
    <s v="MG"/>
    <m/>
    <n v="369"/>
    <x v="28"/>
    <s v="04-SANTA MONICA"/>
    <n v="369"/>
    <x v="24"/>
    <s v="04-SANTA MONICA"/>
    <m/>
    <s v="Mestrado"/>
    <s v="Auxiliar-01"/>
    <x v="1"/>
    <m/>
    <s v="0//0"/>
    <m/>
    <m/>
    <n v="0"/>
    <m/>
    <n v="0"/>
    <m/>
    <m/>
    <m/>
    <s v="CDT"/>
    <s v="40 HS"/>
    <d v="2021-04-26T00:00:00"/>
    <n v="3259.43"/>
    <n v="43"/>
    <x v="4"/>
    <x v="8"/>
  </r>
  <r>
    <s v="FABRICIA DE MATOS OLIVEIRA"/>
    <s v="Universidade Federal de Uberlandia"/>
    <n v="1790393"/>
    <n v="84374284672"/>
    <s v="04/03/1971"/>
    <s v="F"/>
    <s v="LUCRECIA DE MATOS OLIVEIRA"/>
    <s v="Branca"/>
    <s v="BRASILEIRO NATO"/>
    <m/>
    <s v="MG"/>
    <m/>
    <n v="391"/>
    <x v="8"/>
    <s v="04-SANTA MONICA"/>
    <n v="391"/>
    <x v="8"/>
    <s v="04-SANTA MONICA"/>
    <m/>
    <s v="Doutorado"/>
    <s v="Associado-01"/>
    <x v="0"/>
    <m/>
    <s v="0//0"/>
    <m/>
    <m/>
    <n v="0"/>
    <m/>
    <n v="0"/>
    <m/>
    <m/>
    <m/>
    <s v="EST"/>
    <s v="40 DE"/>
    <d v="2011-02-14T00:00:00"/>
    <n v="16591.91"/>
    <n v="51"/>
    <x v="0"/>
    <x v="5"/>
  </r>
  <r>
    <s v="FABRICIO MACEDO DE SOUZA"/>
    <s v="Universidade Federal de Uberlandia"/>
    <n v="1675830"/>
    <n v="48888044272"/>
    <s v="09/02/1975"/>
    <s v="M"/>
    <s v="MARIA DA GRAÇA MACEDO DE SOUZA"/>
    <s v="Não Informado"/>
    <s v="BRASILEIRO NATO"/>
    <m/>
    <s v="PA"/>
    <s v="BELEM"/>
    <n v="395"/>
    <x v="1"/>
    <s v="04-SANTA MONICA"/>
    <n v="395"/>
    <x v="1"/>
    <s v="04-SANTA MONICA"/>
    <m/>
    <s v="Doutorado"/>
    <s v="Associado-03"/>
    <x v="0"/>
    <m/>
    <s v="0//0"/>
    <m/>
    <m/>
    <n v="0"/>
    <m/>
    <n v="0"/>
    <m/>
    <m/>
    <m/>
    <s v="EST"/>
    <s v="40 DE"/>
    <d v="2009-01-22T00:00:00"/>
    <n v="17945.810000000001"/>
    <n v="47"/>
    <x v="1"/>
    <x v="5"/>
  </r>
  <r>
    <s v="FELIPE ALVES DA LOUZA"/>
    <s v="Universidade Federal de Uberlandia"/>
    <n v="3144594"/>
    <n v="35903993842"/>
    <s v="16/07/1988"/>
    <s v="M"/>
    <s v="CELINA DO CARMO SILVA DA LOUZA"/>
    <s v="Branca"/>
    <s v="BRASILEIRO NATO"/>
    <m/>
    <s v="SP"/>
    <m/>
    <n v="403"/>
    <x v="12"/>
    <s v="04-SANTA MONICA"/>
    <n v="403"/>
    <x v="11"/>
    <s v="04-SANTA MONICA"/>
    <m/>
    <s v="Doutorado"/>
    <s v="Adjunto-01"/>
    <x v="0"/>
    <m/>
    <s v="0//0"/>
    <m/>
    <m/>
    <n v="0"/>
    <m/>
    <n v="0"/>
    <m/>
    <m/>
    <m/>
    <s v="EST"/>
    <s v="40 DE"/>
    <d v="2019-08-14T00:00:00"/>
    <n v="11800.12"/>
    <n v="34"/>
    <x v="5"/>
    <x v="7"/>
  </r>
  <r>
    <s v="FELIPE ANTUNES MAGALHAES"/>
    <s v="Universidade Federal de Uberlandia"/>
    <n v="1058077"/>
    <n v="6907535602"/>
    <s v="05/12/1984"/>
    <s v="M"/>
    <s v="MARIA DE FATIMA ANTUNES MAGALHAES"/>
    <s v="Branca"/>
    <s v="BRASILEIRO NATO"/>
    <m/>
    <s v="MG"/>
    <m/>
    <n v="314"/>
    <x v="20"/>
    <s v="07-AREA ACADEMICA-UMUARAMA"/>
    <n v="314"/>
    <x v="14"/>
    <s v="07-AREA ACADEMICA-UMUARAMA"/>
    <m/>
    <s v="Doutorado"/>
    <s v="Adjunto-02"/>
    <x v="0"/>
    <m/>
    <s v="0//0"/>
    <m/>
    <m/>
    <n v="0"/>
    <m/>
    <n v="0"/>
    <m/>
    <m/>
    <m/>
    <s v="EST"/>
    <s v="40 DE"/>
    <d v="2014-01-08T00:00:00"/>
    <n v="12842.91"/>
    <n v="38"/>
    <x v="5"/>
    <x v="4"/>
  </r>
  <r>
    <s v="FELIPE PIANA VENDRAMELL FERREIRA"/>
    <s v="Universidade Federal de Uberlandia"/>
    <n v="3270995"/>
    <n v="5170158971"/>
    <s v="06/04/1991"/>
    <s v="M"/>
    <s v="ROSANGELA CRISTINA PIANA"/>
    <s v="Branca"/>
    <s v="BRASILEIRO NATO"/>
    <m/>
    <s v="RO"/>
    <m/>
    <n v="407"/>
    <x v="43"/>
    <s v="04-SANTA MONICA"/>
    <n v="407"/>
    <x v="29"/>
    <s v="04-SANTA MONICA"/>
    <m/>
    <s v="Doutorado"/>
    <s v="Auxiliar-01"/>
    <x v="0"/>
    <m/>
    <s v="0//0"/>
    <m/>
    <m/>
    <n v="0"/>
    <m/>
    <n v="0"/>
    <m/>
    <m/>
    <m/>
    <s v="EST"/>
    <s v="40 DE"/>
    <d v="2022-01-14T00:00:00"/>
    <n v="9616.18"/>
    <n v="31"/>
    <x v="8"/>
    <x v="2"/>
  </r>
  <r>
    <s v="FELIX FLORES PINHEIRO"/>
    <s v="Universidade Federal de Uberlandia"/>
    <n v="1144466"/>
    <n v="2981248073"/>
    <s v="15/03/1992"/>
    <s v="M"/>
    <s v="TANIA MARIA FLORES PINHEIRO"/>
    <s v="Branca"/>
    <s v="BRASILEIRO NATO"/>
    <m/>
    <s v="RS"/>
    <m/>
    <n v="807"/>
    <x v="26"/>
    <s v="04-SANTA MONICA"/>
    <n v="807"/>
    <x v="22"/>
    <s v="04-SANTA MONICA"/>
    <m/>
    <s v="Doutorado"/>
    <s v="Auxiliar-01"/>
    <x v="1"/>
    <m/>
    <s v="0//0"/>
    <m/>
    <m/>
    <n v="0"/>
    <m/>
    <n v="0"/>
    <m/>
    <m/>
    <m/>
    <s v="CDT"/>
    <s v="40 HS"/>
    <d v="2021-12-22T00:00:00"/>
    <n v="3866.06"/>
    <n v="30"/>
    <x v="8"/>
    <x v="8"/>
  </r>
  <r>
    <s v="FELIX NANNINI"/>
    <s v="Universidade Federal de Uberlandia"/>
    <n v="1079848"/>
    <n v="35249588859"/>
    <s v="12/05/1987"/>
    <s v="M"/>
    <s v="ELIZABETH KUMELYS NANNINI"/>
    <s v="Branca"/>
    <s v="BRASILEIRO NATO"/>
    <m/>
    <s v="SP"/>
    <m/>
    <n v="340"/>
    <x v="17"/>
    <s v="04-SANTA MONICA"/>
    <n v="340"/>
    <x v="15"/>
    <s v="04-SANTA MONICA"/>
    <m/>
    <s v="Doutorado"/>
    <s v="Adjunto-02"/>
    <x v="0"/>
    <m/>
    <s v="0//0"/>
    <m/>
    <m/>
    <n v="0"/>
    <m/>
    <n v="0"/>
    <m/>
    <m/>
    <m/>
    <s v="EST"/>
    <s v="40 DE"/>
    <d v="2016-11-01T00:00:00"/>
    <n v="12272.12"/>
    <n v="35"/>
    <x v="5"/>
    <x v="4"/>
  </r>
  <r>
    <s v="FERNANDA AQUINO SYLVESTRE"/>
    <s v="Universidade Federal de Uberlandia"/>
    <n v="1791621"/>
    <n v="18100963835"/>
    <s v="14/02/1973"/>
    <s v="F"/>
    <s v="MARCIA MARIA AQUINO SYLVESTRE"/>
    <s v="Branca"/>
    <s v="BRASILEIRO NATO"/>
    <m/>
    <s v="SP"/>
    <m/>
    <n v="349"/>
    <x v="9"/>
    <s v="04-SANTA MONICA"/>
    <n v="349"/>
    <x v="9"/>
    <s v="04-SANTA MONICA"/>
    <m/>
    <s v="Doutorado"/>
    <s v="Associado-03"/>
    <x v="0"/>
    <m/>
    <s v="0//0"/>
    <m/>
    <m/>
    <n v="26252"/>
    <s v="UNIVERSIDADE FEDERAL DE CAMPINA GRANDE"/>
    <n v="0"/>
    <m/>
    <m/>
    <m/>
    <s v="EST"/>
    <s v="40 DE"/>
    <d v="2012-12-18T00:00:00"/>
    <n v="17945.810000000001"/>
    <n v="49"/>
    <x v="0"/>
    <x v="5"/>
  </r>
  <r>
    <s v="FERNANDA COSTA RIBAS"/>
    <s v="Universidade Federal de Uberlandia"/>
    <n v="1658430"/>
    <n v="28010001830"/>
    <s v="14/02/1979"/>
    <s v="F"/>
    <s v="ZILDA COSTA RIBAS"/>
    <s v="Branca"/>
    <s v="BRASILEIRO NATO"/>
    <m/>
    <s v="SP"/>
    <s v="SANTOS"/>
    <n v="349"/>
    <x v="9"/>
    <s v="04-SANTA MONICA"/>
    <n v="349"/>
    <x v="9"/>
    <s v="04-SANTA MONICA"/>
    <m/>
    <s v="Doutorado"/>
    <s v="Associado-03"/>
    <x v="0"/>
    <m/>
    <s v="0//0"/>
    <m/>
    <m/>
    <n v="0"/>
    <m/>
    <n v="0"/>
    <m/>
    <m/>
    <m/>
    <s v="EST"/>
    <s v="40 DE"/>
    <d v="2008-09-25T00:00:00"/>
    <n v="17945.810000000001"/>
    <n v="43"/>
    <x v="4"/>
    <x v="5"/>
  </r>
  <r>
    <s v="FERNANDA DE ASSIS ARAUJO"/>
    <s v="Universidade Federal de Uberlandia"/>
    <n v="1804472"/>
    <n v="88887600"/>
    <s v="22/04/1976"/>
    <s v="F"/>
    <s v="MARINA DE ASSIS ARAUJO"/>
    <s v="Branca"/>
    <s v="BRASILEIRO NATO"/>
    <m/>
    <s v="MG"/>
    <m/>
    <n v="288"/>
    <x v="24"/>
    <s v="07-AREA ACADEMICA-UMUARAMA"/>
    <n v="288"/>
    <x v="20"/>
    <s v="07-AREA ACADEMICA-UMUARAMA"/>
    <m/>
    <s v="Doutorado"/>
    <s v="Associado-02"/>
    <x v="0"/>
    <m/>
    <s v="0//0"/>
    <m/>
    <m/>
    <n v="0"/>
    <m/>
    <n v="0"/>
    <m/>
    <m/>
    <m/>
    <s v="EST"/>
    <s v="40 DE"/>
    <d v="2010-08-03T00:00:00"/>
    <n v="17255.59"/>
    <n v="46"/>
    <x v="1"/>
    <x v="5"/>
  </r>
  <r>
    <s v="FERNANDA DE ASSIS OLIVEIRA TORRES"/>
    <s v="Universidade Federal de Uberlandia"/>
    <n v="2351162"/>
    <n v="3183849658"/>
    <s v="04/04/1977"/>
    <s v="F"/>
    <s v="DIRCIONITA DE ASSIS OLIVEIRA"/>
    <s v="Branca"/>
    <s v="BRASILEIRO NATO"/>
    <m/>
    <s v="MG"/>
    <s v="UBERABA"/>
    <n v="808"/>
    <x v="35"/>
    <s v="04-SANTA MONICA"/>
    <n v="808"/>
    <x v="26"/>
    <s v="04-SANTA MONICA"/>
    <m/>
    <s v="Doutorado"/>
    <s v="Adjunto-03"/>
    <x v="0"/>
    <m/>
    <s v="0//0"/>
    <m/>
    <m/>
    <n v="0"/>
    <m/>
    <n v="0"/>
    <m/>
    <m/>
    <m/>
    <s v="EST"/>
    <s v="40 DE"/>
    <d v="2010-08-05T00:00:00"/>
    <n v="12763.01"/>
    <n v="45"/>
    <x v="1"/>
    <x v="4"/>
  </r>
  <r>
    <s v="FERNANDA DUARTE ARAUJO SILVA"/>
    <s v="Universidade Federal de Uberlandia"/>
    <n v="2569814"/>
    <n v="4669805665"/>
    <s v="07/07/1979"/>
    <s v="F"/>
    <s v="SEBASTIANA DUARTE DE ARAUJO"/>
    <s v="Branca"/>
    <s v="BRASILEIRO NATO"/>
    <m/>
    <s v="MG"/>
    <s v="ARAGUARI"/>
    <n v="363"/>
    <x v="10"/>
    <s v="04-SANTA MONICA"/>
    <n v="363"/>
    <x v="10"/>
    <s v="04-SANTA MONICA"/>
    <m/>
    <s v="Doutorado"/>
    <s v="Adjunto-04"/>
    <x v="0"/>
    <m/>
    <s v="0//0"/>
    <m/>
    <m/>
    <n v="0"/>
    <m/>
    <n v="0"/>
    <m/>
    <m/>
    <m/>
    <s v="EST"/>
    <s v="40 DE"/>
    <d v="2009-07-24T00:00:00"/>
    <n v="13273.52"/>
    <n v="43"/>
    <x v="4"/>
    <x v="4"/>
  </r>
  <r>
    <s v="FERNANDA FRANCIELLE DE OLIVEIRA MALAQUIAS"/>
    <s v="Universidade Federal de Uberlandia"/>
    <n v="2942358"/>
    <n v="4457767654"/>
    <s v="09/09/1981"/>
    <s v="F"/>
    <s v="SONIA DE FATIMA OLIVEIRA"/>
    <s v="Branca"/>
    <s v="BRASILEIRO NATO"/>
    <m/>
    <s v="MG"/>
    <m/>
    <n v="369"/>
    <x v="28"/>
    <s v="04-SANTA MONICA"/>
    <n v="369"/>
    <x v="24"/>
    <s v="04-SANTA MONICA"/>
    <m/>
    <s v="Doutorado"/>
    <s v="Adjunto-04"/>
    <x v="0"/>
    <m/>
    <s v="0//0"/>
    <m/>
    <m/>
    <n v="0"/>
    <m/>
    <n v="0"/>
    <m/>
    <m/>
    <m/>
    <s v="EST"/>
    <s v="40 DE"/>
    <d v="2013-05-02T00:00:00"/>
    <n v="13273.52"/>
    <n v="41"/>
    <x v="4"/>
    <x v="4"/>
  </r>
  <r>
    <s v="FERNANDA HELENA NOGUEIRA FERREIRA"/>
    <s v="Universidade Federal de Uberlandia"/>
    <n v="1544049"/>
    <n v="14446000870"/>
    <s v="24/03/1968"/>
    <s v="F"/>
    <s v="LYGIA HELENA ANDRADE MELLO"/>
    <s v="Branca"/>
    <s v="BRASILEIRO NATO"/>
    <m/>
    <s v="SP"/>
    <s v="COLINA"/>
    <n v="294"/>
    <x v="21"/>
    <s v="07-AREA ACADEMICA-UMUARAMA"/>
    <n v="294"/>
    <x v="17"/>
    <s v="07-AREA ACADEMICA-UMUARAMA"/>
    <m/>
    <s v="Doutorado"/>
    <s v="Associado-04"/>
    <x v="0"/>
    <m/>
    <s v="0//0"/>
    <m/>
    <m/>
    <n v="0"/>
    <m/>
    <n v="0"/>
    <m/>
    <m/>
    <m/>
    <s v="EST"/>
    <s v="40 DE"/>
    <d v="2006-07-28T00:00:00"/>
    <n v="18663.64"/>
    <n v="54"/>
    <x v="2"/>
    <x v="1"/>
  </r>
  <r>
    <s v="FERNANDA MACIEL PEIXOTO"/>
    <s v="Universidade Federal de Uberlandia"/>
    <n v="2461706"/>
    <n v="4669811630"/>
    <s v="28/12/1978"/>
    <s v="F"/>
    <s v="INEZ MACIEL PEIXOTO"/>
    <s v="Branca"/>
    <s v="BRASILEIRO NATO"/>
    <m/>
    <s v="MG"/>
    <s v="JUIZ DE FORA"/>
    <n v="369"/>
    <x v="28"/>
    <s v="04-SANTA MONICA"/>
    <n v="369"/>
    <x v="24"/>
    <s v="04-SANTA MONICA"/>
    <m/>
    <s v="Doutorado"/>
    <s v="Associado-01"/>
    <x v="0"/>
    <m/>
    <s v="0//0"/>
    <m/>
    <m/>
    <n v="0"/>
    <m/>
    <n v="0"/>
    <m/>
    <m/>
    <m/>
    <s v="EST"/>
    <s v="40 DE"/>
    <d v="2008-09-25T00:00:00"/>
    <n v="16591.91"/>
    <n v="44"/>
    <x v="1"/>
    <x v="5"/>
  </r>
  <r>
    <s v="FERNANDA MARIA DA CUNHA SANTOS"/>
    <s v="Universidade Federal de Uberlandia"/>
    <n v="1765527"/>
    <n v="3752262656"/>
    <s v="12/02/1979"/>
    <s v="F"/>
    <s v="ONILDA FERREIRA MENDES CUNHA"/>
    <s v="Branca"/>
    <s v="BRASILEIRO NATO"/>
    <m/>
    <s v="MG"/>
    <m/>
    <n v="783"/>
    <x v="13"/>
    <s v="10-CAMPUS MONTE CARMELO"/>
    <n v="414"/>
    <x v="12"/>
    <s v="04-SANTA MONICA"/>
    <m/>
    <s v="Doutorado"/>
    <s v="Adjunto-03"/>
    <x v="0"/>
    <m/>
    <s v="0//0"/>
    <m/>
    <m/>
    <n v="0"/>
    <m/>
    <n v="0"/>
    <m/>
    <m/>
    <m/>
    <s v="EST"/>
    <s v="40 DE"/>
    <d v="2015-01-26T00:00:00"/>
    <n v="12763.01"/>
    <n v="43"/>
    <x v="4"/>
    <x v="4"/>
  </r>
  <r>
    <s v="FERNANDA MARIA SANTIAGO"/>
    <s v="Universidade Federal de Uberlandia"/>
    <n v="2507814"/>
    <n v="25909013807"/>
    <s v="20/05/1978"/>
    <s v="F"/>
    <s v="MARIA JOSE MARASCO SANTIAGO"/>
    <s v="Branca"/>
    <s v="BRASILEIRO NATO"/>
    <m/>
    <s v="SP"/>
    <s v="ILHA SOLTEIRA"/>
    <n v="288"/>
    <x v="24"/>
    <s v="07-AREA ACADEMICA-UMUARAMA"/>
    <n v="288"/>
    <x v="20"/>
    <s v="07-AREA ACADEMICA-UMUARAMA"/>
    <m/>
    <s v="Doutorado"/>
    <s v="Associado-02"/>
    <x v="0"/>
    <m/>
    <s v="0//0"/>
    <m/>
    <m/>
    <n v="0"/>
    <m/>
    <n v="0"/>
    <m/>
    <m/>
    <m/>
    <s v="EST"/>
    <s v="40 DE"/>
    <d v="2012-01-31T00:00:00"/>
    <n v="18058.169999999998"/>
    <n v="44"/>
    <x v="1"/>
    <x v="1"/>
  </r>
  <r>
    <s v="FERNANDA MONTEIRO RIGUE"/>
    <s v="Universidade Federal de Uberlandia"/>
    <n v="3253851"/>
    <n v="1692377027"/>
    <s v="23/09/1993"/>
    <s v="F"/>
    <s v="LORENI MONTEIRO RIGUE"/>
    <s v="Branca"/>
    <s v="BRASILEIRO NATO"/>
    <m/>
    <s v="RS"/>
    <m/>
    <n v="802"/>
    <x v="53"/>
    <s v="09-CAMPUS PONTAL"/>
    <n v="1152"/>
    <x v="27"/>
    <s v="09-CAMPUS PONTAL"/>
    <m/>
    <s v="Doutorado"/>
    <s v="Auxiliar-01"/>
    <x v="0"/>
    <m/>
    <s v="0//0"/>
    <m/>
    <m/>
    <n v="0"/>
    <m/>
    <n v="0"/>
    <m/>
    <m/>
    <m/>
    <s v="EST"/>
    <s v="40 DE"/>
    <d v="2021-10-05T00:00:00"/>
    <n v="9616.18"/>
    <n v="29"/>
    <x v="8"/>
    <x v="2"/>
  </r>
  <r>
    <s v="FERNANDA MUSSALIM GUIMARAES LEMOS SILVEIRA"/>
    <s v="Universidade Federal de Uberlandia"/>
    <n v="1369941"/>
    <n v="9484037801"/>
    <s v="02/04/1966"/>
    <s v="F"/>
    <s v="MARILENA MUSSALIM GUIMARAES"/>
    <s v="Branca"/>
    <s v="BRASILEIRO NATO"/>
    <m/>
    <s v="SP"/>
    <s v="FRANCA"/>
    <n v="349"/>
    <x v="9"/>
    <s v="04-SANTA MONICA"/>
    <n v="349"/>
    <x v="9"/>
    <s v="04-SANTA MONICA"/>
    <m/>
    <s v="Doutorado"/>
    <s v="Titular-01"/>
    <x v="0"/>
    <m/>
    <s v="0//0"/>
    <m/>
    <m/>
    <n v="0"/>
    <m/>
    <n v="0"/>
    <m/>
    <m/>
    <m/>
    <s v="EST"/>
    <s v="40 DE"/>
    <d v="2003-02-10T00:00:00"/>
    <n v="20530.009999999998"/>
    <n v="56"/>
    <x v="2"/>
    <x v="3"/>
  </r>
  <r>
    <s v="FERNANDA RIBEIRO ROSA MACHADO"/>
    <s v="Universidade Federal de Uberlandia"/>
    <n v="2151966"/>
    <n v="104820160"/>
    <s v="06/02/1983"/>
    <s v="F"/>
    <s v="LADY GONCALVES RIBEIRO ROSA"/>
    <s v="Branca"/>
    <s v="BRASILEIRO NATO"/>
    <m/>
    <s v="DF"/>
    <m/>
    <n v="305"/>
    <x v="0"/>
    <s v="07-AREA ACADEMICA-UMUARAMA"/>
    <n v="305"/>
    <x v="0"/>
    <s v="07-AREA ACADEMICA-UMUARAMA"/>
    <m/>
    <s v="Doutorado"/>
    <s v="Adjunto-03"/>
    <x v="3"/>
    <m/>
    <s v="0//0"/>
    <m/>
    <s v="REQUISICAO - art. 60 -  LEI 13.844/2019"/>
    <n v="0"/>
    <m/>
    <n v="81000"/>
    <s v="MINISTERIO DA MULHER FAMILIA E DIR. HUM."/>
    <s v="23/06/2021"/>
    <s v="0//0"/>
    <s v="EST"/>
    <s v="40 DE"/>
    <d v="2014-08-20T00:00:00"/>
    <n v="12763.01"/>
    <n v="39"/>
    <x v="4"/>
    <x v="4"/>
  </r>
  <r>
    <s v="FERNANDA ROSALINSKI MORAES"/>
    <s v="Universidade Federal de Uberlandia"/>
    <n v="1625234"/>
    <n v="2620275938"/>
    <s v="16/11/1976"/>
    <s v="F"/>
    <s v="GLORIA REGINA ROSALINSKI MORAES"/>
    <s v="Branca"/>
    <s v="BRASILEIRO NATO"/>
    <m/>
    <s v="PR"/>
    <m/>
    <n v="314"/>
    <x v="20"/>
    <s v="07-AREA ACADEMICA-UMUARAMA"/>
    <n v="314"/>
    <x v="14"/>
    <s v="07-AREA ACADEMICA-UMUARAMA"/>
    <m/>
    <s v="Doutorado"/>
    <s v="Associado-02"/>
    <x v="0"/>
    <m/>
    <s v="0//0"/>
    <m/>
    <m/>
    <n v="0"/>
    <m/>
    <n v="0"/>
    <m/>
    <m/>
    <m/>
    <s v="EST"/>
    <s v="40 DE"/>
    <d v="2010-08-24T00:00:00"/>
    <n v="17255.59"/>
    <n v="46"/>
    <x v="1"/>
    <x v="5"/>
  </r>
  <r>
    <s v="FERNANDO ALVES VIALI FILHO"/>
    <s v="Universidade Federal de Uberlandia"/>
    <n v="2083516"/>
    <n v="4398495606"/>
    <s v="01/06/1981"/>
    <s v="M"/>
    <s v="MIRTHES HELENA DA SILVA VIALI"/>
    <s v="Branca"/>
    <s v="BRASILEIRO NATO"/>
    <m/>
    <s v="MG"/>
    <m/>
    <n v="795"/>
    <x v="70"/>
    <s v="09-CAMPUS PONTAL"/>
    <n v="1158"/>
    <x v="25"/>
    <s v="09-CAMPUS PONTAL"/>
    <m/>
    <s v="Doutorado"/>
    <s v="Adjunto-01"/>
    <x v="0"/>
    <m/>
    <s v="0//0"/>
    <m/>
    <m/>
    <n v="0"/>
    <m/>
    <n v="0"/>
    <m/>
    <m/>
    <m/>
    <s v="EST"/>
    <s v="40 DE"/>
    <d v="2014-01-27T00:00:00"/>
    <n v="11800.12"/>
    <n v="41"/>
    <x v="4"/>
    <x v="7"/>
  </r>
  <r>
    <s v="FERNANDO BENTO SILVA"/>
    <s v="Universidade Federal de Uberlandia"/>
    <n v="1086824"/>
    <n v="8608956616"/>
    <s v="16/09/1986"/>
    <s v="M"/>
    <s v="CLEUSA MARCIANO BARBOSA SILVA"/>
    <s v="Branca"/>
    <s v="BRASILEIRO NATO"/>
    <m/>
    <s v="MG"/>
    <m/>
    <n v="403"/>
    <x v="12"/>
    <s v="04-SANTA MONICA"/>
    <n v="403"/>
    <x v="11"/>
    <s v="04-SANTA MONICA"/>
    <m/>
    <s v="Doutorado"/>
    <s v="Auxiliar-01"/>
    <x v="0"/>
    <m/>
    <s v="0//0"/>
    <m/>
    <m/>
    <n v="0"/>
    <m/>
    <n v="0"/>
    <m/>
    <m/>
    <m/>
    <s v="EST"/>
    <s v="40 DE"/>
    <d v="2022-06-01T00:00:00"/>
    <n v="9616.18"/>
    <n v="36"/>
    <x v="5"/>
    <x v="2"/>
  </r>
  <r>
    <s v="FERNANDO CEZAR JULIATTI"/>
    <s v="Universidade Federal de Uberlandia"/>
    <n v="412957"/>
    <n v="34582746691"/>
    <s v="06/12/1957"/>
    <s v="M"/>
    <s v="MARISIA RIBEI JULIATTI"/>
    <s v="Branca"/>
    <s v="BRASILEIRO NATO"/>
    <m/>
    <s v="MG"/>
    <s v="RIBEIRAO VERMELHO"/>
    <n v="301"/>
    <x v="3"/>
    <s v="12-CAMPUS GLORIA"/>
    <n v="301"/>
    <x v="3"/>
    <s v="12-CAMPUS GLORIA"/>
    <m/>
    <s v="Doutorado"/>
    <s v="Titular-01"/>
    <x v="0"/>
    <m/>
    <s v="0//0"/>
    <m/>
    <m/>
    <n v="0"/>
    <m/>
    <n v="0"/>
    <m/>
    <m/>
    <m/>
    <s v="EST"/>
    <s v="40 DE"/>
    <d v="1987-08-01T00:00:00"/>
    <n v="24761.55"/>
    <n v="65"/>
    <x v="3"/>
    <x v="3"/>
  </r>
  <r>
    <s v="FERNANDO COSTA MALHEIROS"/>
    <s v="Universidade Federal de Uberlandia"/>
    <n v="3253401"/>
    <n v="8208029645"/>
    <s v="03/07/1986"/>
    <s v="M"/>
    <s v="MARIA REIS COSTA MALHEIROS"/>
    <s v="Branca"/>
    <s v="BRASILEIRO NATO"/>
    <m/>
    <s v="MG"/>
    <m/>
    <n v="1158"/>
    <x v="90"/>
    <s v="09-CAMPUS PONTAL"/>
    <n v="1158"/>
    <x v="25"/>
    <s v="09-CAMPUS PONTAL"/>
    <m/>
    <s v="Doutorado"/>
    <s v="Adjunto-01"/>
    <x v="2"/>
    <m/>
    <s v="0//0"/>
    <m/>
    <m/>
    <n v="0"/>
    <m/>
    <n v="0"/>
    <m/>
    <m/>
    <m/>
    <s v="CDT"/>
    <s v="40 DE"/>
    <d v="2021-10-01T00:00:00"/>
    <n v="10971.74"/>
    <n v="36"/>
    <x v="5"/>
    <x v="7"/>
  </r>
  <r>
    <s v="FERNANDO CRISTINO BARBOSA"/>
    <s v="Universidade Federal de Uberlandia"/>
    <n v="411768"/>
    <n v="78890896"/>
    <s v="24/01/1956"/>
    <s v="M"/>
    <s v="TEREZINHA FIGUEIREDO LIMA"/>
    <s v="Branca"/>
    <s v="BRASILEIRO NATO"/>
    <m/>
    <s v="SP"/>
    <s v="ITUVERAVA"/>
    <n v="314"/>
    <x v="20"/>
    <s v="07-AREA ACADEMICA-UMUARAMA"/>
    <n v="314"/>
    <x v="14"/>
    <s v="07-AREA ACADEMICA-UMUARAMA"/>
    <m/>
    <s v="Doutorado"/>
    <s v="Associado-02"/>
    <x v="0"/>
    <m/>
    <s v="0//0"/>
    <m/>
    <m/>
    <n v="0"/>
    <m/>
    <n v="0"/>
    <m/>
    <m/>
    <m/>
    <s v="EST"/>
    <s v="40 DE"/>
    <d v="1980-01-01T00:00:00"/>
    <n v="22414.41"/>
    <n v="66"/>
    <x v="3"/>
    <x v="3"/>
  </r>
  <r>
    <s v="FERNANDO GARREFA"/>
    <s v="Universidade Federal de Uberlandia"/>
    <n v="1690803"/>
    <n v="14957052859"/>
    <s v="24/07/1971"/>
    <s v="M"/>
    <s v="ANNITA BARBOSA GARREFA"/>
    <s v="Não Informado"/>
    <s v="BRASILEIRO NATO"/>
    <m/>
    <s v="SP"/>
    <s v="SERTÃOZINHO"/>
    <n v="372"/>
    <x v="2"/>
    <s v="04-SANTA MONICA"/>
    <n v="372"/>
    <x v="2"/>
    <s v="04-SANTA MONICA"/>
    <m/>
    <s v="Doutorado"/>
    <s v="Associado-03"/>
    <x v="0"/>
    <m/>
    <s v="0//0"/>
    <m/>
    <m/>
    <n v="0"/>
    <m/>
    <n v="0"/>
    <m/>
    <m/>
    <m/>
    <s v="EST"/>
    <s v="40 DE"/>
    <d v="2009-03-04T00:00:00"/>
    <n v="17945.810000000001"/>
    <n v="51"/>
    <x v="0"/>
    <x v="5"/>
  </r>
  <r>
    <s v="FERNANDO JUARI CELOTO"/>
    <s v="Universidade Federal de Uberlandia"/>
    <n v="2333771"/>
    <n v="27479623852"/>
    <s v="12/03/1979"/>
    <s v="M"/>
    <s v="OSMARINA DE ROSSI CELOTO"/>
    <s v="Branca"/>
    <s v="BRASILEIRO NATO"/>
    <m/>
    <s v="SP"/>
    <m/>
    <n v="1275"/>
    <x v="102"/>
    <s v="12-CAMPUS GLORIA"/>
    <n v="301"/>
    <x v="3"/>
    <s v="12-CAMPUS GLORIA"/>
    <m/>
    <s v="Doutorado"/>
    <s v="Adjunto-02"/>
    <x v="0"/>
    <m/>
    <s v="0//0"/>
    <m/>
    <m/>
    <n v="0"/>
    <m/>
    <n v="0"/>
    <m/>
    <m/>
    <m/>
    <s v="EST"/>
    <s v="40 DE"/>
    <d v="2016-09-02T00:00:00"/>
    <n v="13255.3"/>
    <n v="43"/>
    <x v="4"/>
    <x v="4"/>
  </r>
  <r>
    <s v="FERNANDO LOURENCO DE SOUZA"/>
    <s v="Universidade Federal de Uberlandia"/>
    <n v="1939378"/>
    <n v="4726320602"/>
    <s v="04/02/1980"/>
    <s v="M"/>
    <s v="LEIDA TEREZINHA DE SOUZA"/>
    <s v="Branca"/>
    <s v="BRASILEIRO NATO"/>
    <m/>
    <s v="MG"/>
    <m/>
    <n v="399"/>
    <x v="27"/>
    <s v="12-CAMPUS GLORIA"/>
    <n v="399"/>
    <x v="23"/>
    <s v="12-CAMPUS GLORIA"/>
    <m/>
    <s v="Doutorado"/>
    <s v="Adjunto-04"/>
    <x v="0"/>
    <m/>
    <s v="0//0"/>
    <m/>
    <m/>
    <n v="0"/>
    <m/>
    <n v="0"/>
    <m/>
    <m/>
    <m/>
    <s v="EST"/>
    <s v="40 DE"/>
    <d v="2012-04-24T00:00:00"/>
    <n v="13273.52"/>
    <n v="42"/>
    <x v="4"/>
    <x v="4"/>
  </r>
  <r>
    <s v="FERNANDO LUIZ DE PAULA SANTIL"/>
    <s v="Universidade Federal de Uberlandia"/>
    <n v="2093267"/>
    <n v="2313136833"/>
    <s v="10/03/1964"/>
    <s v="M"/>
    <s v="THEREZA DE PAULA SANTIL"/>
    <s v="Branca"/>
    <s v="BRASILEIRO NATO"/>
    <m/>
    <s v="SP"/>
    <m/>
    <n v="1294"/>
    <x v="103"/>
    <s v="10-CAMPUS MONTE CARMELO"/>
    <n v="340"/>
    <x v="15"/>
    <s v="04-SANTA MONICA"/>
    <m/>
    <s v="Doutorado"/>
    <s v="Adjunto-03"/>
    <x v="0"/>
    <m/>
    <s v="0//0"/>
    <m/>
    <m/>
    <n v="0"/>
    <m/>
    <n v="0"/>
    <m/>
    <m/>
    <m/>
    <s v="EST"/>
    <s v="40 DE"/>
    <d v="2014-03-06T00:00:00"/>
    <n v="13746.19"/>
    <n v="58"/>
    <x v="2"/>
    <x v="4"/>
  </r>
  <r>
    <s v="FERNANDO MANOEL ALEIXO"/>
    <s v="Universidade Federal de Uberlandia"/>
    <n v="1644595"/>
    <n v="18300533885"/>
    <s v="08/10/1973"/>
    <s v="M"/>
    <s v="MARIA DIRCE RIBEIRO"/>
    <s v="Branca"/>
    <s v="BRASILEIRO NATO"/>
    <m/>
    <s v="SP"/>
    <s v="EMBU GUACU"/>
    <n v="808"/>
    <x v="35"/>
    <s v="04-SANTA MONICA"/>
    <n v="808"/>
    <x v="26"/>
    <s v="04-SANTA MONICA"/>
    <m/>
    <s v="Doutorado"/>
    <s v="Associado-03"/>
    <x v="0"/>
    <m/>
    <s v="0//0"/>
    <m/>
    <m/>
    <n v="0"/>
    <m/>
    <n v="0"/>
    <m/>
    <m/>
    <m/>
    <s v="EST"/>
    <s v="40 DE"/>
    <d v="2008-07-31T00:00:00"/>
    <n v="17945.810000000001"/>
    <n v="49"/>
    <x v="0"/>
    <x v="5"/>
  </r>
  <r>
    <s v="FERNANDO MARTINS MENDONCA"/>
    <s v="Universidade Federal de Uberlandia"/>
    <n v="2253668"/>
    <n v="7660521683"/>
    <s v="13/12/1984"/>
    <s v="M"/>
    <s v="ELIENE MARTINS DE CASTRO MENDONCA"/>
    <s v="Branca"/>
    <s v="BRASILEIRO NATO"/>
    <m/>
    <s v="MG"/>
    <m/>
    <n v="807"/>
    <x v="26"/>
    <s v="04-SANTA MONICA"/>
    <n v="807"/>
    <x v="22"/>
    <s v="04-SANTA MONICA"/>
    <m/>
    <s v="Doutorado"/>
    <s v="Adjunto-03"/>
    <x v="0"/>
    <m/>
    <s v="0//0"/>
    <m/>
    <m/>
    <n v="0"/>
    <m/>
    <n v="0"/>
    <m/>
    <m/>
    <m/>
    <s v="EST"/>
    <s v="40 DE"/>
    <d v="2015-10-01T00:00:00"/>
    <n v="13744.75"/>
    <n v="38"/>
    <x v="5"/>
    <x v="4"/>
  </r>
  <r>
    <s v="FERNANDO PASQUINI SANTOS"/>
    <s v="Universidade Federal de Uberlandia"/>
    <n v="2392161"/>
    <n v="37048261897"/>
    <s v="13/09/1990"/>
    <s v="M"/>
    <s v="VIVIANI PASQUINI SANTOS"/>
    <s v="Branca"/>
    <s v="BRASILEIRO NATO"/>
    <m/>
    <s v="MG"/>
    <m/>
    <n v="403"/>
    <x v="12"/>
    <s v="04-SANTA MONICA"/>
    <n v="403"/>
    <x v="11"/>
    <s v="04-SANTA MONICA"/>
    <m/>
    <s v="Doutorado"/>
    <s v="Adjunto-02"/>
    <x v="0"/>
    <m/>
    <s v="0//0"/>
    <m/>
    <s v="Afas. Estudo Exterior C/Ônus Limitado - EST"/>
    <n v="0"/>
    <m/>
    <n v="0"/>
    <m/>
    <s v="2/04/2022"/>
    <s v="1/04/2023"/>
    <s v="EST"/>
    <s v="40 DE"/>
    <d v="2017-04-20T00:00:00"/>
    <n v="12272.12"/>
    <n v="32"/>
    <x v="8"/>
    <x v="4"/>
  </r>
  <r>
    <s v="FERNANDO RODRIGO RAFAELI"/>
    <s v="Universidade Federal de Uberlandia"/>
    <n v="2126983"/>
    <n v="2995465942"/>
    <s v="19/10/1980"/>
    <s v="M"/>
    <s v="MARLENE GENOVEVA RAFAELI"/>
    <s v="Parda"/>
    <s v="BRASILEIRO NATO"/>
    <m/>
    <s v="PR"/>
    <m/>
    <n v="391"/>
    <x v="8"/>
    <s v="04-SANTA MONICA"/>
    <n v="391"/>
    <x v="8"/>
    <s v="04-SANTA MONICA"/>
    <m/>
    <s v="Doutorado"/>
    <s v="Adjunto-03"/>
    <x v="0"/>
    <m/>
    <s v="0//0"/>
    <m/>
    <m/>
    <n v="0"/>
    <m/>
    <n v="0"/>
    <m/>
    <m/>
    <m/>
    <s v="EST"/>
    <s v="40 DE"/>
    <d v="2014-06-03T00:00:00"/>
    <n v="13746.19"/>
    <n v="42"/>
    <x v="4"/>
    <x v="4"/>
  </r>
  <r>
    <s v="FERNANDO RODRIGUES GOULART BERGAMINI"/>
    <s v="Universidade Federal de Uberlandia"/>
    <n v="3060780"/>
    <n v="36867986897"/>
    <s v="03/09/1988"/>
    <s v="M"/>
    <s v="SOLANGE RODRIGUES GOULART BERGAMINI"/>
    <s v="Branca"/>
    <s v="BRASILEIRO NATO"/>
    <m/>
    <s v="SP"/>
    <m/>
    <n v="356"/>
    <x v="23"/>
    <s v="04-SANTA MONICA"/>
    <n v="356"/>
    <x v="19"/>
    <s v="04-SANTA MONICA"/>
    <m/>
    <s v="Doutorado"/>
    <s v="Adjunto-01"/>
    <x v="0"/>
    <m/>
    <s v="0//0"/>
    <m/>
    <m/>
    <n v="0"/>
    <m/>
    <n v="0"/>
    <m/>
    <m/>
    <m/>
    <s v="EST"/>
    <s v="40 DE"/>
    <d v="2018-08-01T00:00:00"/>
    <n v="11800.12"/>
    <n v="34"/>
    <x v="5"/>
    <x v="7"/>
  </r>
  <r>
    <s v="FERNANDO RODRIGUES MARTINS"/>
    <s v="Universidade Federal de Uberlandia"/>
    <n v="1734284"/>
    <n v="84895098672"/>
    <s v="01/08/1964"/>
    <s v="M"/>
    <s v="JANETE CABRAL MARTINS"/>
    <s v="Branca"/>
    <s v="BRASILEIRO NATO"/>
    <m/>
    <s v="MG"/>
    <m/>
    <n v="376"/>
    <x v="38"/>
    <s v="04-SANTA MONICA"/>
    <n v="376"/>
    <x v="28"/>
    <s v="04-SANTA MONICA"/>
    <m/>
    <s v="Doutorado"/>
    <s v="Adjunto-04"/>
    <x v="0"/>
    <m/>
    <s v="0//0"/>
    <m/>
    <m/>
    <n v="0"/>
    <m/>
    <n v="0"/>
    <m/>
    <m/>
    <m/>
    <s v="EST"/>
    <s v="40 HS"/>
    <d v="2009-10-22T00:00:00"/>
    <n v="8049"/>
    <n v="58"/>
    <x v="2"/>
    <x v="2"/>
  </r>
  <r>
    <s v="FERNANDO SILVA PAULA"/>
    <s v="Universidade Federal de Uberlandia"/>
    <n v="1731361"/>
    <n v="4930697638"/>
    <s v="01/08/1979"/>
    <s v="M"/>
    <s v="ALGENIRA APARECIDA DA SILVA PAULA"/>
    <s v="Branca"/>
    <s v="BRASILEIRO NATO"/>
    <m/>
    <s v="MG"/>
    <m/>
    <n v="798"/>
    <x v="5"/>
    <s v="09-CAMPUS PONTAL"/>
    <n v="1155"/>
    <x v="5"/>
    <s v="09-CAMPUS PONTAL"/>
    <m/>
    <s v="Doutorado"/>
    <s v="Adjunto-03"/>
    <x v="0"/>
    <m/>
    <s v="0//0"/>
    <m/>
    <m/>
    <n v="26283"/>
    <s v="UNIV. FEDERAL DE MATO GROSSO DO SUL"/>
    <n v="0"/>
    <m/>
    <m/>
    <m/>
    <s v="EST"/>
    <s v="40 DE"/>
    <d v="2017-01-23T00:00:00"/>
    <n v="12763.01"/>
    <n v="43"/>
    <x v="4"/>
    <x v="4"/>
  </r>
  <r>
    <s v="FILIPE ALMEIDA DO PRADO MENDONCA"/>
    <s v="Universidade Federal de Uberlandia"/>
    <n v="1840485"/>
    <n v="32757119893"/>
    <s v="24/03/1985"/>
    <s v="M"/>
    <s v="ALDA ANGELICA V DE ALMEIDA MENDONCA"/>
    <s v="Parda"/>
    <s v="BRASILEIRO NATO"/>
    <m/>
    <s v="SP"/>
    <m/>
    <n v="1398"/>
    <x v="104"/>
    <s v="04-SANTA MONICA"/>
    <n v="344"/>
    <x v="6"/>
    <s v="04-SANTA MONICA"/>
    <m/>
    <s v="Doutorado"/>
    <s v="Associado-01"/>
    <x v="0"/>
    <m/>
    <s v="0//0"/>
    <m/>
    <m/>
    <n v="0"/>
    <m/>
    <n v="0"/>
    <m/>
    <m/>
    <m/>
    <s v="EST"/>
    <s v="40 DE"/>
    <d v="2011-01-25T00:00:00"/>
    <n v="17575.09"/>
    <n v="37"/>
    <x v="5"/>
    <x v="5"/>
  </r>
  <r>
    <s v="FILIPE GOULART LIMA"/>
    <s v="Universidade Federal de Uberlandia"/>
    <n v="2996777"/>
    <n v="37929903850"/>
    <s v="10/10/1988"/>
    <s v="M"/>
    <s v="DALVA FRANCO GOULART LIMA"/>
    <s v="Branca"/>
    <s v="BRASILEIRO NATO"/>
    <m/>
    <s v="SP"/>
    <m/>
    <n v="1296"/>
    <x v="105"/>
    <s v="04-SANTA MONICA"/>
    <n v="340"/>
    <x v="15"/>
    <s v="04-SANTA MONICA"/>
    <m/>
    <s v="Doutorado"/>
    <s v="Adjunto-02"/>
    <x v="0"/>
    <m/>
    <s v="0//0"/>
    <m/>
    <m/>
    <n v="0"/>
    <m/>
    <n v="0"/>
    <m/>
    <m/>
    <m/>
    <s v="EST"/>
    <s v="40 DE"/>
    <d v="2017-11-23T00:00:00"/>
    <n v="13381.16"/>
    <n v="34"/>
    <x v="5"/>
    <x v="4"/>
  </r>
  <r>
    <s v="FILIPE PRADO MACEDO DA SILVA"/>
    <s v="Universidade Federal de Uberlandia"/>
    <n v="3065957"/>
    <n v="1522836500"/>
    <s v="02/05/1985"/>
    <s v="M"/>
    <s v="ROSANA PRADO SILVA"/>
    <s v="Branca"/>
    <s v="BRASILEIRO NATO"/>
    <m/>
    <s v="BA"/>
    <m/>
    <n v="344"/>
    <x v="6"/>
    <s v="04-SANTA MONICA"/>
    <n v="344"/>
    <x v="6"/>
    <s v="04-SANTA MONICA"/>
    <m/>
    <s v="Doutorado"/>
    <s v="Adjunto-01"/>
    <x v="0"/>
    <m/>
    <s v="0//0"/>
    <m/>
    <m/>
    <n v="0"/>
    <m/>
    <n v="0"/>
    <m/>
    <m/>
    <m/>
    <s v="EST"/>
    <s v="40 DE"/>
    <d v="2018-08-02T00:00:00"/>
    <n v="11800.12"/>
    <n v="37"/>
    <x v="5"/>
    <x v="7"/>
  </r>
  <r>
    <s v="FILLIPA CARNEIRO SILVEIRA"/>
    <s v="Universidade Federal de Uberlandia"/>
    <n v="1124963"/>
    <n v="65953835353"/>
    <s v="04/12/1980"/>
    <s v="F"/>
    <s v="MARIA DO SOCORRO CARNEIRO SILVEIRA"/>
    <s v="Branca"/>
    <s v="BRASILEIRO NATO"/>
    <m/>
    <s v="CE"/>
    <m/>
    <n v="807"/>
    <x v="26"/>
    <s v="04-SANTA MONICA"/>
    <n v="807"/>
    <x v="22"/>
    <s v="04-SANTA MONICA"/>
    <m/>
    <s v="Doutorado"/>
    <s v="Adjunto-02"/>
    <x v="0"/>
    <m/>
    <s v="0//0"/>
    <m/>
    <m/>
    <n v="0"/>
    <m/>
    <n v="0"/>
    <m/>
    <m/>
    <m/>
    <s v="EST"/>
    <s v="40 DE"/>
    <d v="2016-03-16T00:00:00"/>
    <n v="12272.12"/>
    <n v="42"/>
    <x v="4"/>
    <x v="4"/>
  </r>
  <r>
    <s v="FLANDER DE ALMEIDA CALIXTO"/>
    <s v="Universidade Federal de Uberlandia"/>
    <n v="6409859"/>
    <n v="24080942672"/>
    <s v="05/09/1959"/>
    <s v="M"/>
    <s v="CLARICE ALMEIDA JORGE"/>
    <s v="Branca"/>
    <s v="BRASILEIRO NATO"/>
    <m/>
    <s v="MG"/>
    <s v="UBERLANDIA"/>
    <n v="578"/>
    <x v="67"/>
    <s v="09-CAMPUS PONTAL"/>
    <n v="1158"/>
    <x v="25"/>
    <s v="09-CAMPUS PONTAL"/>
    <m/>
    <s v="Doutorado"/>
    <s v="Associado-03"/>
    <x v="0"/>
    <m/>
    <s v="0//0"/>
    <m/>
    <m/>
    <n v="0"/>
    <m/>
    <n v="0"/>
    <m/>
    <m/>
    <m/>
    <s v="EST"/>
    <s v="40 DE"/>
    <d v="2010-03-12T00:00:00"/>
    <n v="22348.94"/>
    <n v="63"/>
    <x v="6"/>
    <x v="3"/>
  </r>
  <r>
    <s v="FLAVIA ANDREA NERY SILVA"/>
    <s v="Universidade Federal de Uberlandia"/>
    <n v="1658445"/>
    <n v="91083494600"/>
    <s v="25/11/1971"/>
    <s v="F"/>
    <s v="CLEUZAIR NERY SILVA"/>
    <s v="Branca"/>
    <s v="BRASILEIRO NATO"/>
    <m/>
    <s v="MG"/>
    <s v="UBERLANDIA"/>
    <n v="301"/>
    <x v="3"/>
    <s v="12-CAMPUS GLORIA"/>
    <n v="301"/>
    <x v="3"/>
    <s v="12-CAMPUS GLORIA"/>
    <m/>
    <s v="Doutorado"/>
    <s v="Associado-01"/>
    <x v="0"/>
    <m/>
    <s v="0//0"/>
    <m/>
    <m/>
    <n v="0"/>
    <m/>
    <n v="0"/>
    <m/>
    <m/>
    <m/>
    <s v="EST"/>
    <s v="40 DE"/>
    <d v="2008-09-25T00:00:00"/>
    <n v="16591.91"/>
    <n v="51"/>
    <x v="0"/>
    <x v="5"/>
  </r>
  <r>
    <s v="FLAVIA ANDREA RODRIGUES BENFATTI"/>
    <s v="Universidade Federal de Uberlandia"/>
    <n v="1919275"/>
    <n v="10278704816"/>
    <s v="23/08/1967"/>
    <s v="F"/>
    <s v="LAURA SILVA RODRIGUES"/>
    <s v="Branca"/>
    <s v="BRASILEIRO NATO"/>
    <m/>
    <s v="SP"/>
    <m/>
    <n v="349"/>
    <x v="9"/>
    <s v="04-SANTA MONICA"/>
    <n v="349"/>
    <x v="9"/>
    <s v="04-SANTA MONICA"/>
    <m/>
    <s v="Doutorado"/>
    <s v="Associado-01"/>
    <x v="0"/>
    <m/>
    <s v="0//0"/>
    <m/>
    <m/>
    <n v="26276"/>
    <s v="UNIVERSIDADE FEDERAL DE MATO GROSSO"/>
    <n v="0"/>
    <m/>
    <m/>
    <m/>
    <s v="EST"/>
    <s v="40 DE"/>
    <d v="2016-03-08T00:00:00"/>
    <n v="16591.91"/>
    <n v="55"/>
    <x v="2"/>
    <x v="5"/>
  </r>
  <r>
    <s v="FLAVIA BITTAR BRITTO ARANTES"/>
    <s v="Universidade Federal de Uberlandia"/>
    <n v="2678626"/>
    <n v="7385303609"/>
    <s v="21/02/1985"/>
    <s v="F"/>
    <s v="SAMIA MARQUES BITTAR BRITTO ARANTES"/>
    <s v="Branca"/>
    <s v="BRASILEIRO NATO"/>
    <m/>
    <s v="MG"/>
    <m/>
    <n v="305"/>
    <x v="0"/>
    <s v="07-AREA ACADEMICA-UMUARAMA"/>
    <n v="305"/>
    <x v="0"/>
    <s v="07-AREA ACADEMICA-UMUARAMA"/>
    <m/>
    <s v="Doutorado"/>
    <s v="Adjunto-02"/>
    <x v="0"/>
    <m/>
    <s v="0//0"/>
    <m/>
    <m/>
    <n v="0"/>
    <m/>
    <n v="0"/>
    <m/>
    <m/>
    <m/>
    <s v="EST"/>
    <s v="40 HS"/>
    <d v="2016-10-31T00:00:00"/>
    <n v="7441.76"/>
    <n v="37"/>
    <x v="5"/>
    <x v="6"/>
  </r>
  <r>
    <s v="FLAVIA CUNHA RIOS NAVES"/>
    <s v="Universidade Federal de Uberlandia"/>
    <n v="2360370"/>
    <n v="3000647643"/>
    <s v="06/10/1975"/>
    <s v="F"/>
    <s v="MARIA DO ROSARIO CUNHA RIOS"/>
    <s v="Branca"/>
    <s v="BRASILEIRO NATO"/>
    <m/>
    <s v="MG"/>
    <s v="ITAPECERICA"/>
    <n v="376"/>
    <x v="38"/>
    <s v="04-SANTA MONICA"/>
    <n v="376"/>
    <x v="28"/>
    <s v="04-SANTA MONICA"/>
    <m/>
    <s v="Mestrado"/>
    <s v="Adjunto-04"/>
    <x v="0"/>
    <m/>
    <s v="0//0"/>
    <m/>
    <m/>
    <n v="0"/>
    <m/>
    <n v="0"/>
    <m/>
    <m/>
    <m/>
    <s v="EST"/>
    <s v="40 DE"/>
    <d v="2009-07-24T00:00:00"/>
    <n v="9260.6"/>
    <n v="47"/>
    <x v="1"/>
    <x v="2"/>
  </r>
  <r>
    <s v="FLAVIA DANIELLE SORDI SILVA MIRANDA"/>
    <s v="Universidade Federal de Uberlandia"/>
    <n v="1350976"/>
    <n v="36652639807"/>
    <s v="02/05/1987"/>
    <s v="F"/>
    <s v="ANA MARIA SORDI DA SILVA"/>
    <s v="Branca"/>
    <s v="BRASILEIRO NATO"/>
    <m/>
    <s v="SP"/>
    <m/>
    <n v="349"/>
    <x v="9"/>
    <s v="04-SANTA MONICA"/>
    <n v="349"/>
    <x v="9"/>
    <s v="04-SANTA MONICA"/>
    <m/>
    <s v="Doutorado"/>
    <s v="Adjunto-01"/>
    <x v="0"/>
    <m/>
    <s v="0//0"/>
    <m/>
    <m/>
    <n v="0"/>
    <m/>
    <n v="0"/>
    <m/>
    <m/>
    <m/>
    <s v="EST"/>
    <s v="40 DE"/>
    <d v="2018-02-27T00:00:00"/>
    <n v="11800.12"/>
    <n v="35"/>
    <x v="5"/>
    <x v="7"/>
  </r>
  <r>
    <s v="FLAVIA DE SANTANA MAGALHAES"/>
    <s v="Universidade Federal de Uberlandia"/>
    <n v="3287843"/>
    <n v="10570014654"/>
    <s v="25/09/1992"/>
    <s v="F"/>
    <s v="CLEIDE TEREZINHA DE SANTANA MAGALHAES"/>
    <s v="Branca"/>
    <s v="BRASILEIRO NATO"/>
    <m/>
    <s v="MG"/>
    <m/>
    <n v="789"/>
    <x v="68"/>
    <s v="11-CAMPUS PATOS DE MINAS"/>
    <n v="410"/>
    <x v="7"/>
    <s v="04-SANTA MONICA"/>
    <m/>
    <s v="Doutorado"/>
    <s v="Auxiliar-01"/>
    <x v="1"/>
    <m/>
    <s v="0//0"/>
    <m/>
    <m/>
    <n v="0"/>
    <m/>
    <n v="0"/>
    <m/>
    <m/>
    <m/>
    <s v="CDT"/>
    <s v="40 HS"/>
    <d v="2022-04-18T00:00:00"/>
    <n v="3866.06"/>
    <n v="30"/>
    <x v="8"/>
    <x v="8"/>
  </r>
  <r>
    <s v="FLAVIA DO BONSUCESSO TEIXEIRA"/>
    <s v="Universidade Federal de Uberlandia"/>
    <n v="2317106"/>
    <n v="97774545620"/>
    <s v="14/08/1968"/>
    <s v="F"/>
    <s v="LUCILIA VIANA TEIXEIRA"/>
    <s v="Parda"/>
    <s v="BRASILEIRO NATO"/>
    <m/>
    <s v="MG"/>
    <s v="CAETE"/>
    <n v="1325"/>
    <x v="106"/>
    <s v="07-AREA ACADEMICA-UMUARAMA"/>
    <n v="305"/>
    <x v="0"/>
    <s v="07-AREA ACADEMICA-UMUARAMA"/>
    <m/>
    <s v="Doutorado"/>
    <s v="Associado-03"/>
    <x v="0"/>
    <m/>
    <s v="0//0"/>
    <m/>
    <m/>
    <n v="26241"/>
    <s v="UNIVERSIDADE FEDERAL DO PARANA"/>
    <n v="0"/>
    <m/>
    <m/>
    <m/>
    <s v="EST"/>
    <s v="40 DE"/>
    <d v="2006-09-08T00:00:00"/>
    <n v="18928.990000000002"/>
    <n v="54"/>
    <x v="2"/>
    <x v="1"/>
  </r>
  <r>
    <s v="FLAVIA MOURE SIMOES DE BRANCO"/>
    <s v="Universidade Federal de Uberlandia"/>
    <n v="3262200"/>
    <n v="40656058811"/>
    <s v="30/10/1991"/>
    <s v="F"/>
    <s v="EDILZA MOURE SIMOES DE BRANCO"/>
    <s v="Branca"/>
    <s v="BRASILEIRO NATO"/>
    <m/>
    <s v="SP"/>
    <m/>
    <n v="305"/>
    <x v="0"/>
    <s v="07-AREA ACADEMICA-UMUARAMA"/>
    <n v="305"/>
    <x v="0"/>
    <s v="07-AREA ACADEMICA-UMUARAMA"/>
    <m/>
    <s v="Mestrado"/>
    <s v="Auxiliar-01"/>
    <x v="1"/>
    <m/>
    <s v="0//0"/>
    <m/>
    <m/>
    <n v="0"/>
    <m/>
    <n v="0"/>
    <m/>
    <m/>
    <m/>
    <s v="CDT"/>
    <s v="40 HS"/>
    <d v="2021-12-17T00:00:00"/>
    <n v="3866.08"/>
    <n v="31"/>
    <x v="8"/>
    <x v="8"/>
  </r>
  <r>
    <s v="FLAVIA PEREIRA BOTELHO"/>
    <s v="Universidade Federal de Uberlandia"/>
    <n v="1350486"/>
    <n v="2651136603"/>
    <s v="15/04/1974"/>
    <s v="F"/>
    <s v="CANDIDA PEREIRA BOTELHO"/>
    <s v="Branca"/>
    <s v="BRASILEIRO NATO"/>
    <m/>
    <s v="MG"/>
    <m/>
    <n v="808"/>
    <x v="35"/>
    <s v="04-SANTA MONICA"/>
    <n v="808"/>
    <x v="26"/>
    <s v="04-SANTA MONICA"/>
    <m/>
    <s v="Doutorado"/>
    <s v="Associado-01"/>
    <x v="0"/>
    <m/>
    <s v="0//0"/>
    <m/>
    <m/>
    <n v="0"/>
    <m/>
    <n v="0"/>
    <m/>
    <m/>
    <m/>
    <s v="EST"/>
    <s v="40 DE"/>
    <d v="2012-05-09T00:00:00"/>
    <n v="16591.91"/>
    <n v="48"/>
    <x v="1"/>
    <x v="5"/>
  </r>
  <r>
    <s v="FLAVIANE REIS"/>
    <s v="Universidade Federal de Uberlandia"/>
    <n v="1555748"/>
    <n v="69838895172"/>
    <s v="29/04/1977"/>
    <s v="F"/>
    <s v="SILVIA MARIA DOS REIS"/>
    <s v="Branca"/>
    <s v="BRASILEIRO NATO"/>
    <m/>
    <s v="GO"/>
    <s v="GOIANIA"/>
    <n v="363"/>
    <x v="10"/>
    <s v="04-SANTA MONICA"/>
    <n v="363"/>
    <x v="10"/>
    <s v="04-SANTA MONICA"/>
    <s v="SURDO"/>
    <s v="Doutorado"/>
    <s v="Adjunto-04"/>
    <x v="0"/>
    <m/>
    <s v="0//0"/>
    <m/>
    <m/>
    <n v="0"/>
    <m/>
    <n v="0"/>
    <m/>
    <m/>
    <m/>
    <s v="EST"/>
    <s v="40 DE"/>
    <d v="2008-09-25T00:00:00"/>
    <n v="13273.52"/>
    <n v="45"/>
    <x v="1"/>
    <x v="4"/>
  </r>
  <r>
    <s v="FLAVIO CARDOSO DE CARVALHO"/>
    <s v="Universidade Federal de Uberlandia"/>
    <n v="2190887"/>
    <n v="57330301604"/>
    <s v="15/09/1966"/>
    <s v="M"/>
    <s v="CREUSA CARDOSO"/>
    <s v="Branca"/>
    <s v="BRASILEIRO NATO"/>
    <m/>
    <s v="MG"/>
    <s v="UBERABA"/>
    <n v="808"/>
    <x v="35"/>
    <s v="04-SANTA MONICA"/>
    <n v="808"/>
    <x v="26"/>
    <s v="04-SANTA MONICA"/>
    <m/>
    <s v="Doutorado"/>
    <s v="Titular-01"/>
    <x v="0"/>
    <m/>
    <s v="0//0"/>
    <m/>
    <m/>
    <n v="0"/>
    <m/>
    <n v="0"/>
    <m/>
    <m/>
    <m/>
    <s v="EST"/>
    <s v="40 DE"/>
    <d v="1997-04-04T00:00:00"/>
    <n v="20625.490000000002"/>
    <n v="56"/>
    <x v="2"/>
    <x v="3"/>
  </r>
  <r>
    <s v="FLAVIO DE OLIVEIRA SILVA"/>
    <s v="Universidade Federal de Uberlandia"/>
    <n v="2364418"/>
    <n v="77422090634"/>
    <s v="01/02/1970"/>
    <s v="M"/>
    <s v="MARIA CELIA DE OLIVEIRA SILVA"/>
    <s v="Branca"/>
    <s v="BRASILEIRO NATO"/>
    <m/>
    <s v="MG"/>
    <s v="VARGINHA"/>
    <n v="414"/>
    <x v="42"/>
    <s v="04-SANTA MONICA"/>
    <n v="414"/>
    <x v="12"/>
    <s v="04-SANTA MONICA"/>
    <m/>
    <s v="Doutorado"/>
    <s v="Associado-01"/>
    <x v="0"/>
    <m/>
    <s v="0//0"/>
    <m/>
    <m/>
    <n v="0"/>
    <m/>
    <n v="0"/>
    <m/>
    <m/>
    <m/>
    <s v="EST"/>
    <s v="40 DE"/>
    <d v="2008-09-25T00:00:00"/>
    <n v="16591.91"/>
    <n v="52"/>
    <x v="0"/>
    <x v="5"/>
  </r>
  <r>
    <s v="FLAVIO DOMINGUES DAS NEVES"/>
    <s v="Universidade Federal de Uberlandia"/>
    <n v="413279"/>
    <n v="53946588620"/>
    <s v="30/11/1965"/>
    <s v="M"/>
    <s v="ANIRUAZE INES SILVA NEVES"/>
    <s v="Branca"/>
    <s v="BRASILEIRO NATO"/>
    <m/>
    <s v="MG"/>
    <s v="ITUIUTABA"/>
    <n v="319"/>
    <x v="29"/>
    <s v="07-AREA ACADEMICA-UMUARAMA"/>
    <n v="319"/>
    <x v="13"/>
    <s v="07-AREA ACADEMICA-UMUARAMA"/>
    <m/>
    <s v="Doutorado"/>
    <s v="Titular-01"/>
    <x v="0"/>
    <m/>
    <s v="0//0"/>
    <m/>
    <m/>
    <n v="0"/>
    <m/>
    <n v="0"/>
    <m/>
    <m/>
    <m/>
    <s v="EST"/>
    <s v="40 HS"/>
    <d v="1988-11-10T00:00:00"/>
    <n v="13786.12"/>
    <n v="57"/>
    <x v="2"/>
    <x v="4"/>
  </r>
  <r>
    <s v="FLAVIO JAIME DA ROCHA"/>
    <s v="Universidade Federal de Uberlandia"/>
    <n v="2035317"/>
    <n v="39347028649"/>
    <s v="26/11/1961"/>
    <s v="M"/>
    <s v="COLANDI JAIME ROCHA"/>
    <s v="Branca"/>
    <s v="BRASILEIRO NATO"/>
    <m/>
    <s v="MG"/>
    <s v="ABADIA DOS DOURADOS"/>
    <n v="308"/>
    <x v="83"/>
    <s v="07-AREA ACADEMICA-UMUARAMA"/>
    <n v="305"/>
    <x v="0"/>
    <s v="07-AREA ACADEMICA-UMUARAMA"/>
    <m/>
    <s v="Doutorado"/>
    <s v="Titular-01"/>
    <x v="0"/>
    <m/>
    <s v="0//0"/>
    <m/>
    <m/>
    <n v="0"/>
    <m/>
    <n v="0"/>
    <m/>
    <m/>
    <m/>
    <s v="EST"/>
    <s v="40 HS"/>
    <d v="1994-03-01T00:00:00"/>
    <n v="12783.5"/>
    <n v="61"/>
    <x v="6"/>
    <x v="4"/>
  </r>
  <r>
    <s v="FLAVIO LUIZ DE MORAES BARBOZA"/>
    <s v="Universidade Federal de Uberlandia"/>
    <n v="2253064"/>
    <n v="28592304830"/>
    <s v="15/12/1980"/>
    <s v="M"/>
    <s v="ELINA DE MORAES BARBOSA"/>
    <s v="Parda"/>
    <s v="BRASILEIRO NATO"/>
    <m/>
    <s v="SP"/>
    <m/>
    <n v="369"/>
    <x v="28"/>
    <s v="04-SANTA MONICA"/>
    <n v="369"/>
    <x v="24"/>
    <s v="04-SANTA MONICA"/>
    <m/>
    <s v="Doutorado"/>
    <s v="Adjunto-03"/>
    <x v="0"/>
    <m/>
    <s v="0//0"/>
    <m/>
    <m/>
    <n v="0"/>
    <m/>
    <n v="0"/>
    <m/>
    <m/>
    <m/>
    <s v="EST"/>
    <s v="40 DE"/>
    <d v="2015-09-15T00:00:00"/>
    <n v="12763.01"/>
    <n v="42"/>
    <x v="4"/>
    <x v="4"/>
  </r>
  <r>
    <s v="FLAVIO PEDROSO MENDES"/>
    <s v="Universidade Federal de Uberlandia"/>
    <n v="1828450"/>
    <n v="5859074638"/>
    <s v="29/10/1982"/>
    <s v="M"/>
    <s v="ADRIANA MARIA RIBEIRO PEDROSO MENDES"/>
    <s v="Branca"/>
    <s v="BRASILEIRO NATO"/>
    <m/>
    <s v="SP"/>
    <m/>
    <n v="344"/>
    <x v="6"/>
    <s v="04-SANTA MONICA"/>
    <n v="344"/>
    <x v="6"/>
    <s v="04-SANTA MONICA"/>
    <m/>
    <s v="Doutorado"/>
    <s v="Associado-01"/>
    <x v="0"/>
    <m/>
    <s v="0//0"/>
    <m/>
    <m/>
    <n v="0"/>
    <m/>
    <n v="0"/>
    <m/>
    <m/>
    <m/>
    <s v="EST"/>
    <s v="40 DE"/>
    <d v="2010-11-22T00:00:00"/>
    <n v="16591.91"/>
    <n v="40"/>
    <x v="4"/>
    <x v="5"/>
  </r>
  <r>
    <s v="FLAVIO POPAZOGLO"/>
    <s v="Universidade Federal de Uberlandia"/>
    <n v="1418520"/>
    <n v="684645769"/>
    <s v="16/05/1967"/>
    <s v="M"/>
    <s v="ODETE RAVELLI POPAZOGLO"/>
    <s v="Branca"/>
    <s v="BRASILEIRO NATO"/>
    <m/>
    <s v="SP"/>
    <m/>
    <n v="1272"/>
    <x v="107"/>
    <s v="07-AREA ACADEMICA-UMUARAMA"/>
    <n v="294"/>
    <x v="17"/>
    <s v="07-AREA ACADEMICA-UMUARAMA"/>
    <m/>
    <s v="Doutorado"/>
    <s v="Associado-03"/>
    <x v="0"/>
    <m/>
    <s v="0//0"/>
    <m/>
    <m/>
    <n v="0"/>
    <m/>
    <n v="0"/>
    <m/>
    <m/>
    <m/>
    <s v="EST"/>
    <s v="40 DE"/>
    <d v="2009-07-24T00:00:00"/>
    <n v="18928.990000000002"/>
    <n v="55"/>
    <x v="2"/>
    <x v="1"/>
  </r>
  <r>
    <s v="FLAVIO TETSUO SASSAKI"/>
    <s v="Universidade Federal de Uberlandia"/>
    <n v="2923145"/>
    <n v="27840952828"/>
    <s v="15/05/1979"/>
    <s v="M"/>
    <s v="NORIKO NISHIDA SASSAKI"/>
    <s v="Amarela"/>
    <s v="BRASILEIRO NATO"/>
    <m/>
    <s v="SP"/>
    <m/>
    <n v="298"/>
    <x v="46"/>
    <s v="07-AREA ACADEMICA-UMUARAMA"/>
    <n v="298"/>
    <x v="30"/>
    <s v="07-AREA ACADEMICA-UMUARAMA"/>
    <m/>
    <s v="Doutorado"/>
    <s v="Adjunto-01"/>
    <x v="0"/>
    <m/>
    <s v="0//0"/>
    <m/>
    <m/>
    <n v="0"/>
    <m/>
    <n v="0"/>
    <m/>
    <m/>
    <m/>
    <s v="EST"/>
    <s v="40 DE"/>
    <d v="2015-03-11T00:00:00"/>
    <n v="11800.12"/>
    <n v="43"/>
    <x v="4"/>
    <x v="7"/>
  </r>
  <r>
    <s v="FLAVIO VILELA VIEIRA"/>
    <s v="Universidade Federal de Uberlandia"/>
    <n v="1297230"/>
    <n v="52640620649"/>
    <s v="19/02/1966"/>
    <s v="M"/>
    <s v="ELIANA VILELA VIEIRA"/>
    <s v="Branca"/>
    <s v="BRASILEIRO NATO"/>
    <m/>
    <s v="MG"/>
    <s v="UBERLANDIA"/>
    <n v="344"/>
    <x v="6"/>
    <s v="04-SANTA MONICA"/>
    <n v="344"/>
    <x v="6"/>
    <s v="04-SANTA MONICA"/>
    <m/>
    <s v="Doutorado"/>
    <s v="Titular-01"/>
    <x v="0"/>
    <m/>
    <s v="0//0"/>
    <m/>
    <m/>
    <n v="0"/>
    <m/>
    <n v="0"/>
    <m/>
    <m/>
    <m/>
    <s v="EST"/>
    <s v="40 DE"/>
    <d v="1999-03-15T00:00:00"/>
    <n v="20530.009999999998"/>
    <n v="56"/>
    <x v="2"/>
    <x v="3"/>
  </r>
  <r>
    <s v="FLORENCE MARCOLINO BARBOZA"/>
    <s v="Universidade Federal de Uberlandia"/>
    <n v="3318465"/>
    <n v="8427945655"/>
    <s v="27/02/1990"/>
    <s v="F"/>
    <s v="MARCIA HELENA MARCOLINO BARBOZA"/>
    <s v="Preta"/>
    <s v="BRASILEIRO NATO"/>
    <m/>
    <s v="RJ"/>
    <m/>
    <n v="1155"/>
    <x v="88"/>
    <s v="09-CAMPUS PONTAL"/>
    <n v="1155"/>
    <x v="5"/>
    <s v="09-CAMPUS PONTAL"/>
    <m/>
    <s v="Mestrado"/>
    <s v="Auxiliar-01"/>
    <x v="1"/>
    <m/>
    <s v="0//0"/>
    <m/>
    <m/>
    <n v="0"/>
    <m/>
    <n v="0"/>
    <m/>
    <m/>
    <m/>
    <s v="CDT"/>
    <s v="40 HS"/>
    <d v="2022-11-30T00:00:00"/>
    <n v="2942.69"/>
    <n v="32"/>
    <x v="8"/>
    <x v="8"/>
  </r>
  <r>
    <s v="FLORISVALDO PAULO RIBEIRO JUNIOR"/>
    <s v="Universidade Federal de Uberlandia"/>
    <n v="2547799"/>
    <n v="56980221604"/>
    <s v="28/11/1967"/>
    <s v="M"/>
    <s v="MARIA HELENA DE OLIVEIRA RIBEIRO"/>
    <s v="Preta"/>
    <s v="BRASILEIRO NATO"/>
    <m/>
    <s v="MG"/>
    <s v="UBERLANDIA"/>
    <n v="335"/>
    <x v="25"/>
    <s v="04-SANTA MONICA"/>
    <n v="335"/>
    <x v="21"/>
    <s v="04-SANTA MONICA"/>
    <m/>
    <s v="Doutorado"/>
    <s v="Associado-04"/>
    <x v="0"/>
    <m/>
    <s v="0//0"/>
    <m/>
    <m/>
    <n v="0"/>
    <m/>
    <n v="0"/>
    <m/>
    <m/>
    <m/>
    <s v="EST"/>
    <s v="40 DE"/>
    <d v="2008-11-10T00:00:00"/>
    <n v="19166.11"/>
    <n v="55"/>
    <x v="2"/>
    <x v="1"/>
  </r>
  <r>
    <s v="FOUED SALMEN ESPINDOLA"/>
    <s v="Universidade Federal de Uberlandia"/>
    <n v="412386"/>
    <n v="24203947634"/>
    <s v="14/05/1957"/>
    <s v="M"/>
    <s v="LEICY SALMEN ESPINDOLA"/>
    <s v="Branca"/>
    <s v="BRASILEIRO NATO"/>
    <m/>
    <s v="MG"/>
    <s v="TUMIRITINGA"/>
    <n v="298"/>
    <x v="46"/>
    <s v="07-AREA ACADEMICA-UMUARAMA"/>
    <n v="298"/>
    <x v="30"/>
    <s v="07-AREA ACADEMICA-UMUARAMA"/>
    <m/>
    <s v="Doutorado"/>
    <s v="Titular-01"/>
    <x v="0"/>
    <m/>
    <s v="0//0"/>
    <m/>
    <m/>
    <n v="0"/>
    <m/>
    <n v="0"/>
    <m/>
    <m/>
    <m/>
    <s v="EST"/>
    <s v="40 DE"/>
    <d v="1984-09-01T00:00:00"/>
    <n v="25032.85"/>
    <n v="65"/>
    <x v="3"/>
    <x v="3"/>
  </r>
  <r>
    <s v="FRAN SERGIO LOBATO"/>
    <s v="Universidade Federal de Uberlandia"/>
    <n v="1719940"/>
    <n v="4947230681"/>
    <s v="08/12/1976"/>
    <s v="M"/>
    <s v="MARIA HELENA LOBATO"/>
    <s v="Parda"/>
    <s v="BRASILEIRO NATO"/>
    <m/>
    <s v="MG"/>
    <m/>
    <n v="410"/>
    <x v="7"/>
    <s v="04-SANTA MONICA"/>
    <n v="410"/>
    <x v="7"/>
    <s v="04-SANTA MONICA"/>
    <m/>
    <s v="Doutorado"/>
    <s v="Associado-03"/>
    <x v="0"/>
    <m/>
    <s v="0//0"/>
    <m/>
    <m/>
    <n v="0"/>
    <m/>
    <n v="0"/>
    <m/>
    <m/>
    <m/>
    <s v="EST"/>
    <s v="40 DE"/>
    <d v="2010-02-22T00:00:00"/>
    <n v="17945.810000000001"/>
    <n v="46"/>
    <x v="1"/>
    <x v="5"/>
  </r>
  <r>
    <s v="FRANCIELLA MARQUES DA COSTA"/>
    <s v="Universidade Federal de Uberlandia"/>
    <n v="1843787"/>
    <n v="5997972666"/>
    <s v="24/08/1982"/>
    <s v="F"/>
    <s v="CLEUZA APARECIDA JOSEFA COSTA"/>
    <s v="Branca"/>
    <s v="BRASILEIRO NATO"/>
    <m/>
    <s v="MG"/>
    <m/>
    <n v="801"/>
    <x v="96"/>
    <s v="09-CAMPUS PONTAL"/>
    <n v="1152"/>
    <x v="27"/>
    <s v="09-CAMPUS PONTAL"/>
    <m/>
    <s v="Doutorado"/>
    <s v="Adjunto-04"/>
    <x v="0"/>
    <m/>
    <s v="0//0"/>
    <m/>
    <m/>
    <n v="0"/>
    <m/>
    <n v="0"/>
    <m/>
    <m/>
    <m/>
    <s v="EST"/>
    <s v="40 DE"/>
    <d v="2011-02-01T00:00:00"/>
    <n v="13273.52"/>
    <n v="40"/>
    <x v="4"/>
    <x v="4"/>
  </r>
  <r>
    <s v="FRANCIELLE AMANCIO PEREIRA"/>
    <s v="Universidade Federal de Uberlandia"/>
    <n v="1651839"/>
    <n v="5500797697"/>
    <s v="11/08/1981"/>
    <s v="F"/>
    <s v="SILVARINA LUIZA AMANCIO PEREIRA"/>
    <s v="Branca"/>
    <s v="BRASILEIRO NATO"/>
    <m/>
    <s v="MG"/>
    <s v="UBERLANDIA"/>
    <n v="294"/>
    <x v="21"/>
    <s v="07-AREA ACADEMICA-UMUARAMA"/>
    <n v="294"/>
    <x v="17"/>
    <s v="07-AREA ACADEMICA-UMUARAMA"/>
    <m/>
    <s v="Doutorado"/>
    <s v="Associado-01"/>
    <x v="0"/>
    <m/>
    <s v="0//0"/>
    <m/>
    <m/>
    <n v="0"/>
    <m/>
    <n v="0"/>
    <m/>
    <m/>
    <m/>
    <s v="EST"/>
    <s v="40 DE"/>
    <d v="2009-03-04T00:00:00"/>
    <n v="16591.91"/>
    <n v="41"/>
    <x v="4"/>
    <x v="5"/>
  </r>
  <r>
    <s v="FRANCIELLE RODRIGUES DE CASTRO COELHO"/>
    <s v="Universidade Federal de Uberlandia"/>
    <n v="1803168"/>
    <n v="4384683685"/>
    <s v="10/09/1981"/>
    <s v="F"/>
    <s v="ROSAINE HELENA RODRIGUES DE CASTRO"/>
    <s v="Branca"/>
    <s v="BRASILEIRO NATO"/>
    <m/>
    <s v="MG"/>
    <m/>
    <n v="391"/>
    <x v="8"/>
    <s v="04-SANTA MONICA"/>
    <n v="391"/>
    <x v="8"/>
    <s v="04-SANTA MONICA"/>
    <m/>
    <s v="Doutorado"/>
    <s v="Associado-03"/>
    <x v="0"/>
    <m/>
    <s v="0//0"/>
    <m/>
    <m/>
    <n v="0"/>
    <m/>
    <n v="0"/>
    <m/>
    <m/>
    <m/>
    <s v="EST"/>
    <s v="40 DE"/>
    <d v="2010-07-29T00:00:00"/>
    <n v="17945.810000000001"/>
    <n v="41"/>
    <x v="4"/>
    <x v="5"/>
  </r>
  <r>
    <s v="FRANCINE DE ASSIS SILVEIRA"/>
    <s v="Universidade Federal de Uberlandia"/>
    <n v="2000238"/>
    <n v="21620225832"/>
    <s v="11/04/1979"/>
    <s v="F"/>
    <s v="LUCY MEIRY APARECIDA ASSIS SILVEIRA"/>
    <s v="Branca"/>
    <s v="BRASILEIRO NATO"/>
    <m/>
    <s v="SP"/>
    <m/>
    <n v="349"/>
    <x v="9"/>
    <s v="04-SANTA MONICA"/>
    <n v="349"/>
    <x v="9"/>
    <s v="04-SANTA MONICA"/>
    <m/>
    <s v="Doutorado"/>
    <s v="Associado-01"/>
    <x v="0"/>
    <m/>
    <s v="0//0"/>
    <m/>
    <s v="Afas. Part.Pro.Pos.Grad. Stricto Sensu no País C/Ônus - EST"/>
    <n v="0"/>
    <m/>
    <n v="0"/>
    <m/>
    <s v="1/07/2022"/>
    <s v="30/06/2023"/>
    <s v="EST"/>
    <s v="40 DE"/>
    <d v="2013-02-27T00:00:00"/>
    <n v="16591.91"/>
    <n v="43"/>
    <x v="4"/>
    <x v="5"/>
  </r>
  <r>
    <s v="FRANCISCO CLAUDIO DANTAS MOTA"/>
    <s v="Universidade Federal de Uberlandia"/>
    <n v="1851224"/>
    <n v="1167535600"/>
    <s v="26/09/1975"/>
    <s v="M"/>
    <s v="JULIETA ALICE DANTAS MOTA"/>
    <s v="Branca"/>
    <s v="BRASILEIRO NATO"/>
    <m/>
    <s v="MG"/>
    <m/>
    <n v="314"/>
    <x v="20"/>
    <s v="07-AREA ACADEMICA-UMUARAMA"/>
    <n v="314"/>
    <x v="14"/>
    <s v="07-AREA ACADEMICA-UMUARAMA"/>
    <m/>
    <s v="Doutorado"/>
    <s v="Associado-02"/>
    <x v="0"/>
    <m/>
    <s v="0//0"/>
    <m/>
    <m/>
    <n v="0"/>
    <m/>
    <n v="0"/>
    <m/>
    <m/>
    <m/>
    <s v="EST"/>
    <s v="40 DE"/>
    <d v="2011-03-04T00:00:00"/>
    <n v="18058.169999999998"/>
    <n v="47"/>
    <x v="1"/>
    <x v="1"/>
  </r>
  <r>
    <s v="FRANCISCO CYRO REIS DE CAMPOS PRADO FILHO"/>
    <s v="Universidade Federal de Uberlandia"/>
    <n v="2364938"/>
    <n v="7169628880"/>
    <s v="08/03/1966"/>
    <s v="M"/>
    <s v="MARLENE BERICA PRADO"/>
    <s v="Branca"/>
    <s v="BRASILEIRO NATO"/>
    <m/>
    <s v="SP"/>
    <s v="SAO PAULO"/>
    <n v="305"/>
    <x v="0"/>
    <s v="07-AREA ACADEMICA-UMUARAMA"/>
    <n v="305"/>
    <x v="0"/>
    <s v="07-AREA ACADEMICA-UMUARAMA"/>
    <m/>
    <s v="Doutorado"/>
    <s v="Associado-03"/>
    <x v="0"/>
    <m/>
    <s v="0//0"/>
    <m/>
    <m/>
    <n v="0"/>
    <m/>
    <n v="0"/>
    <m/>
    <m/>
    <m/>
    <s v="EST"/>
    <s v="40 HS"/>
    <d v="2010-03-26T00:00:00"/>
    <n v="10882.25"/>
    <n v="56"/>
    <x v="2"/>
    <x v="7"/>
  </r>
  <r>
    <s v="FRANCISCO JOSE DE SOUZA"/>
    <s v="Universidade Federal de Uberlandia"/>
    <n v="1751946"/>
    <n v="82954135620"/>
    <s v="31/05/1973"/>
    <s v="M"/>
    <s v="MARIA GASPARINA DE OLIVEIRA"/>
    <s v="Não Informado"/>
    <s v="BRASILEIRO NATO"/>
    <m/>
    <s v="MG"/>
    <m/>
    <n v="399"/>
    <x v="27"/>
    <s v="12-CAMPUS GLORIA"/>
    <n v="399"/>
    <x v="23"/>
    <s v="12-CAMPUS GLORIA"/>
    <m/>
    <s v="Doutorado"/>
    <s v="Associado-03"/>
    <x v="0"/>
    <m/>
    <s v="0//0"/>
    <m/>
    <s v="Afas. Estudo Exterior C/Ônus Limitado - EST"/>
    <n v="0"/>
    <m/>
    <n v="0"/>
    <m/>
    <s v="26/02/2022"/>
    <s v="2/03/2023"/>
    <s v="EST"/>
    <s v="40 DE"/>
    <d v="2010-01-13T00:00:00"/>
    <n v="17945.810000000001"/>
    <n v="49"/>
    <x v="0"/>
    <x v="5"/>
  </r>
  <r>
    <s v="FRANCISCO JOSE TORRES DE AQUINO"/>
    <s v="Universidade Federal de Uberlandia"/>
    <n v="2035290"/>
    <n v="23962909168"/>
    <s v="14/05/1961"/>
    <s v="M"/>
    <s v="MARGARIDA AQUINO TORRES"/>
    <s v="Parda"/>
    <s v="BRASILEIRO NATO"/>
    <m/>
    <s v="CE"/>
    <s v="FORTALEZA"/>
    <n v="356"/>
    <x v="23"/>
    <s v="04-SANTA MONICA"/>
    <n v="356"/>
    <x v="19"/>
    <s v="04-SANTA MONICA"/>
    <m/>
    <s v="Doutorado"/>
    <s v="Associado-04"/>
    <x v="0"/>
    <m/>
    <s v="0//0"/>
    <m/>
    <m/>
    <n v="0"/>
    <m/>
    <n v="0"/>
    <m/>
    <m/>
    <m/>
    <s v="EST"/>
    <s v="40 DE"/>
    <d v="2006-07-28T00:00:00"/>
    <n v="20399.79"/>
    <n v="61"/>
    <x v="6"/>
    <x v="3"/>
  </r>
  <r>
    <s v="FRANCOISE VASCONCELOS BOTELHO"/>
    <s v="Universidade Federal de Uberlandia"/>
    <n v="1299166"/>
    <n v="91784786691"/>
    <s v="11/10/1971"/>
    <s v="F"/>
    <s v="ELIETE VASCONCELOS CRUZ"/>
    <s v="Não Informado"/>
    <s v="BRASILEIRO NATO"/>
    <m/>
    <s v="MG"/>
    <s v="BELO HORIZONTE"/>
    <n v="298"/>
    <x v="46"/>
    <s v="07-AREA ACADEMICA-UMUARAMA"/>
    <n v="298"/>
    <x v="30"/>
    <s v="07-AREA ACADEMICA-UMUARAMA"/>
    <m/>
    <s v="Doutorado"/>
    <s v="Associado-03"/>
    <x v="0"/>
    <m/>
    <s v="0//0"/>
    <m/>
    <m/>
    <n v="0"/>
    <m/>
    <n v="0"/>
    <m/>
    <m/>
    <m/>
    <s v="EST"/>
    <s v="40 DE"/>
    <d v="2009-01-22T00:00:00"/>
    <n v="18780.490000000002"/>
    <n v="51"/>
    <x v="0"/>
    <x v="1"/>
  </r>
  <r>
    <s v="FRANK JOSE SILVEIRA MIRANDA"/>
    <s v="Universidade Federal de Uberlandia"/>
    <n v="1664192"/>
    <n v="98670565668"/>
    <s v="29/07/1977"/>
    <s v="M"/>
    <s v="IVONETE SILVEIRA MIRANDA"/>
    <s v="Branca"/>
    <s v="BRASILEIRO NATO"/>
    <m/>
    <s v="MG"/>
    <s v="UBERLANDIA"/>
    <n v="305"/>
    <x v="0"/>
    <s v="07-AREA ACADEMICA-UMUARAMA"/>
    <n v="305"/>
    <x v="0"/>
    <s v="07-AREA ACADEMICA-UMUARAMA"/>
    <m/>
    <s v="Doutorado"/>
    <s v="Adjunto-04"/>
    <x v="0"/>
    <m/>
    <s v="0//0"/>
    <m/>
    <m/>
    <n v="0"/>
    <m/>
    <n v="0"/>
    <m/>
    <m/>
    <m/>
    <s v="EST"/>
    <s v="40 DE"/>
    <d v="2008-11-10T00:00:00"/>
    <n v="13273.52"/>
    <n v="45"/>
    <x v="1"/>
    <x v="4"/>
  </r>
  <r>
    <s v="FREDERICO AUGUSTO DE ALCANTARA COSTA"/>
    <s v="Universidade Federal de Uberlandia"/>
    <n v="2083596"/>
    <n v="7224495697"/>
    <s v="14/09/1984"/>
    <s v="M"/>
    <s v="LIEGE AMARA DE ALCANTARA COSTA"/>
    <s v="Parda"/>
    <s v="BRASILEIRO NATO"/>
    <m/>
    <s v="MG"/>
    <m/>
    <n v="314"/>
    <x v="20"/>
    <s v="07-AREA ACADEMICA-UMUARAMA"/>
    <n v="314"/>
    <x v="14"/>
    <s v="07-AREA ACADEMICA-UMUARAMA"/>
    <m/>
    <s v="Doutorado"/>
    <s v="Adjunto-03"/>
    <x v="0"/>
    <m/>
    <s v="0//0"/>
    <m/>
    <m/>
    <n v="0"/>
    <m/>
    <n v="0"/>
    <m/>
    <m/>
    <m/>
    <s v="EST"/>
    <s v="40 DE"/>
    <d v="2014-01-24T00:00:00"/>
    <n v="12763.01"/>
    <n v="38"/>
    <x v="5"/>
    <x v="4"/>
  </r>
  <r>
    <s v="FREDERICO BALBINO LIZARDO"/>
    <s v="Universidade Federal de Uberlandia"/>
    <n v="3549032"/>
    <n v="6102634632"/>
    <s v="07/02/1980"/>
    <s v="M"/>
    <s v="CARMEM LUCIA FIGUEIRA BALBINO"/>
    <s v="Branca"/>
    <s v="BRASILEIRO NATO"/>
    <m/>
    <s v="MG"/>
    <s v="UBERLANDIA"/>
    <n v="288"/>
    <x v="24"/>
    <s v="07-AREA ACADEMICA-UMUARAMA"/>
    <n v="288"/>
    <x v="20"/>
    <s v="07-AREA ACADEMICA-UMUARAMA"/>
    <m/>
    <s v="Doutorado"/>
    <s v="Associado-01"/>
    <x v="0"/>
    <m/>
    <s v="0//0"/>
    <m/>
    <m/>
    <n v="0"/>
    <m/>
    <n v="0"/>
    <m/>
    <m/>
    <m/>
    <s v="EST"/>
    <s v="40 DE"/>
    <d v="2011-09-09T00:00:00"/>
    <n v="17363.62"/>
    <n v="42"/>
    <x v="4"/>
    <x v="5"/>
  </r>
  <r>
    <s v="FREDERICO DE SOUSA SILVA"/>
    <s v="Universidade Federal de Uberlandia"/>
    <n v="1717146"/>
    <n v="91173795634"/>
    <s v="04/10/1971"/>
    <s v="M"/>
    <s v="ALICE DE SOUSA FRANCO SILVA"/>
    <s v="Branca"/>
    <s v="BRASILEIRO NATO"/>
    <m/>
    <s v="MG"/>
    <m/>
    <n v="349"/>
    <x v="9"/>
    <s v="04-SANTA MONICA"/>
    <n v="349"/>
    <x v="9"/>
    <s v="04-SANTA MONICA"/>
    <m/>
    <s v="Doutorado"/>
    <s v="Adjunto-04"/>
    <x v="0"/>
    <m/>
    <s v="0//0"/>
    <m/>
    <m/>
    <n v="0"/>
    <m/>
    <n v="0"/>
    <m/>
    <m/>
    <m/>
    <s v="EST"/>
    <s v="40 DE"/>
    <d v="2009-07-24T00:00:00"/>
    <n v="13273.52"/>
    <n v="51"/>
    <x v="0"/>
    <x v="4"/>
  </r>
  <r>
    <s v="FREDERICO OZANAM CARNEIRO E SILVA"/>
    <s v="Universidade Federal de Uberlandia"/>
    <n v="411452"/>
    <n v="27371590678"/>
    <s v="14/02/1954"/>
    <s v="M"/>
    <s v="MARIA ABADIA CARNEIRO E SILVA"/>
    <s v="Branca"/>
    <s v="BRASILEIRO NATO"/>
    <m/>
    <s v="MG"/>
    <s v="ARAGUARI"/>
    <n v="314"/>
    <x v="20"/>
    <s v="07-AREA ACADEMICA-UMUARAMA"/>
    <n v="314"/>
    <x v="14"/>
    <s v="07-AREA ACADEMICA-UMUARAMA"/>
    <m/>
    <s v="Doutorado"/>
    <s v="Titular-01"/>
    <x v="0"/>
    <m/>
    <s v="0//0"/>
    <m/>
    <m/>
    <n v="0"/>
    <m/>
    <n v="0"/>
    <m/>
    <m/>
    <m/>
    <s v="EST"/>
    <s v="40 DE"/>
    <d v="1977-06-01T00:00:00"/>
    <n v="26891.3"/>
    <n v="68"/>
    <x v="3"/>
    <x v="3"/>
  </r>
  <r>
    <s v="FREDERICO TADEU DELOROSO"/>
    <s v="Universidade Federal de Uberlandia"/>
    <n v="6413490"/>
    <n v="1732591890"/>
    <s v="15/06/1958"/>
    <s v="M"/>
    <s v="ANGELINA SARTONI DELOROSO"/>
    <s v="Branca"/>
    <s v="BRASILEIRO NATO"/>
    <m/>
    <s v="SP"/>
    <s v="RIO CLARO"/>
    <n v="332"/>
    <x v="48"/>
    <s v="03-EDUCACAO FISICA"/>
    <n v="332"/>
    <x v="31"/>
    <s v="03-EDUCACAO FISICA"/>
    <m/>
    <s v="Doutorado"/>
    <s v="Associado-03"/>
    <x v="0"/>
    <m/>
    <s v="0//0"/>
    <m/>
    <m/>
    <n v="0"/>
    <m/>
    <n v="0"/>
    <m/>
    <m/>
    <m/>
    <s v="EST"/>
    <s v="40 DE"/>
    <d v="2009-08-14T00:00:00"/>
    <n v="20464.849999999999"/>
    <n v="64"/>
    <x v="3"/>
    <x v="3"/>
  </r>
  <r>
    <s v="GABRIEL DO NASCIMENTO GUIMARAES"/>
    <s v="Universidade Federal de Uberlandia"/>
    <n v="2045998"/>
    <n v="32568035803"/>
    <s v="14/12/1984"/>
    <s v="M"/>
    <s v="RAQUEL NODA DO NASCIMENTO GUIMARAES"/>
    <s v="Branca"/>
    <s v="BRASILEIRO NATO"/>
    <m/>
    <s v="SP"/>
    <m/>
    <n v="407"/>
    <x v="43"/>
    <s v="04-SANTA MONICA"/>
    <n v="407"/>
    <x v="29"/>
    <s v="04-SANTA MONICA"/>
    <m/>
    <s v="Doutorado"/>
    <s v="Adjunto-04"/>
    <x v="0"/>
    <m/>
    <s v="0//0"/>
    <m/>
    <m/>
    <n v="0"/>
    <m/>
    <n v="0"/>
    <m/>
    <m/>
    <m/>
    <s v="EST"/>
    <s v="40 DE"/>
    <d v="2013-07-30T00:00:00"/>
    <n v="13273.52"/>
    <n v="38"/>
    <x v="5"/>
    <x v="4"/>
  </r>
  <r>
    <s v="GABRIEL HENRIQUE CRUZ BONFIM"/>
    <s v="Universidade Federal de Uberlandia"/>
    <n v="3204642"/>
    <n v="36900153836"/>
    <s v="16/02/1988"/>
    <s v="M"/>
    <s v="VERA ANGELA CRUZ BONFIM"/>
    <s v="Branca"/>
    <s v="BRASILEIRO NATO"/>
    <m/>
    <s v="SP"/>
    <m/>
    <n v="372"/>
    <x v="2"/>
    <s v="04-SANTA MONICA"/>
    <n v="372"/>
    <x v="2"/>
    <s v="04-SANTA MONICA"/>
    <m/>
    <s v="Doutorado"/>
    <s v="Auxiliar-01"/>
    <x v="0"/>
    <m/>
    <s v="0//0"/>
    <m/>
    <m/>
    <n v="0"/>
    <m/>
    <n v="0"/>
    <m/>
    <m/>
    <m/>
    <s v="EST"/>
    <s v="40 DE"/>
    <d v="2020-09-08T00:00:00"/>
    <n v="9616.18"/>
    <n v="34"/>
    <x v="5"/>
    <x v="2"/>
  </r>
  <r>
    <s v="GABRIEL HUMBERTO MUNOZ PALAFOX"/>
    <s v="Universidade Federal de Uberlandia"/>
    <n v="1161560"/>
    <n v="14017166873"/>
    <s v="10/04/1958"/>
    <s v="M"/>
    <s v="GUILLERMINA PALAFOX ELZAURDIA"/>
    <s v="Branca"/>
    <s v="BRASILEIRO NATZ"/>
    <s v="MEXICO"/>
    <m/>
    <s v="MÉXICO"/>
    <n v="332"/>
    <x v="48"/>
    <s v="03-EDUCACAO FISICA"/>
    <n v="332"/>
    <x v="31"/>
    <s v="03-EDUCACAO FISICA"/>
    <m/>
    <s v="Doutorado"/>
    <s v="Titular-01"/>
    <x v="0"/>
    <m/>
    <s v="0//0"/>
    <m/>
    <m/>
    <n v="0"/>
    <m/>
    <n v="0"/>
    <m/>
    <m/>
    <m/>
    <s v="EST"/>
    <s v="40 DE"/>
    <d v="1990-10-23T00:00:00"/>
    <n v="22526.12"/>
    <n v="64"/>
    <x v="3"/>
    <x v="3"/>
  </r>
  <r>
    <s v="GABRIEL MASCARENHAS MACIEL"/>
    <s v="Universidade Federal de Uberlandia"/>
    <n v="2022722"/>
    <n v="5023063607"/>
    <s v="12/02/1982"/>
    <s v="M"/>
    <s v="MARISA UZEDA MASCARENHAS MACIEL"/>
    <s v="Branca"/>
    <s v="BRASILEIRO NATO"/>
    <m/>
    <s v="MG"/>
    <m/>
    <n v="301"/>
    <x v="3"/>
    <s v="12-CAMPUS GLORIA"/>
    <n v="301"/>
    <x v="3"/>
    <s v="12-CAMPUS GLORIA"/>
    <m/>
    <s v="Doutorado"/>
    <s v="Adjunto-04"/>
    <x v="0"/>
    <m/>
    <s v="0//0"/>
    <m/>
    <m/>
    <n v="0"/>
    <m/>
    <n v="0"/>
    <m/>
    <m/>
    <m/>
    <s v="EST"/>
    <s v="40 DE"/>
    <d v="2013-05-02T00:00:00"/>
    <n v="13273.52"/>
    <n v="40"/>
    <x v="4"/>
    <x v="4"/>
  </r>
  <r>
    <s v="GABRIEL RIMOLDI DE LIMA"/>
    <s v="Universidade Federal de Uberlandia"/>
    <n v="3715388"/>
    <n v="8010795607"/>
    <s v="24/11/1987"/>
    <s v="M"/>
    <s v="ROSANGELA RIMOLDI DE LIMA"/>
    <s v="Branca"/>
    <s v="BRASILEIRO NATO"/>
    <m/>
    <s v="GO"/>
    <m/>
    <n v="808"/>
    <x v="35"/>
    <s v="04-SANTA MONICA"/>
    <n v="808"/>
    <x v="26"/>
    <s v="04-SANTA MONICA"/>
    <m/>
    <s v="Doutorado"/>
    <s v="Auxiliar-01"/>
    <x v="1"/>
    <m/>
    <s v="0//0"/>
    <m/>
    <m/>
    <n v="0"/>
    <m/>
    <n v="0"/>
    <m/>
    <m/>
    <m/>
    <s v="CDT"/>
    <s v="40 HS"/>
    <d v="2022-09-12T00:00:00"/>
    <n v="2846.15"/>
    <n v="35"/>
    <x v="5"/>
    <x v="8"/>
  </r>
  <r>
    <s v="GABRIEL TEOFILO DIAS PEDROSA"/>
    <s v="Universidade Federal de Uberlandia"/>
    <n v="3295474"/>
    <n v="38856559854"/>
    <s v="17/10/1990"/>
    <s v="M"/>
    <s v="LIGIA GONCALVES DIAS PEDROSA"/>
    <s v="Branca"/>
    <s v="BRASILEIRO NATO"/>
    <m/>
    <s v="SP"/>
    <m/>
    <n v="395"/>
    <x v="1"/>
    <s v="04-SANTA MONICA"/>
    <n v="395"/>
    <x v="1"/>
    <s v="04-SANTA MONICA"/>
    <m/>
    <s v="Doutorado"/>
    <s v="Auxiliar-01"/>
    <x v="1"/>
    <m/>
    <s v="0//0"/>
    <m/>
    <m/>
    <n v="0"/>
    <m/>
    <n v="0"/>
    <m/>
    <m/>
    <m/>
    <s v="CDT"/>
    <s v="40 HS"/>
    <d v="2022-06-20T00:00:00"/>
    <n v="3866.06"/>
    <n v="32"/>
    <x v="8"/>
    <x v="8"/>
  </r>
  <r>
    <s v="GABRIELA LICIA SANTOS FERREIRA"/>
    <s v="Universidade Federal de Uberlandia"/>
    <n v="2475970"/>
    <n v="3674714698"/>
    <s v="07/11/1974"/>
    <s v="F"/>
    <s v="EUSA PEREIRA SANTOS"/>
    <s v="Branca"/>
    <s v="BRASILEIRO NATO"/>
    <m/>
    <s v="DF"/>
    <s v="BRASILIA"/>
    <n v="799"/>
    <x v="36"/>
    <s v="09-CAMPUS PONTAL"/>
    <n v="1152"/>
    <x v="27"/>
    <s v="09-CAMPUS PONTAL"/>
    <m/>
    <s v="Doutorado"/>
    <s v="Associado-04"/>
    <x v="0"/>
    <m/>
    <s v="0//0"/>
    <m/>
    <m/>
    <n v="0"/>
    <m/>
    <n v="0"/>
    <m/>
    <m/>
    <m/>
    <s v="EST"/>
    <s v="40 DE"/>
    <d v="2006-09-22T00:00:00"/>
    <n v="19531.71"/>
    <n v="48"/>
    <x v="1"/>
    <x v="1"/>
  </r>
  <r>
    <s v="GABRIELA LIMA MENEGAZ"/>
    <s v="Universidade Federal de Uberlandia"/>
    <n v="3302750"/>
    <n v="9646200656"/>
    <s v="28/11/1989"/>
    <s v="F"/>
    <s v="FLAVIA DUTRA LIMA MENEGAZ"/>
    <s v="Branca"/>
    <s v="BRASILEIRO NATO"/>
    <m/>
    <s v="RS"/>
    <m/>
    <n v="577"/>
    <x v="31"/>
    <s v="09-CAMPUS PONTAL"/>
    <n v="1158"/>
    <x v="25"/>
    <s v="09-CAMPUS PONTAL"/>
    <m/>
    <s v="Doutorado"/>
    <s v="Auxiliar-01"/>
    <x v="0"/>
    <m/>
    <s v="0//0"/>
    <m/>
    <m/>
    <n v="0"/>
    <m/>
    <n v="0"/>
    <m/>
    <m/>
    <m/>
    <s v="EST"/>
    <s v="40 DE"/>
    <d v="2021-09-24T00:00:00"/>
    <n v="9616.18"/>
    <n v="33"/>
    <x v="8"/>
    <x v="2"/>
  </r>
  <r>
    <s v="GABRIELA MACHADO RIBEIRO"/>
    <s v="Universidade Federal de Uberlandia"/>
    <n v="1313960"/>
    <n v="58550046"/>
    <s v="09/09/1982"/>
    <s v="F"/>
    <s v="ANGELA MARIA MACHADO RIBEIRO"/>
    <s v="Parda"/>
    <s v="BRASILEIRO NATO"/>
    <m/>
    <s v="RS"/>
    <m/>
    <n v="332"/>
    <x v="48"/>
    <s v="03-EDUCACAO FISICA"/>
    <n v="332"/>
    <x v="31"/>
    <s v="03-EDUCACAO FISICA"/>
    <m/>
    <s v="Doutorado"/>
    <s v="Adjunto-01"/>
    <x v="0"/>
    <m/>
    <s v="0//0"/>
    <m/>
    <m/>
    <n v="0"/>
    <m/>
    <n v="0"/>
    <m/>
    <m/>
    <m/>
    <s v="EST"/>
    <s v="40 DE"/>
    <d v="2018-08-01T00:00:00"/>
    <n v="11800.12"/>
    <n v="40"/>
    <x v="4"/>
    <x v="7"/>
  </r>
  <r>
    <s v="GABRIELA PEREIRA CARNEIRO"/>
    <s v="Universidade Federal de Uberlandia"/>
    <n v="3150018"/>
    <n v="1340863685"/>
    <s v="05/08/1981"/>
    <s v="F"/>
    <s v="ISA NUNES DE OLIVEIRA P CARNEIRO"/>
    <s v="Branca"/>
    <s v="BRASILEIRO NATO"/>
    <m/>
    <s v="MG"/>
    <m/>
    <n v="372"/>
    <x v="2"/>
    <s v="04-SANTA MONICA"/>
    <n v="372"/>
    <x v="2"/>
    <s v="04-SANTA MONICA"/>
    <m/>
    <s v="Doutorado"/>
    <s v="Adjunto-01"/>
    <x v="0"/>
    <m/>
    <s v="0//0"/>
    <m/>
    <m/>
    <n v="0"/>
    <m/>
    <n v="0"/>
    <m/>
    <m/>
    <m/>
    <s v="EST"/>
    <s v="40 DE"/>
    <d v="2019-10-01T00:00:00"/>
    <n v="11800.12"/>
    <n v="41"/>
    <x v="4"/>
    <x v="7"/>
  </r>
  <r>
    <s v="GABRIELA VIEIRA LIMA"/>
    <s v="Universidade Federal de Uberlandia"/>
    <n v="1301617"/>
    <n v="7705100606"/>
    <s v="06/11/1990"/>
    <s v="F"/>
    <s v="GUENIA MARA VIEIRA LADEIRA"/>
    <s v="Branca"/>
    <s v="BRASILEIRO NATO"/>
    <m/>
    <s v="GO"/>
    <m/>
    <n v="403"/>
    <x v="12"/>
    <s v="04-SANTA MONICA"/>
    <n v="403"/>
    <x v="11"/>
    <s v="04-SANTA MONICA"/>
    <m/>
    <s v="Doutorado"/>
    <s v="Auxiliar-02"/>
    <x v="0"/>
    <m/>
    <s v="0//0"/>
    <m/>
    <m/>
    <n v="0"/>
    <m/>
    <n v="0"/>
    <m/>
    <m/>
    <m/>
    <s v="EST"/>
    <s v="40 DE"/>
    <d v="2020-10-01T00:00:00"/>
    <n v="10097"/>
    <n v="32"/>
    <x v="8"/>
    <x v="7"/>
  </r>
  <r>
    <s v="GABRIELLA DE FREITAS ALVES"/>
    <s v="Universidade Federal de Uberlandia"/>
    <n v="1843831"/>
    <n v="5982118613"/>
    <s v="20/10/1983"/>
    <s v="F"/>
    <s v="VERA LUCIA DE FREITAS ALVES"/>
    <s v="Amarela"/>
    <s v="BRASILEIRO NATO"/>
    <m/>
    <s v="MG"/>
    <m/>
    <n v="801"/>
    <x v="96"/>
    <s v="09-CAMPUS PONTAL"/>
    <n v="1152"/>
    <x v="27"/>
    <s v="09-CAMPUS PONTAL"/>
    <m/>
    <s v="Doutorado"/>
    <s v="Adjunto-03"/>
    <x v="0"/>
    <m/>
    <s v="0//0"/>
    <m/>
    <m/>
    <n v="0"/>
    <m/>
    <n v="0"/>
    <m/>
    <m/>
    <m/>
    <s v="EST"/>
    <s v="40 DE"/>
    <d v="2011-02-03T00:00:00"/>
    <n v="12763.01"/>
    <n v="39"/>
    <x v="4"/>
    <x v="4"/>
  </r>
  <r>
    <s v="GABRIELLA LOPES DE REZENDE BARBOSA"/>
    <s v="Universidade Federal de Uberlandia"/>
    <n v="2265489"/>
    <n v="280080140"/>
    <s v="31/05/1988"/>
    <s v="F"/>
    <s v="ANA LUCIA DE REZENDE"/>
    <s v="Branca"/>
    <s v="BRASILEIRO NATO"/>
    <m/>
    <s v="SP"/>
    <m/>
    <n v="319"/>
    <x v="29"/>
    <s v="07-AREA ACADEMICA-UMUARAMA"/>
    <n v="319"/>
    <x v="13"/>
    <s v="07-AREA ACADEMICA-UMUARAMA"/>
    <m/>
    <s v="Doutorado"/>
    <s v="Adjunto-03"/>
    <x v="0"/>
    <m/>
    <s v="0//0"/>
    <m/>
    <m/>
    <n v="0"/>
    <m/>
    <n v="0"/>
    <m/>
    <m/>
    <m/>
    <s v="EST"/>
    <s v="40 DE"/>
    <d v="2015-11-26T00:00:00"/>
    <n v="14200.82"/>
    <n v="34"/>
    <x v="5"/>
    <x v="9"/>
  </r>
  <r>
    <s v="GASTAO DA CUNHA FROTA"/>
    <s v="Universidade Federal de Uberlandia"/>
    <n v="1291947"/>
    <n v="1175574635"/>
    <s v="16/08/1971"/>
    <s v="M"/>
    <s v="LUCIA CUNHA FROTA"/>
    <s v="Branca"/>
    <s v="BRASILEIRO NATO"/>
    <m/>
    <s v="SP"/>
    <s v="SAO JOSE DOS CAMPOS"/>
    <n v="808"/>
    <x v="35"/>
    <s v="04-SANTA MONICA"/>
    <n v="808"/>
    <x v="26"/>
    <s v="04-SANTA MONICA"/>
    <m/>
    <s v="Mestrado"/>
    <s v="Adjunto-03"/>
    <x v="0"/>
    <m/>
    <s v="0//0"/>
    <m/>
    <m/>
    <n v="0"/>
    <m/>
    <n v="0"/>
    <m/>
    <m/>
    <m/>
    <s v="EST"/>
    <s v="40 DE"/>
    <d v="2008-07-31T00:00:00"/>
    <n v="8904.42"/>
    <n v="51"/>
    <x v="0"/>
    <x v="2"/>
  </r>
  <r>
    <s v="GEISA CERQUEIRA FELIPE"/>
    <s v="Universidade Federal de Uberlandia"/>
    <n v="2308617"/>
    <n v="8020977740"/>
    <s v="01/12/1978"/>
    <s v="F"/>
    <s v="LEILA CERQUEIRA FELIPE"/>
    <s v="Branca"/>
    <s v="BRASILEIRO NATO"/>
    <m/>
    <s v="RJ"/>
    <m/>
    <n v="808"/>
    <x v="35"/>
    <s v="04-SANTA MONICA"/>
    <n v="808"/>
    <x v="26"/>
    <s v="04-SANTA MONICA"/>
    <m/>
    <s v="Doutorado"/>
    <s v="Adjunto-01"/>
    <x v="0"/>
    <m/>
    <s v="0//0"/>
    <m/>
    <s v="Afas. Part.Pro.Pos.Grad. Stricto Sensu no País C/Ônus - EST"/>
    <n v="0"/>
    <m/>
    <n v="0"/>
    <m/>
    <s v="18/04/2022"/>
    <s v="17/04/2023"/>
    <s v="EST"/>
    <s v="40 DE"/>
    <d v="2016-04-26T00:00:00"/>
    <n v="11800.12"/>
    <n v="44"/>
    <x v="1"/>
    <x v="7"/>
  </r>
  <r>
    <s v="GEISA DAISE GUMIERO CLEPS"/>
    <s v="Universidade Federal de Uberlandia"/>
    <n v="2273146"/>
    <n v="62153811953"/>
    <s v="23/01/1965"/>
    <s v="F"/>
    <s v="ANGELINA JOANA LANCONI GUMIERO"/>
    <s v="Branca"/>
    <s v="BRASILEIRO NATO"/>
    <m/>
    <s v="PR"/>
    <s v="OURIZONA"/>
    <n v="340"/>
    <x v="17"/>
    <s v="04-SANTA MONICA"/>
    <n v="340"/>
    <x v="15"/>
    <s v="04-SANTA MONICA"/>
    <m/>
    <s v="Doutorado"/>
    <s v="Titular-01"/>
    <x v="0"/>
    <m/>
    <s v="0//0"/>
    <m/>
    <m/>
    <n v="0"/>
    <m/>
    <n v="0"/>
    <m/>
    <m/>
    <m/>
    <s v="EST"/>
    <s v="40 DE"/>
    <d v="2002-07-10T00:00:00"/>
    <n v="23475.45"/>
    <n v="57"/>
    <x v="2"/>
    <x v="3"/>
  </r>
  <r>
    <s v="GEISON MOREL NOGUEIRA"/>
    <s v="Universidade Federal de Uberlandia"/>
    <n v="2061219"/>
    <n v="3880585792"/>
    <s v="08/02/1975"/>
    <s v="M"/>
    <s v="LUIZA MOREL NOGUEIRA"/>
    <s v="Branca"/>
    <s v="BRASILEIRO NATO"/>
    <m/>
    <s v="RJ"/>
    <m/>
    <n v="314"/>
    <x v="20"/>
    <s v="07-AREA ACADEMICA-UMUARAMA"/>
    <n v="314"/>
    <x v="14"/>
    <s v="07-AREA ACADEMICA-UMUARAMA"/>
    <m/>
    <s v="Doutorado"/>
    <s v="Adjunto-04"/>
    <x v="0"/>
    <m/>
    <s v="0//0"/>
    <m/>
    <m/>
    <n v="0"/>
    <m/>
    <n v="0"/>
    <m/>
    <m/>
    <m/>
    <s v="EST"/>
    <s v="40 DE"/>
    <d v="2013-10-09T00:00:00"/>
    <n v="14816.9"/>
    <n v="47"/>
    <x v="1"/>
    <x v="9"/>
  </r>
  <r>
    <s v="GELZE SERRAT DE SOUZA CAMPOS RODRIGUES"/>
    <s v="Universidade Federal de Uberlandia"/>
    <n v="3315002"/>
    <n v="10745310869"/>
    <s v="26/04/1965"/>
    <s v="F"/>
    <s v="ALADIR LUZ CAMPOS"/>
    <s v="Branca"/>
    <s v="BRASILEIRO NATO"/>
    <m/>
    <s v="SP"/>
    <s v="SAO PAULO"/>
    <n v="1298"/>
    <x v="108"/>
    <s v="04-SANTA MONICA"/>
    <n v="340"/>
    <x v="15"/>
    <s v="04-SANTA MONICA"/>
    <m/>
    <s v="Doutorado"/>
    <s v="Associado-03"/>
    <x v="0"/>
    <m/>
    <s v="0//0"/>
    <m/>
    <m/>
    <n v="0"/>
    <m/>
    <n v="0"/>
    <m/>
    <m/>
    <m/>
    <s v="EST"/>
    <s v="40 DE"/>
    <d v="2009-07-24T00:00:00"/>
    <n v="18928.990000000002"/>
    <n v="57"/>
    <x v="2"/>
    <x v="1"/>
  </r>
  <r>
    <s v="GEORGE BALSTER MARTINS"/>
    <s v="Universidade Federal de Uberlandia"/>
    <n v="1294039"/>
    <n v="11923965883"/>
    <s v="03/05/1962"/>
    <s v="M"/>
    <s v="MARIA LUIZA BALSTER MARTINS"/>
    <s v="Branca"/>
    <s v="BRASILEIRO NATO"/>
    <m/>
    <s v="PR"/>
    <m/>
    <n v="395"/>
    <x v="1"/>
    <s v="04-SANTA MONICA"/>
    <n v="395"/>
    <x v="1"/>
    <s v="04-SANTA MONICA"/>
    <m/>
    <s v="Doutorado"/>
    <s v="Único-01"/>
    <x v="0"/>
    <m/>
    <s v="0//0"/>
    <m/>
    <m/>
    <n v="0"/>
    <m/>
    <n v="0"/>
    <m/>
    <m/>
    <m/>
    <s v="EST"/>
    <s v="40 DE"/>
    <d v="2018-08-01T00:00:00"/>
    <n v="21513.19"/>
    <n v="60"/>
    <x v="6"/>
    <x v="3"/>
  </r>
  <r>
    <s v="GEORGE DEROCO MARTINS"/>
    <s v="Universidade Federal de Uberlandia"/>
    <n v="2053988"/>
    <n v="2324267160"/>
    <s v="14/10/1987"/>
    <s v="M"/>
    <s v="CLEIDE DEROCO MARTINS"/>
    <s v="Branca"/>
    <s v="BRASILEIRO NATO"/>
    <m/>
    <s v="SP"/>
    <m/>
    <n v="1332"/>
    <x v="109"/>
    <s v="12-CAMPUS GLORIA"/>
    <n v="340"/>
    <x v="15"/>
    <s v="04-SANTA MONICA"/>
    <m/>
    <s v="Doutorado"/>
    <s v="Adjunto-03"/>
    <x v="0"/>
    <m/>
    <s v="0//0"/>
    <m/>
    <m/>
    <n v="0"/>
    <m/>
    <n v="0"/>
    <m/>
    <m/>
    <m/>
    <s v="EST"/>
    <s v="40 DE"/>
    <d v="2013-08-23T00:00:00"/>
    <n v="13746.19"/>
    <n v="35"/>
    <x v="5"/>
    <x v="4"/>
  </r>
  <r>
    <s v="GEORGIA CRISTINA AMITRANO"/>
    <s v="Universidade Federal de Uberlandia"/>
    <n v="1658467"/>
    <n v="95928553749"/>
    <s v="26/08/1967"/>
    <s v="F"/>
    <s v="DYRCE CERQUEIRA ROMEIRO AMITRANO"/>
    <s v="Parda"/>
    <s v="BRASILEIRO NATO"/>
    <m/>
    <s v="RJ"/>
    <s v="RIO DE JANEIRO"/>
    <n v="807"/>
    <x v="26"/>
    <s v="04-SANTA MONICA"/>
    <n v="807"/>
    <x v="22"/>
    <s v="04-SANTA MONICA"/>
    <m/>
    <s v="Doutorado"/>
    <s v="Associado-04"/>
    <x v="0"/>
    <m/>
    <s v="0//0"/>
    <m/>
    <m/>
    <n v="0"/>
    <m/>
    <n v="0"/>
    <m/>
    <m/>
    <m/>
    <s v="EST"/>
    <s v="40 DE"/>
    <d v="2008-09-25T00:00:00"/>
    <n v="22516.400000000001"/>
    <n v="55"/>
    <x v="2"/>
    <x v="3"/>
  </r>
  <r>
    <s v="GEORGIA DAS GRACAS PENA"/>
    <s v="Universidade Federal de Uberlandia"/>
    <n v="1570452"/>
    <n v="4472516608"/>
    <s v="08/01/1980"/>
    <s v="F"/>
    <s v="GLORIA GERALDA DIAS PENA"/>
    <s v="Branca"/>
    <s v="BRASILEIRO NATO"/>
    <m/>
    <s v="MG"/>
    <m/>
    <n v="305"/>
    <x v="0"/>
    <s v="07-AREA ACADEMICA-UMUARAMA"/>
    <n v="305"/>
    <x v="0"/>
    <s v="07-AREA ACADEMICA-UMUARAMA"/>
    <m/>
    <s v="Doutorado"/>
    <s v="Adjunto-03"/>
    <x v="0"/>
    <m/>
    <s v="0//0"/>
    <m/>
    <m/>
    <n v="0"/>
    <m/>
    <n v="0"/>
    <m/>
    <m/>
    <m/>
    <s v="EST"/>
    <s v="40 DE"/>
    <d v="2015-09-29T00:00:00"/>
    <n v="13738.52"/>
    <n v="42"/>
    <x v="4"/>
    <x v="4"/>
  </r>
  <r>
    <s v="GEOVANA FERREIRA MELO"/>
    <s v="Universidade Federal de Uberlandia"/>
    <n v="2345883"/>
    <n v="40127206191"/>
    <s v="15/07/1967"/>
    <s v="F"/>
    <s v="HELOISA MARIA FERREIRA MELO"/>
    <s v="Branca"/>
    <s v="BRASILEIRO NATO"/>
    <m/>
    <s v="MG"/>
    <s v="UBERLANDIA"/>
    <n v="363"/>
    <x v="10"/>
    <s v="04-SANTA MONICA"/>
    <n v="363"/>
    <x v="10"/>
    <s v="04-SANTA MONICA"/>
    <m/>
    <s v="Doutorado"/>
    <s v="Associado-04"/>
    <x v="0"/>
    <m/>
    <s v="0//0"/>
    <m/>
    <m/>
    <n v="0"/>
    <m/>
    <n v="0"/>
    <m/>
    <m/>
    <m/>
    <s v="EST"/>
    <s v="40 DE"/>
    <d v="2002-07-10T00:00:00"/>
    <n v="18663.64"/>
    <n v="55"/>
    <x v="2"/>
    <x v="1"/>
  </r>
  <r>
    <s v="GEOVANNA DE LOURDES ALVES RAMOS"/>
    <s v="Universidade Federal de Uberlandia"/>
    <n v="1156787"/>
    <n v="46328394691"/>
    <s v="02/12/1960"/>
    <s v="F"/>
    <s v="APARECIDA ALVES DOS SANTOS"/>
    <s v="Branca"/>
    <s v="BRASILEIRO NATO"/>
    <m/>
    <s v="GO"/>
    <m/>
    <n v="797"/>
    <x v="57"/>
    <s v="09-CAMPUS PONTAL"/>
    <n v="1155"/>
    <x v="5"/>
    <s v="09-CAMPUS PONTAL"/>
    <m/>
    <s v="Doutorado"/>
    <s v="Adjunto-03"/>
    <x v="0"/>
    <m/>
    <s v="0//0"/>
    <m/>
    <m/>
    <n v="26235"/>
    <s v="UNIVERSIDADE FEDERAL DE GOIAS"/>
    <n v="0"/>
    <m/>
    <m/>
    <m/>
    <s v="EST"/>
    <s v="40 DE"/>
    <d v="2019-12-20T00:00:00"/>
    <n v="12763.01"/>
    <n v="62"/>
    <x v="6"/>
    <x v="4"/>
  </r>
  <r>
    <s v="GERALDO CAIXETA GUIMARAES"/>
    <s v="Universidade Federal de Uberlandia"/>
    <n v="411639"/>
    <n v="28932013691"/>
    <s v="11/07/1954"/>
    <s v="M"/>
    <s v="MARIA LOURDES GUIMARAES"/>
    <s v="Branca"/>
    <s v="BRASILEIRO NATO"/>
    <m/>
    <s v="MG"/>
    <s v="PATOS DE MINAS"/>
    <n v="403"/>
    <x v="12"/>
    <s v="04-SANTA MONICA"/>
    <n v="403"/>
    <x v="11"/>
    <s v="04-SANTA MONICA"/>
    <m/>
    <s v="Doutorado"/>
    <s v="Titular-01"/>
    <x v="0"/>
    <m/>
    <s v="0//0"/>
    <m/>
    <m/>
    <n v="0"/>
    <m/>
    <n v="0"/>
    <m/>
    <m/>
    <m/>
    <s v="EST"/>
    <s v="40 DE"/>
    <d v="1978-01-01T00:00:00"/>
    <n v="25811.56"/>
    <n v="68"/>
    <x v="3"/>
    <x v="3"/>
  </r>
  <r>
    <s v="GERALDO MARCIO DE AZEVEDO BOTELHO"/>
    <s v="Universidade Federal de Uberlandia"/>
    <n v="413298"/>
    <n v="46055258668"/>
    <s v="19/10/1962"/>
    <s v="M"/>
    <s v="CARMEN DOLORES AZEVEDO BOTELHO"/>
    <s v="Branca"/>
    <s v="BRASILEIRO NATO"/>
    <m/>
    <s v="MG"/>
    <s v="ARAGUARI"/>
    <n v="391"/>
    <x v="8"/>
    <s v="04-SANTA MONICA"/>
    <n v="391"/>
    <x v="8"/>
    <s v="04-SANTA MONICA"/>
    <m/>
    <s v="Doutorado"/>
    <s v="Titular-01"/>
    <x v="0"/>
    <m/>
    <s v="0//0"/>
    <m/>
    <m/>
    <n v="0"/>
    <m/>
    <n v="0"/>
    <m/>
    <m/>
    <m/>
    <s v="EST"/>
    <s v="40 DE"/>
    <d v="1989-02-01T00:00:00"/>
    <n v="21484.89"/>
    <n v="60"/>
    <x v="6"/>
    <x v="3"/>
  </r>
  <r>
    <s v="GERMANA DE VILLA CAMARGOS"/>
    <s v="Universidade Federal de Uberlandia"/>
    <n v="1233202"/>
    <n v="8838847630"/>
    <s v="04/08/1987"/>
    <s v="F"/>
    <s v="KATIA DE VILLA CAMARGOS"/>
    <s v="Branca"/>
    <s v="BRASILEIRO NATO"/>
    <m/>
    <s v="MG"/>
    <m/>
    <n v="319"/>
    <x v="29"/>
    <s v="07-AREA ACADEMICA-UMUARAMA"/>
    <n v="319"/>
    <x v="13"/>
    <s v="07-AREA ACADEMICA-UMUARAMA"/>
    <m/>
    <s v="Doutorado"/>
    <s v="Adjunto-01"/>
    <x v="0"/>
    <m/>
    <s v="0//0"/>
    <m/>
    <m/>
    <n v="0"/>
    <m/>
    <n v="0"/>
    <m/>
    <m/>
    <m/>
    <s v="EST"/>
    <s v="40 DE"/>
    <d v="2018-02-27T00:00:00"/>
    <n v="12510.1"/>
    <n v="35"/>
    <x v="5"/>
    <x v="4"/>
  </r>
  <r>
    <s v="GERMANO ABUD DE REZENDE"/>
    <s v="Universidade Federal de Uberlandia"/>
    <n v="3490608"/>
    <n v="96504269653"/>
    <s v="28/03/1977"/>
    <s v="M"/>
    <s v="CELIA ABUD DE REZENDE"/>
    <s v="Branca"/>
    <s v="BRASILEIRO NATO"/>
    <m/>
    <s v="MG"/>
    <s v="ARAXA"/>
    <n v="391"/>
    <x v="8"/>
    <s v="04-SANTA MONICA"/>
    <n v="391"/>
    <x v="8"/>
    <s v="04-SANTA MONICA"/>
    <m/>
    <s v="Doutorado"/>
    <s v="Associado-01"/>
    <x v="0"/>
    <m/>
    <s v="0//0"/>
    <m/>
    <m/>
    <n v="0"/>
    <m/>
    <n v="0"/>
    <m/>
    <m/>
    <m/>
    <s v="EST"/>
    <s v="40 DE"/>
    <d v="2011-02-25T00:00:00"/>
    <n v="17575.09"/>
    <n v="45"/>
    <x v="1"/>
    <x v="5"/>
  </r>
  <r>
    <s v="GERMANO MENDES DE PAULA"/>
    <s v="Universidade Federal de Uberlandia"/>
    <n v="413476"/>
    <n v="52627799649"/>
    <s v="13/07/1966"/>
    <s v="M"/>
    <s v="ALDAIR ALVES MENDES"/>
    <s v="Branca"/>
    <s v="BRASILEIRO NATO"/>
    <m/>
    <s v="MG"/>
    <s v="UBERLANDIA"/>
    <n v="344"/>
    <x v="6"/>
    <s v="04-SANTA MONICA"/>
    <n v="344"/>
    <x v="6"/>
    <s v="04-SANTA MONICA"/>
    <m/>
    <s v="Doutorado"/>
    <s v="Titular-01"/>
    <x v="0"/>
    <m/>
    <s v="0//0"/>
    <m/>
    <m/>
    <n v="0"/>
    <m/>
    <n v="0"/>
    <m/>
    <m/>
    <m/>
    <s v="EST"/>
    <s v="40 DE"/>
    <d v="1990-04-02T00:00:00"/>
    <n v="21293.91"/>
    <n v="56"/>
    <x v="2"/>
    <x v="3"/>
  </r>
  <r>
    <s v="GERSON DE SOUSA"/>
    <s v="Universidade Federal de Uberlandia"/>
    <n v="1609332"/>
    <n v="15046344890"/>
    <s v="15/07/1971"/>
    <s v="M"/>
    <s v="MARIA BENEDITA DE ALMEIDA SOUSA"/>
    <s v="Preta"/>
    <s v="BRASILEIRO NATO"/>
    <m/>
    <s v="SP"/>
    <m/>
    <n v="363"/>
    <x v="10"/>
    <s v="04-SANTA MONICA"/>
    <n v="363"/>
    <x v="10"/>
    <s v="04-SANTA MONICA"/>
    <m/>
    <s v="Doutorado"/>
    <s v="Associado-03"/>
    <x v="0"/>
    <m/>
    <s v="0//0"/>
    <m/>
    <m/>
    <n v="0"/>
    <m/>
    <n v="0"/>
    <m/>
    <m/>
    <m/>
    <s v="EST"/>
    <s v="40 DE"/>
    <d v="2009-10-28T00:00:00"/>
    <n v="17945.810000000001"/>
    <n v="51"/>
    <x v="0"/>
    <x v="5"/>
  </r>
  <r>
    <s v="GERSON FERREIRA JUNIOR"/>
    <s v="Universidade Federal de Uberlandia"/>
    <n v="2089789"/>
    <n v="22410733859"/>
    <s v="10/02/1982"/>
    <s v="M"/>
    <s v="MARISA ANA RODRIGUES FERREIRA"/>
    <s v="Branca"/>
    <s v="BRASILEIRO NATO"/>
    <m/>
    <s v="SP"/>
    <m/>
    <n v="395"/>
    <x v="1"/>
    <s v="04-SANTA MONICA"/>
    <n v="395"/>
    <x v="1"/>
    <s v="04-SANTA MONICA"/>
    <m/>
    <s v="Doutorado"/>
    <s v="Adjunto-03"/>
    <x v="0"/>
    <m/>
    <s v="0//0"/>
    <m/>
    <m/>
    <n v="0"/>
    <m/>
    <n v="0"/>
    <m/>
    <m/>
    <m/>
    <s v="EST"/>
    <s v="40 DE"/>
    <d v="2014-02-11T00:00:00"/>
    <n v="12763.01"/>
    <n v="40"/>
    <x v="4"/>
    <x v="4"/>
  </r>
  <r>
    <s v="GERSON MOACYR SISNIEGAS ALVA"/>
    <s v="Universidade Federal de Uberlandia"/>
    <n v="2444253"/>
    <n v="25007448842"/>
    <s v="31/12/1975"/>
    <s v="M"/>
    <s v="NORA CAROL SISNIEGAS DE ALVA"/>
    <s v="Branca"/>
    <s v="BRASILEIRO NATO"/>
    <m/>
    <s v="SP"/>
    <s v="SAO PAULO"/>
    <n v="407"/>
    <x v="43"/>
    <s v="04-SANTA MONICA"/>
    <n v="407"/>
    <x v="29"/>
    <s v="04-SANTA MONICA"/>
    <m/>
    <s v="Doutorado"/>
    <s v="Titular-01"/>
    <x v="0"/>
    <m/>
    <s v="0//0"/>
    <m/>
    <m/>
    <n v="26247"/>
    <s v="UNIVERSIDADE FEDERAL DE SANTA MARIA"/>
    <n v="0"/>
    <m/>
    <m/>
    <m/>
    <s v="EST"/>
    <s v="40 DE"/>
    <d v="2015-04-27T00:00:00"/>
    <n v="21463.19"/>
    <n v="47"/>
    <x v="1"/>
    <x v="3"/>
  </r>
  <r>
    <s v="GERUSA GONCALVES MOURA"/>
    <s v="Universidade Federal de Uberlandia"/>
    <n v="1610823"/>
    <n v="2758984660"/>
    <s v="26/04/1975"/>
    <s v="F"/>
    <s v="MARTA GONCALVES MOURA"/>
    <s v="Branca"/>
    <s v="BRASILEIRO NATO"/>
    <m/>
    <s v="MG"/>
    <s v="UBERLANDIA"/>
    <n v="1155"/>
    <x v="88"/>
    <s v="09-CAMPUS PONTAL"/>
    <n v="1155"/>
    <x v="5"/>
    <s v="09-CAMPUS PONTAL"/>
    <m/>
    <s v="Doutorado"/>
    <s v="Associado-04"/>
    <x v="0"/>
    <m/>
    <s v="0//0"/>
    <m/>
    <m/>
    <n v="0"/>
    <m/>
    <n v="0"/>
    <m/>
    <m/>
    <m/>
    <s v="EST"/>
    <s v="40 DE"/>
    <d v="2008-02-20T00:00:00"/>
    <n v="20053.580000000002"/>
    <n v="47"/>
    <x v="1"/>
    <x v="3"/>
  </r>
  <r>
    <s v="GESMAR RODRIGUES SILVA SEGUNDO"/>
    <s v="Universidade Federal de Uberlandia"/>
    <n v="2496254"/>
    <n v="98642502649"/>
    <s v="19/04/1973"/>
    <s v="M"/>
    <s v="MAGDA GODOI SILVA"/>
    <s v="Branca"/>
    <s v="BRASILEIRO NATO"/>
    <m/>
    <s v="MG"/>
    <s v="UBERLANDIA"/>
    <n v="305"/>
    <x v="0"/>
    <s v="07-AREA ACADEMICA-UMUARAMA"/>
    <n v="305"/>
    <x v="0"/>
    <s v="07-AREA ACADEMICA-UMUARAMA"/>
    <m/>
    <s v="Doutorado"/>
    <s v="Associado-03"/>
    <x v="0"/>
    <m/>
    <s v="0//0"/>
    <m/>
    <m/>
    <n v="0"/>
    <m/>
    <n v="0"/>
    <m/>
    <m/>
    <m/>
    <s v="EST"/>
    <s v="40 HS"/>
    <d v="2010-03-19T00:00:00"/>
    <n v="10882.25"/>
    <n v="49"/>
    <x v="0"/>
    <x v="7"/>
  </r>
  <r>
    <s v="GILBERTO ARANTES CARRIJO"/>
    <s v="Universidade Federal de Uberlandia"/>
    <n v="411640"/>
    <n v="12284785620"/>
    <s v="23/06/1948"/>
    <s v="M"/>
    <s v="LEONTINA ARANTES CARRIJO"/>
    <s v="Branca"/>
    <s v="BRASILEIRO NATO"/>
    <m/>
    <s v="MG"/>
    <s v="UBERLANDIA"/>
    <n v="403"/>
    <x v="12"/>
    <s v="04-SANTA MONICA"/>
    <n v="403"/>
    <x v="11"/>
    <s v="04-SANTA MONICA"/>
    <m/>
    <s v="Doutorado"/>
    <s v="Titular-01"/>
    <x v="0"/>
    <m/>
    <s v="0//0"/>
    <m/>
    <m/>
    <n v="0"/>
    <m/>
    <n v="0"/>
    <m/>
    <m/>
    <m/>
    <s v="EST"/>
    <s v="40 DE"/>
    <d v="1978-01-01T00:00:00"/>
    <n v="30738.46"/>
    <n v="74"/>
    <x v="7"/>
    <x v="3"/>
  </r>
  <r>
    <s v="GILBERTO AUGUSTO DE OLIVEIRA BRITO"/>
    <s v="Universidade Federal de Uberlandia"/>
    <n v="1754524"/>
    <n v="83212310634"/>
    <s v="27/07/1972"/>
    <s v="M"/>
    <s v="VASTI FRANCISCO DE OLIVEIRA BRITO"/>
    <s v="Preta"/>
    <s v="BRASILEIRO NATO"/>
    <m/>
    <s v="MG"/>
    <m/>
    <n v="802"/>
    <x v="53"/>
    <s v="09-CAMPUS PONTAL"/>
    <n v="1152"/>
    <x v="27"/>
    <s v="09-CAMPUS PONTAL"/>
    <m/>
    <s v="Doutorado"/>
    <s v="Associado-01"/>
    <x v="0"/>
    <m/>
    <s v="0//0"/>
    <m/>
    <m/>
    <n v="26234"/>
    <s v="UNIVERSIDADE FEDERAL DO ESPIRITO SANTO"/>
    <n v="0"/>
    <m/>
    <m/>
    <m/>
    <s v="EST"/>
    <s v="40 DE"/>
    <d v="2018-05-11T00:00:00"/>
    <n v="16591.91"/>
    <n v="50"/>
    <x v="0"/>
    <x v="5"/>
  </r>
  <r>
    <s v="GILBERTO CEZAR DE NORONHA"/>
    <s v="Universidade Federal de Uberlandia"/>
    <n v="1870338"/>
    <n v="3817552661"/>
    <s v="23/10/1979"/>
    <s v="M"/>
    <s v="CEREZITA CEZAR DE NORONHA"/>
    <s v="Branca"/>
    <s v="BRASILEIRO NATO"/>
    <m/>
    <s v="MG"/>
    <m/>
    <n v="335"/>
    <x v="25"/>
    <s v="04-SANTA MONICA"/>
    <n v="335"/>
    <x v="21"/>
    <s v="04-SANTA MONICA"/>
    <m/>
    <s v="Doutorado"/>
    <s v="Associado-02"/>
    <x v="0"/>
    <m/>
    <s v="0//0"/>
    <m/>
    <m/>
    <n v="0"/>
    <m/>
    <n v="0"/>
    <m/>
    <m/>
    <m/>
    <s v="EST"/>
    <s v="40 DE"/>
    <d v="2012-08-03T00:00:00"/>
    <n v="17255.59"/>
    <n v="43"/>
    <x v="4"/>
    <x v="5"/>
  </r>
  <r>
    <s v="GILBERTO DE LIMA MACEDO JUNIOR"/>
    <s v="Universidade Federal de Uberlandia"/>
    <n v="1673059"/>
    <n v="7590051764"/>
    <s v="29/03/1977"/>
    <s v="M"/>
    <s v="ROSELI SOUZA MACEDO"/>
    <s v="Parda"/>
    <s v="BRASILEIRO NATO"/>
    <m/>
    <s v="RJ"/>
    <m/>
    <n v="1327"/>
    <x v="110"/>
    <s v="07-AREA ACADEMICA-UMUARAMA"/>
    <n v="314"/>
    <x v="14"/>
    <s v="07-AREA ACADEMICA-UMUARAMA"/>
    <m/>
    <s v="Doutorado"/>
    <s v="Associado-02"/>
    <x v="0"/>
    <m/>
    <s v="0//0"/>
    <m/>
    <m/>
    <n v="0"/>
    <m/>
    <n v="0"/>
    <m/>
    <m/>
    <m/>
    <s v="EST"/>
    <s v="40 DE"/>
    <d v="2011-02-25T00:00:00"/>
    <n v="18238.77"/>
    <n v="45"/>
    <x v="1"/>
    <x v="1"/>
  </r>
  <r>
    <s v="GILBERTO DE OLIVEIRA MENDES"/>
    <s v="Universidade Federal de Uberlandia"/>
    <n v="2133467"/>
    <n v="5149212695"/>
    <s v="22/10/1983"/>
    <s v="M"/>
    <s v="ELZA MARIA DE OLIVEIRA AMORIM"/>
    <s v="Branca"/>
    <s v="BRASILEIRO NATO"/>
    <m/>
    <s v="MG"/>
    <m/>
    <n v="301"/>
    <x v="3"/>
    <s v="12-CAMPUS GLORIA"/>
    <n v="301"/>
    <x v="3"/>
    <s v="12-CAMPUS GLORIA"/>
    <m/>
    <s v="Doutorado"/>
    <s v="Adjunto-03"/>
    <x v="0"/>
    <m/>
    <s v="0//0"/>
    <m/>
    <m/>
    <n v="0"/>
    <m/>
    <n v="0"/>
    <m/>
    <m/>
    <m/>
    <s v="EST"/>
    <s v="40 DE"/>
    <d v="2014-06-24T00:00:00"/>
    <n v="12763.01"/>
    <n v="39"/>
    <x v="4"/>
    <x v="4"/>
  </r>
  <r>
    <s v="GILBERTO JOSE MIRANDA"/>
    <s v="Universidade Federal de Uberlandia"/>
    <n v="3467785"/>
    <n v="91595436634"/>
    <s v="12/08/1974"/>
    <s v="M"/>
    <s v="MARIA PAIXAO MIRANDA"/>
    <s v="Branca"/>
    <s v="BRASILEIRO NATO"/>
    <m/>
    <s v="MG"/>
    <s v="PATOS DE MINAS"/>
    <n v="360"/>
    <x v="4"/>
    <s v="04-SANTA MONICA"/>
    <n v="360"/>
    <x v="4"/>
    <s v="04-SANTA MONICA"/>
    <m/>
    <s v="Doutorado"/>
    <s v="Associado-02"/>
    <x v="0"/>
    <m/>
    <s v="0//0"/>
    <m/>
    <m/>
    <n v="0"/>
    <m/>
    <n v="0"/>
    <m/>
    <m/>
    <m/>
    <s v="EST"/>
    <s v="40 DE"/>
    <d v="2006-09-04T00:00:00"/>
    <n v="17255.59"/>
    <n v="48"/>
    <x v="1"/>
    <x v="5"/>
  </r>
  <r>
    <s v="GILIARD DA SILVA PRADO"/>
    <s v="Universidade Federal de Uberlandia"/>
    <n v="1771506"/>
    <n v="233572589"/>
    <s v="08/06/1982"/>
    <s v="M"/>
    <s v="CLARICE DA SILVA PRADO"/>
    <s v="Branca"/>
    <s v="BRASILEIRO NATO"/>
    <m/>
    <s v="SE"/>
    <m/>
    <n v="797"/>
    <x v="57"/>
    <s v="09-CAMPUS PONTAL"/>
    <n v="1155"/>
    <x v="5"/>
    <s v="09-CAMPUS PONTAL"/>
    <m/>
    <s v="Doutorado"/>
    <s v="Adjunto-03"/>
    <x v="0"/>
    <m/>
    <s v="0//0"/>
    <m/>
    <m/>
    <n v="0"/>
    <m/>
    <n v="0"/>
    <m/>
    <m/>
    <m/>
    <s v="EST"/>
    <s v="40 DE"/>
    <d v="2015-04-07T00:00:00"/>
    <n v="12763.01"/>
    <n v="40"/>
    <x v="4"/>
    <x v="4"/>
  </r>
  <r>
    <s v="GILMAR GUIMARAES"/>
    <s v="Universidade Federal de Uberlandia"/>
    <n v="412730"/>
    <n v="55151124900"/>
    <s v="31/05/1960"/>
    <s v="M"/>
    <s v="GERALDINA DE OLIVEIRA"/>
    <s v="Preta"/>
    <s v="BRASILEIRO NATO"/>
    <m/>
    <s v="MG"/>
    <s v="CAPINÓPOLIS"/>
    <n v="399"/>
    <x v="27"/>
    <s v="12-CAMPUS GLORIA"/>
    <n v="399"/>
    <x v="23"/>
    <s v="12-CAMPUS GLORIA"/>
    <m/>
    <s v="Doutorado"/>
    <s v="Titular-01"/>
    <x v="0"/>
    <m/>
    <s v="0//0"/>
    <m/>
    <m/>
    <n v="0"/>
    <m/>
    <n v="0"/>
    <m/>
    <m/>
    <m/>
    <s v="EST"/>
    <s v="40 DE"/>
    <d v="1987-01-02T00:00:00"/>
    <n v="59289.87"/>
    <n v="62"/>
    <x v="6"/>
    <x v="3"/>
  </r>
  <r>
    <s v="GILMAR MARTINS DE FREITAS FERNANDES"/>
    <s v="Universidade Federal de Uberlandia"/>
    <n v="1297437"/>
    <n v="11845298764"/>
    <s v="10/06/1988"/>
    <s v="M"/>
    <s v="FATIMA MARTINS DE FREITAS"/>
    <s v="Branca"/>
    <s v="BRASILEIRO NATO"/>
    <m/>
    <s v="MG"/>
    <m/>
    <n v="1147"/>
    <x v="111"/>
    <s v="04-SANTA MONICA"/>
    <n v="349"/>
    <x v="9"/>
    <s v="04-SANTA MONICA"/>
    <m/>
    <s v="Doutorado"/>
    <s v="Adjunto-01"/>
    <x v="0"/>
    <m/>
    <s v="0//0"/>
    <m/>
    <m/>
    <n v="0"/>
    <m/>
    <n v="0"/>
    <m/>
    <m/>
    <m/>
    <s v="EST"/>
    <s v="40 DE"/>
    <d v="2019-09-10T00:00:00"/>
    <n v="11800.12"/>
    <n v="34"/>
    <x v="5"/>
    <x v="7"/>
  </r>
  <r>
    <s v="GILSON JOSE DOS SANTOS"/>
    <s v="Universidade Federal de Uberlandia"/>
    <n v="1568812"/>
    <n v="2391909632"/>
    <s v="21/05/1977"/>
    <s v="M"/>
    <s v="GERALDA PINHEIROS DOS SANTOS"/>
    <s v="Branca"/>
    <s v="BRASILEIRO NATO"/>
    <m/>
    <s v="MG"/>
    <m/>
    <n v="349"/>
    <x v="9"/>
    <s v="04-SANTA MONICA"/>
    <n v="349"/>
    <x v="9"/>
    <s v="04-SANTA MONICA"/>
    <m/>
    <s v="Doutorado"/>
    <s v="Adjunto-03"/>
    <x v="0"/>
    <m/>
    <s v="0//0"/>
    <m/>
    <s v="Afas. Part.Pro.Pos.Grad. Stricto Sensu no País C/Ônus - EST"/>
    <n v="0"/>
    <m/>
    <n v="0"/>
    <m/>
    <s v="30/11/2022"/>
    <s v="20/08/2023"/>
    <s v="EST"/>
    <s v="40 DE"/>
    <d v="2015-02-10T00:00:00"/>
    <n v="12763.01"/>
    <n v="45"/>
    <x v="1"/>
    <x v="4"/>
  </r>
  <r>
    <s v="GILVAN CAETANO DUARTE"/>
    <s v="Universidade Federal de Uberlandia"/>
    <n v="2365573"/>
    <n v="98148362653"/>
    <s v="09/01/1977"/>
    <s v="M"/>
    <s v="SEBASTIANA CAETANO DUARTE"/>
    <s v="Parda"/>
    <s v="BRASILEIRO NATO"/>
    <m/>
    <s v="MG"/>
    <s v="PARACATU"/>
    <n v="792"/>
    <x v="112"/>
    <s v="11-CAMPUS PATOS DE MINAS"/>
    <n v="298"/>
    <x v="30"/>
    <s v="07-AREA ACADEMICA-UMUARAMA"/>
    <m/>
    <s v="Doutorado"/>
    <s v="Associado-01"/>
    <x v="0"/>
    <m/>
    <s v="0//0"/>
    <m/>
    <m/>
    <n v="26251"/>
    <s v="FUNDACAO UNIVERSIDADE FED. DO TOCANTINS"/>
    <n v="0"/>
    <m/>
    <m/>
    <m/>
    <s v="EST"/>
    <s v="40 DE"/>
    <d v="2015-05-19T00:00:00"/>
    <n v="16591.91"/>
    <n v="45"/>
    <x v="1"/>
    <x v="5"/>
  </r>
  <r>
    <s v="GILVANIA DE SOUSA GOMES"/>
    <s v="Universidade Federal de Uberlandia"/>
    <n v="2929191"/>
    <n v="4026547655"/>
    <s v="25/11/1980"/>
    <s v="F"/>
    <s v="TEREZINHA DE SOUSA GOMES"/>
    <s v="Parda"/>
    <s v="BRASILEIRO NATO"/>
    <m/>
    <s v="MG"/>
    <m/>
    <n v="360"/>
    <x v="4"/>
    <s v="04-SANTA MONICA"/>
    <n v="360"/>
    <x v="4"/>
    <s v="04-SANTA MONICA"/>
    <m/>
    <s v="Doutorado"/>
    <s v="Adjunto-03"/>
    <x v="0"/>
    <m/>
    <s v="0//0"/>
    <m/>
    <s v="Lic. Tratar de Interesses Particulares - EST"/>
    <n v="0"/>
    <m/>
    <n v="0"/>
    <m/>
    <s v="13/04/2022"/>
    <s v="12/04/2024"/>
    <s v="EST"/>
    <s v="40 DE"/>
    <d v="2013-02-20T00:00:00"/>
    <n v="0"/>
    <n v="42"/>
    <x v="4"/>
    <x v="10"/>
  </r>
  <r>
    <s v="GINA MAIRA BARBOSA DE OLIVEIRA"/>
    <s v="Universidade Federal de Uberlandia"/>
    <n v="1466361"/>
    <n v="59553197604"/>
    <s v="16/07/1967"/>
    <s v="F"/>
    <s v="MARIA DE LOURDES BARBOSA OLIVEIRA"/>
    <s v="Branca"/>
    <s v="BRASILEIRO NATO"/>
    <m/>
    <s v="MG"/>
    <s v="FORMIGA"/>
    <n v="414"/>
    <x v="42"/>
    <s v="04-SANTA MONICA"/>
    <n v="414"/>
    <x v="12"/>
    <s v="04-SANTA MONICA"/>
    <m/>
    <s v="Doutorado"/>
    <s v="Titular-01"/>
    <x v="0"/>
    <m/>
    <s v="0//0"/>
    <m/>
    <m/>
    <n v="0"/>
    <m/>
    <n v="0"/>
    <m/>
    <m/>
    <m/>
    <s v="EST"/>
    <s v="40 DE"/>
    <d v="2004-08-23T00:00:00"/>
    <n v="21513.19"/>
    <n v="55"/>
    <x v="2"/>
    <x v="3"/>
  </r>
  <r>
    <s v="GIOVANA BIZAO GEORGETTI"/>
    <s v="Universidade Federal de Uberlandia"/>
    <n v="2235467"/>
    <n v="33457406804"/>
    <s v="05/01/1985"/>
    <s v="F"/>
    <s v="INES VALDETE BIZAO GEORGETTI"/>
    <s v="Branca"/>
    <s v="BRASILEIRO NATO"/>
    <m/>
    <s v="SP"/>
    <m/>
    <n v="1331"/>
    <x v="113"/>
    <s v="04-SANTA MONICA"/>
    <n v="407"/>
    <x v="29"/>
    <s v="04-SANTA MONICA"/>
    <m/>
    <s v="Doutorado"/>
    <s v="Adjunto-03"/>
    <x v="0"/>
    <m/>
    <s v="0//0"/>
    <m/>
    <m/>
    <n v="0"/>
    <m/>
    <n v="0"/>
    <m/>
    <m/>
    <m/>
    <s v="EST"/>
    <s v="40 DE"/>
    <d v="2015-06-09T00:00:00"/>
    <n v="14139.46"/>
    <n v="37"/>
    <x v="5"/>
    <x v="9"/>
  </r>
  <r>
    <s v="GIOVANNA TEIXEIRA DAMIS VITAL"/>
    <s v="Universidade Federal de Uberlandia"/>
    <n v="3284777"/>
    <n v="68058934615"/>
    <s v="14/05/1968"/>
    <s v="F"/>
    <s v="OLGA TEIXEIRA DAMIS"/>
    <s v="Branca"/>
    <s v="BRASILEIRO NATO"/>
    <m/>
    <s v="MG"/>
    <s v="UBERLANDIA"/>
    <n v="372"/>
    <x v="2"/>
    <s v="04-SANTA MONICA"/>
    <n v="372"/>
    <x v="2"/>
    <s v="04-SANTA MONICA"/>
    <m/>
    <s v="Doutorado"/>
    <s v="Adjunto-03"/>
    <x v="0"/>
    <m/>
    <s v="0//0"/>
    <m/>
    <m/>
    <n v="0"/>
    <m/>
    <n v="0"/>
    <m/>
    <m/>
    <m/>
    <s v="EST"/>
    <s v="40 DE"/>
    <d v="2005-01-28T00:00:00"/>
    <n v="12763.01"/>
    <n v="54"/>
    <x v="2"/>
    <x v="4"/>
  </r>
  <r>
    <s v="GIOVANNI FERREIRA PITILLO"/>
    <s v="Universidade Federal de Uberlandia"/>
    <n v="1035081"/>
    <n v="55100899620"/>
    <s v="22/01/1962"/>
    <s v="M"/>
    <s v="EDNA FERREIRA PITILLO"/>
    <s v="Branca"/>
    <s v="BRASILEIRO NATO"/>
    <m/>
    <s v="MG"/>
    <s v="UBERLANDIA"/>
    <n v="349"/>
    <x v="9"/>
    <s v="04-SANTA MONICA"/>
    <n v="349"/>
    <x v="9"/>
    <s v="04-SANTA MONICA"/>
    <m/>
    <s v="Doutorado"/>
    <s v="Associado-03"/>
    <x v="0"/>
    <m/>
    <s v="0//0"/>
    <m/>
    <m/>
    <n v="0"/>
    <m/>
    <n v="0"/>
    <m/>
    <m/>
    <m/>
    <s v="EST"/>
    <s v="40 DE"/>
    <d v="1993-01-01T00:00:00"/>
    <n v="18446.62"/>
    <n v="60"/>
    <x v="6"/>
    <x v="1"/>
  </r>
  <r>
    <s v="GIOVANNI FRESU"/>
    <s v="Universidade Federal de Uberlandia"/>
    <n v="2328579"/>
    <n v="23739687894"/>
    <s v="25/08/1972"/>
    <s v="M"/>
    <s v="FILIPPA CALTABIANO"/>
    <s v="Branca"/>
    <s v="ESTRANGEIRO"/>
    <s v="ITALIA"/>
    <m/>
    <m/>
    <n v="807"/>
    <x v="26"/>
    <s v="04-SANTA MONICA"/>
    <n v="807"/>
    <x v="22"/>
    <s v="04-SANTA MONICA"/>
    <m/>
    <s v="Doutorado"/>
    <s v="Adjunto-01"/>
    <x v="0"/>
    <m/>
    <s v="0//0"/>
    <m/>
    <s v="Lic. Tratar de Interesses Particulares - EST"/>
    <n v="0"/>
    <m/>
    <n v="0"/>
    <m/>
    <s v="15/10/2020"/>
    <s v="14/10/2023"/>
    <s v="EST"/>
    <s v="40 DE"/>
    <d v="2016-08-01T00:00:00"/>
    <n v="0"/>
    <n v="50"/>
    <x v="0"/>
    <x v="10"/>
  </r>
  <r>
    <s v="GISELE RODRIGUES DA SILVA"/>
    <s v="Universidade Federal de Uberlandia"/>
    <n v="2570947"/>
    <n v="4731396697"/>
    <s v="11/05/1982"/>
    <s v="F"/>
    <s v="REGINA RODRIUGES DE FARIA SILVA"/>
    <s v="Branca"/>
    <s v="BRASILEIRO NATO"/>
    <m/>
    <s v="MG"/>
    <s v="UBERLANDIA"/>
    <n v="319"/>
    <x v="29"/>
    <s v="07-AREA ACADEMICA-UMUARAMA"/>
    <n v="319"/>
    <x v="13"/>
    <s v="07-AREA ACADEMICA-UMUARAMA"/>
    <m/>
    <s v="Doutorado"/>
    <s v="Associado-01"/>
    <x v="0"/>
    <m/>
    <s v="0//0"/>
    <m/>
    <m/>
    <n v="0"/>
    <m/>
    <n v="0"/>
    <m/>
    <m/>
    <m/>
    <s v="EST"/>
    <s v="40 DE"/>
    <d v="2009-03-27T00:00:00"/>
    <n v="18211.439999999999"/>
    <n v="40"/>
    <x v="4"/>
    <x v="1"/>
  </r>
  <r>
    <s v="GISELLE HELENA TAVARES"/>
    <s v="Universidade Federal de Uberlandia"/>
    <n v="2626028"/>
    <n v="8005090641"/>
    <s v="01/09/1987"/>
    <s v="F"/>
    <s v="LUCI MARIA TAVARES"/>
    <s v="Branca"/>
    <s v="BRASILEIRO NATO"/>
    <m/>
    <s v="MG"/>
    <s v="UBERLANDIA"/>
    <n v="332"/>
    <x v="48"/>
    <s v="03-EDUCACAO FISICA"/>
    <n v="332"/>
    <x v="31"/>
    <s v="03-EDUCACAO FISICA"/>
    <m/>
    <s v="Doutorado"/>
    <s v="Adjunto-02"/>
    <x v="0"/>
    <m/>
    <s v="0//0"/>
    <m/>
    <m/>
    <n v="0"/>
    <m/>
    <n v="0"/>
    <m/>
    <m/>
    <m/>
    <s v="EST"/>
    <s v="40 DE"/>
    <d v="2015-04-27T00:00:00"/>
    <n v="12272.12"/>
    <n v="35"/>
    <x v="5"/>
    <x v="4"/>
  </r>
  <r>
    <s v="GISELLE MORAES RESENDE PEREIRA"/>
    <s v="Universidade Federal de Uberlandia"/>
    <n v="1922431"/>
    <n v="8613292607"/>
    <s v="19/12/1987"/>
    <s v="F"/>
    <s v="JANE APARECIDA DE MORAES RESENDE"/>
    <s v="Branca"/>
    <s v="BRASILEIRO NATO"/>
    <m/>
    <s v="MG"/>
    <m/>
    <n v="391"/>
    <x v="8"/>
    <s v="04-SANTA MONICA"/>
    <n v="391"/>
    <x v="8"/>
    <s v="04-SANTA MONICA"/>
    <m/>
    <s v="Doutorado"/>
    <s v="Adjunto-04"/>
    <x v="0"/>
    <m/>
    <s v="0//0"/>
    <m/>
    <m/>
    <n v="0"/>
    <m/>
    <n v="0"/>
    <m/>
    <m/>
    <m/>
    <s v="EST"/>
    <s v="40 DE"/>
    <d v="2012-02-24T00:00:00"/>
    <n v="13273.52"/>
    <n v="35"/>
    <x v="5"/>
    <x v="4"/>
  </r>
  <r>
    <s v="GISLENE ALVES DO AMARAL"/>
    <s v="Universidade Federal de Uberlandia"/>
    <n v="1461722"/>
    <n v="59537892620"/>
    <s v="05/01/1965"/>
    <s v="F"/>
    <s v="MARIA ALVES DO AMARAL"/>
    <s v="Parda"/>
    <s v="BRASILEIRO NATO"/>
    <m/>
    <s v="MG"/>
    <s v="UNAI"/>
    <n v="332"/>
    <x v="48"/>
    <s v="03-EDUCACAO FISICA"/>
    <n v="332"/>
    <x v="31"/>
    <s v="03-EDUCACAO FISICA"/>
    <m/>
    <s v="Doutorado"/>
    <s v="Associado-01"/>
    <x v="3"/>
    <m/>
    <s v="0//0"/>
    <m/>
    <s v="REQUISICAO (P.R.) LEI 9.007/95 E LEG. CORRELATAS"/>
    <n v="0"/>
    <m/>
    <n v="20101"/>
    <s v="PRESIDENCIA DA REPUBLICA"/>
    <s v="14/11/2022"/>
    <s v="0//0"/>
    <s v="EST"/>
    <s v="40 DE"/>
    <d v="2004-08-06T00:00:00"/>
    <n v="16591.91"/>
    <n v="57"/>
    <x v="2"/>
    <x v="5"/>
  </r>
  <r>
    <s v="GIULIANO BUZA JACOBUCCI"/>
    <s v="Universidade Federal de Uberlandia"/>
    <n v="1504746"/>
    <n v="16848618888"/>
    <s v="26/04/1969"/>
    <s v="M"/>
    <s v="LEUDE MARIA BUZA JACOBUCCI"/>
    <s v="Branca"/>
    <s v="BRASILEIRO NATO"/>
    <m/>
    <s v="SP"/>
    <s v="CAMPINAS"/>
    <n v="294"/>
    <x v="21"/>
    <s v="07-AREA ACADEMICA-UMUARAMA"/>
    <n v="294"/>
    <x v="17"/>
    <s v="07-AREA ACADEMICA-UMUARAMA"/>
    <m/>
    <s v="Doutorado"/>
    <s v="Titular-01"/>
    <x v="0"/>
    <m/>
    <s v="0//0"/>
    <m/>
    <m/>
    <n v="0"/>
    <m/>
    <n v="0"/>
    <m/>
    <m/>
    <m/>
    <s v="EST"/>
    <s v="40 DE"/>
    <d v="2005-08-05T00:00:00"/>
    <n v="21484.89"/>
    <n v="53"/>
    <x v="0"/>
    <x v="3"/>
  </r>
  <r>
    <s v="GIULIANO GARDOLINSKI VENSON"/>
    <s v="Universidade Federal de Uberlandia"/>
    <n v="2066816"/>
    <n v="3731175908"/>
    <s v="17/08/1982"/>
    <s v="M"/>
    <s v="RITA MARIA GARDOLINSKI VENSON"/>
    <s v="Branca"/>
    <s v="BRASILEIRO NATO"/>
    <m/>
    <s v="PR"/>
    <m/>
    <n v="399"/>
    <x v="27"/>
    <s v="12-CAMPUS GLORIA"/>
    <n v="399"/>
    <x v="23"/>
    <s v="12-CAMPUS GLORIA"/>
    <m/>
    <s v="Doutorado"/>
    <s v="Adjunto-02"/>
    <x v="0"/>
    <m/>
    <s v="0//0"/>
    <m/>
    <m/>
    <n v="0"/>
    <m/>
    <n v="0"/>
    <m/>
    <m/>
    <m/>
    <s v="EST"/>
    <s v="40 DE"/>
    <d v="2013-10-23T00:00:00"/>
    <n v="13255.3"/>
    <n v="40"/>
    <x v="4"/>
    <x v="4"/>
  </r>
  <r>
    <s v="GIULIANO ORSI MARQUES DE CARVALHO"/>
    <s v="Universidade Federal de Uberlandia"/>
    <n v="1554503"/>
    <n v="99360942634"/>
    <s v="25/02/1975"/>
    <s v="M"/>
    <s v="SUELI MARQUES CARVALHO"/>
    <s v="Parda"/>
    <s v="BRASILEIRO NATO"/>
    <m/>
    <s v="MG"/>
    <m/>
    <n v="372"/>
    <x v="2"/>
    <s v="04-SANTA MONICA"/>
    <n v="372"/>
    <x v="2"/>
    <s v="04-SANTA MONICA"/>
    <m/>
    <s v="Doutorado"/>
    <s v="Adjunto-02"/>
    <x v="0"/>
    <m/>
    <s v="0//0"/>
    <m/>
    <m/>
    <n v="26251"/>
    <s v="FUNDACAO UNIVERSIDADE FED. DO TOCANTINS"/>
    <n v="0"/>
    <m/>
    <m/>
    <m/>
    <s v="EST"/>
    <s v="40 DE"/>
    <d v="2018-10-23T00:00:00"/>
    <n v="12272.12"/>
    <n v="47"/>
    <x v="1"/>
    <x v="4"/>
  </r>
  <r>
    <s v="GLAUCIA CARVALHO GOMES"/>
    <s v="Universidade Federal de Uberlandia"/>
    <n v="1659317"/>
    <n v="2871138680"/>
    <s v="11/05/1976"/>
    <s v="F"/>
    <s v="MARIA GOMES MARTINS"/>
    <s v="Parda"/>
    <s v="BRASILEIRO NATO"/>
    <m/>
    <s v="MG"/>
    <s v="AGUA BOA"/>
    <n v="340"/>
    <x v="17"/>
    <s v="04-SANTA MONICA"/>
    <n v="340"/>
    <x v="15"/>
    <s v="04-SANTA MONICA"/>
    <m/>
    <s v="Doutorado"/>
    <s v="Associado-02"/>
    <x v="0"/>
    <m/>
    <s v="0//0"/>
    <m/>
    <m/>
    <n v="0"/>
    <m/>
    <n v="0"/>
    <m/>
    <m/>
    <m/>
    <s v="EST"/>
    <s v="40 DE"/>
    <d v="2008-09-22T00:00:00"/>
    <n v="17255.59"/>
    <n v="46"/>
    <x v="1"/>
    <x v="5"/>
  </r>
  <r>
    <s v="GLAUCIA SIGNORELLI DE QUEIROZ GONCALVES"/>
    <s v="Universidade Federal de Uberlandia"/>
    <n v="1768556"/>
    <n v="44606257687"/>
    <s v="08/04/1963"/>
    <s v="F"/>
    <s v="MARIA CARMELIA SIGNORELLI DE QUEIROZ"/>
    <s v="Branca"/>
    <s v="BRASILEIRO NATO"/>
    <m/>
    <s v="MG"/>
    <m/>
    <n v="798"/>
    <x v="5"/>
    <s v="09-CAMPUS PONTAL"/>
    <n v="1155"/>
    <x v="5"/>
    <s v="09-CAMPUS PONTAL"/>
    <m/>
    <s v="Doutorado"/>
    <s v="Adjunto-04"/>
    <x v="0"/>
    <m/>
    <s v="0//0"/>
    <m/>
    <m/>
    <n v="0"/>
    <m/>
    <n v="0"/>
    <m/>
    <m/>
    <m/>
    <s v="EST"/>
    <s v="40 DE"/>
    <d v="2010-03-05T00:00:00"/>
    <n v="13273.52"/>
    <n v="59"/>
    <x v="6"/>
    <x v="4"/>
  </r>
  <r>
    <s v="GLAUCO DE PAULA COCOZZA"/>
    <s v="Universidade Federal de Uberlandia"/>
    <n v="2330950"/>
    <n v="21255056819"/>
    <s v="12/12/1973"/>
    <s v="M"/>
    <s v="EGLE MONTI COCOZZA"/>
    <s v="Branca"/>
    <s v="BRASILEIRO NATO"/>
    <m/>
    <s v="SP"/>
    <s v="SAO PAULO"/>
    <n v="372"/>
    <x v="2"/>
    <s v="04-SANTA MONICA"/>
    <n v="372"/>
    <x v="2"/>
    <s v="04-SANTA MONICA"/>
    <m/>
    <s v="Doutorado"/>
    <s v="Associado-03"/>
    <x v="0"/>
    <m/>
    <s v="0//0"/>
    <m/>
    <m/>
    <n v="0"/>
    <m/>
    <n v="0"/>
    <m/>
    <m/>
    <m/>
    <s v="EST"/>
    <s v="40 DE"/>
    <d v="2010-04-16T00:00:00"/>
    <n v="18928.990000000002"/>
    <n v="49"/>
    <x v="0"/>
    <x v="1"/>
  </r>
  <r>
    <s v="GLEICE APARECIDA DE ASSIS"/>
    <s v="Universidade Federal de Uberlandia"/>
    <n v="2028933"/>
    <n v="7710921647"/>
    <s v="15/02/1986"/>
    <s v="F"/>
    <s v="BERNARDA CRISTINA DE ASSIS"/>
    <s v="Branca"/>
    <s v="BRASILEIRO NATO"/>
    <m/>
    <s v="SP"/>
    <m/>
    <n v="787"/>
    <x v="56"/>
    <s v="10-CAMPUS MONTE CARMELO"/>
    <n v="301"/>
    <x v="3"/>
    <s v="12-CAMPUS GLORIA"/>
    <m/>
    <s v="Doutorado"/>
    <s v="Adjunto-04"/>
    <x v="0"/>
    <m/>
    <s v="0//0"/>
    <m/>
    <m/>
    <n v="0"/>
    <m/>
    <n v="0"/>
    <m/>
    <m/>
    <m/>
    <s v="EST"/>
    <s v="40 DE"/>
    <d v="2013-05-08T00:00:00"/>
    <n v="13273.52"/>
    <n v="36"/>
    <x v="5"/>
    <x v="4"/>
  </r>
  <r>
    <s v="GLEYZER MARTINS"/>
    <s v="Universidade Federal de Uberlandia"/>
    <n v="2526538"/>
    <n v="3674953684"/>
    <s v="20/02/1978"/>
    <s v="M"/>
    <s v="ELIZABETH MARIA MARTINS"/>
    <s v="Branca"/>
    <s v="BRASILEIRO NATO"/>
    <m/>
    <s v="MG"/>
    <s v="UBERLANDIA"/>
    <n v="577"/>
    <x v="31"/>
    <s v="09-CAMPUS PONTAL"/>
    <n v="1158"/>
    <x v="25"/>
    <s v="09-CAMPUS PONTAL"/>
    <m/>
    <s v="Doutorado"/>
    <s v="Adjunto-04"/>
    <x v="0"/>
    <m/>
    <s v="0//0"/>
    <m/>
    <m/>
    <n v="0"/>
    <m/>
    <n v="0"/>
    <m/>
    <m/>
    <m/>
    <s v="EST"/>
    <s v="40 DE"/>
    <d v="2010-03-19T00:00:00"/>
    <n v="13273.52"/>
    <n v="44"/>
    <x v="1"/>
    <x v="4"/>
  </r>
  <r>
    <s v="GRACIELA DIAS COELHO JONES"/>
    <s v="Universidade Federal de Uberlandia"/>
    <n v="2561562"/>
    <n v="88886514620"/>
    <s v="31/01/1972"/>
    <s v="F"/>
    <s v="MARIA DA GRACA DIAS COELHO"/>
    <s v="Branca"/>
    <s v="BRASILEIRO NATO"/>
    <m/>
    <s v="MG"/>
    <s v="BELO HORIZONTE"/>
    <n v="360"/>
    <x v="4"/>
    <s v="04-SANTA MONICA"/>
    <n v="360"/>
    <x v="4"/>
    <s v="04-SANTA MONICA"/>
    <m/>
    <s v="Doutorado"/>
    <s v="Adjunto-04"/>
    <x v="0"/>
    <m/>
    <s v="0//0"/>
    <m/>
    <m/>
    <n v="0"/>
    <m/>
    <n v="0"/>
    <m/>
    <m/>
    <m/>
    <s v="EST"/>
    <s v="40 DE"/>
    <d v="2010-03-05T00:00:00"/>
    <n v="13273.52"/>
    <n v="50"/>
    <x v="0"/>
    <x v="4"/>
  </r>
  <r>
    <s v="GRAZIELI BENEDETTI PASCOAL"/>
    <s v="Universidade Federal de Uberlandia"/>
    <n v="1693159"/>
    <n v="22375215818"/>
    <s v="13/08/1979"/>
    <s v="F"/>
    <s v="CONCEICAO APARECIDA BENEDETTI PASCOAL"/>
    <s v="Branca"/>
    <s v="BRASILEIRO NATO"/>
    <m/>
    <s v="SP"/>
    <s v="TUPA"/>
    <n v="305"/>
    <x v="0"/>
    <s v="07-AREA ACADEMICA-UMUARAMA"/>
    <n v="305"/>
    <x v="0"/>
    <s v="07-AREA ACADEMICA-UMUARAMA"/>
    <m/>
    <s v="Doutorado"/>
    <s v="Associado-03"/>
    <x v="0"/>
    <m/>
    <s v="0//0"/>
    <m/>
    <m/>
    <n v="0"/>
    <m/>
    <n v="0"/>
    <m/>
    <m/>
    <m/>
    <s v="EST"/>
    <s v="40 DE"/>
    <d v="2009-04-09T00:00:00"/>
    <n v="17945.810000000001"/>
    <n v="43"/>
    <x v="4"/>
    <x v="5"/>
  </r>
  <r>
    <s v="GREGORIO SANDRO VIEIRA"/>
    <s v="Universidade Federal de Uberlandia"/>
    <n v="1190319"/>
    <n v="71470859149"/>
    <s v="15/03/1981"/>
    <s v="M"/>
    <s v="ESTER CABRAL VIEIRA"/>
    <s v="Parda"/>
    <s v="BRASILEIRO NATO"/>
    <m/>
    <s v="GO"/>
    <m/>
    <n v="407"/>
    <x v="43"/>
    <s v="04-SANTA MONICA"/>
    <n v="407"/>
    <x v="29"/>
    <s v="04-SANTA MONICA"/>
    <m/>
    <s v="Doutorado"/>
    <s v="Adjunto-02"/>
    <x v="0"/>
    <m/>
    <s v="0//0"/>
    <m/>
    <m/>
    <n v="0"/>
    <m/>
    <n v="0"/>
    <m/>
    <m/>
    <m/>
    <s v="EST"/>
    <s v="40 DE"/>
    <d v="2017-01-24T00:00:00"/>
    <n v="12632.62"/>
    <n v="41"/>
    <x v="4"/>
    <x v="4"/>
  </r>
  <r>
    <s v="GUEDMILLER SOUZA DE OLIVEIRA"/>
    <s v="Universidade Federal de Uberlandia"/>
    <n v="3060728"/>
    <n v="4529469646"/>
    <s v="08/05/1980"/>
    <s v="M"/>
    <s v="MARIA DAS GRAÇAS DE SOUZA OLIVEIRA"/>
    <s v="Preta"/>
    <s v="BRASILEIRO NATO"/>
    <m/>
    <s v="MG"/>
    <m/>
    <n v="356"/>
    <x v="23"/>
    <s v="04-SANTA MONICA"/>
    <n v="356"/>
    <x v="19"/>
    <s v="04-SANTA MONICA"/>
    <m/>
    <s v="Doutorado"/>
    <s v="Adjunto-01"/>
    <x v="0"/>
    <m/>
    <s v="0//0"/>
    <m/>
    <m/>
    <n v="0"/>
    <m/>
    <n v="0"/>
    <m/>
    <m/>
    <m/>
    <s v="EST"/>
    <s v="40 DE"/>
    <d v="2018-08-01T00:00:00"/>
    <n v="11800.12"/>
    <n v="42"/>
    <x v="4"/>
    <x v="7"/>
  </r>
  <r>
    <s v="GUILHERME AMARAL LUZ"/>
    <s v="Universidade Federal de Uberlandia"/>
    <n v="1465193"/>
    <n v="175605602"/>
    <s v="29/06/1974"/>
    <s v="M"/>
    <s v="LEILA AMARAL LUZ"/>
    <s v="Branca"/>
    <s v="BRASILEIRO NATO"/>
    <m/>
    <s v="MG"/>
    <s v="JUIZ DE FORA"/>
    <n v="335"/>
    <x v="25"/>
    <s v="04-SANTA MONICA"/>
    <n v="335"/>
    <x v="21"/>
    <s v="04-SANTA MONICA"/>
    <m/>
    <s v="Doutorado"/>
    <s v="Titular-01"/>
    <x v="0"/>
    <m/>
    <s v="0//0"/>
    <m/>
    <m/>
    <n v="0"/>
    <m/>
    <n v="0"/>
    <m/>
    <m/>
    <m/>
    <s v="EST"/>
    <s v="40 DE"/>
    <d v="2004-08-13T00:00:00"/>
    <n v="20530.009999999998"/>
    <n v="48"/>
    <x v="1"/>
    <x v="3"/>
  </r>
  <r>
    <s v="GUILHERME CHAUD TIZZIOTTI"/>
    <s v="Universidade Federal de Uberlandia"/>
    <n v="1637550"/>
    <n v="28731215807"/>
    <s v="22/02/1980"/>
    <s v="M"/>
    <s v="DIANA MARIA CHAUD TIZZIOTTI"/>
    <s v="Branca"/>
    <s v="BRASILEIRO NATO"/>
    <m/>
    <s v="SP"/>
    <m/>
    <n v="391"/>
    <x v="8"/>
    <s v="04-SANTA MONICA"/>
    <n v="391"/>
    <x v="8"/>
    <s v="04-SANTA MONICA"/>
    <m/>
    <s v="Doutorado"/>
    <s v="Associado-04"/>
    <x v="0"/>
    <m/>
    <s v="0//0"/>
    <m/>
    <m/>
    <n v="0"/>
    <m/>
    <n v="0"/>
    <m/>
    <m/>
    <m/>
    <s v="EST"/>
    <s v="40 DE"/>
    <d v="2010-03-05T00:00:00"/>
    <n v="18663.64"/>
    <n v="42"/>
    <x v="4"/>
    <x v="1"/>
  </r>
  <r>
    <s v="GUILHERME DE ARAUJO ALMEIDA"/>
    <s v="Universidade Federal de Uberlandia"/>
    <n v="1035187"/>
    <n v="56980507672"/>
    <s v="25/06/1961"/>
    <s v="M"/>
    <s v="MARIA HELENA A ALMEIDA"/>
    <s v="Branca"/>
    <s v="BRASILEIRO NATO"/>
    <m/>
    <s v="MG"/>
    <s v="UBERLANDIA"/>
    <n v="430"/>
    <x v="114"/>
    <s v="07-AREA ACADEMICA-UMUARAMA"/>
    <n v="319"/>
    <x v="13"/>
    <s v="07-AREA ACADEMICA-UMUARAMA"/>
    <m/>
    <s v="Doutorado"/>
    <s v="Titular-01"/>
    <x v="0"/>
    <m/>
    <s v="0//0"/>
    <m/>
    <m/>
    <n v="0"/>
    <m/>
    <n v="0"/>
    <m/>
    <m/>
    <m/>
    <s v="EST"/>
    <s v="40 HS"/>
    <d v="1993-03-22T00:00:00"/>
    <n v="13451.91"/>
    <n v="61"/>
    <x v="6"/>
    <x v="4"/>
  </r>
  <r>
    <s v="GUILHERME FROMM"/>
    <s v="Universidade Federal de Uberlandia"/>
    <n v="1717250"/>
    <n v="10502975806"/>
    <s v="12/04/1968"/>
    <s v="M"/>
    <s v="LIGIA GOMES FROMM"/>
    <s v="Branca"/>
    <s v="BRASILEIRO NATO"/>
    <m/>
    <s v="SP"/>
    <m/>
    <n v="349"/>
    <x v="9"/>
    <s v="04-SANTA MONICA"/>
    <n v="349"/>
    <x v="9"/>
    <s v="04-SANTA MONICA"/>
    <m/>
    <s v="Doutorado"/>
    <s v="Associado-03"/>
    <x v="0"/>
    <m/>
    <s v="0//0"/>
    <m/>
    <m/>
    <n v="0"/>
    <m/>
    <n v="0"/>
    <m/>
    <m/>
    <m/>
    <s v="EST"/>
    <s v="40 DE"/>
    <d v="2009-07-24T00:00:00"/>
    <n v="17945.810000000001"/>
    <n v="54"/>
    <x v="2"/>
    <x v="5"/>
  </r>
  <r>
    <s v="GUILHERME GARCIA DA SILVEIRA"/>
    <s v="Universidade Federal de Uberlandia"/>
    <n v="1715098"/>
    <n v="25135057862"/>
    <s v="10/01/1976"/>
    <s v="M"/>
    <s v="CARMEN SILVIA RIBEIRO SOARES DA SILVEIRA"/>
    <s v="Branca"/>
    <s v="BRASILEIRO NATO"/>
    <m/>
    <s v="SP"/>
    <m/>
    <n v="799"/>
    <x v="36"/>
    <s v="09-CAMPUS PONTAL"/>
    <n v="1152"/>
    <x v="27"/>
    <s v="09-CAMPUS PONTAL"/>
    <m/>
    <s v="Doutorado"/>
    <s v="Associado-02"/>
    <x v="0"/>
    <m/>
    <s v="0//0"/>
    <m/>
    <m/>
    <n v="0"/>
    <m/>
    <n v="0"/>
    <m/>
    <m/>
    <m/>
    <s v="EST"/>
    <s v="40 DE"/>
    <d v="2009-07-24T00:00:00"/>
    <n v="18058.169999999998"/>
    <n v="46"/>
    <x v="1"/>
    <x v="1"/>
  </r>
  <r>
    <s v="GUILHERME GULARTE DE AGOSTINI"/>
    <s v="Universidade Federal de Uberlandia"/>
    <n v="3153977"/>
    <n v="82813736600"/>
    <s v="09/11/1969"/>
    <s v="M"/>
    <s v="MARLENE GULARTE DE AGOSTINI"/>
    <s v="Branca"/>
    <s v="BRASILEIRO NATO"/>
    <m/>
    <s v="RS"/>
    <s v="ROSARIO DO SUL"/>
    <n v="332"/>
    <x v="48"/>
    <s v="03-EDUCACAO FISICA"/>
    <n v="332"/>
    <x v="31"/>
    <s v="03-EDUCACAO FISICA"/>
    <m/>
    <s v="Doutorado"/>
    <s v="Associado-02"/>
    <x v="0"/>
    <m/>
    <s v="0//0"/>
    <m/>
    <m/>
    <n v="0"/>
    <m/>
    <n v="0"/>
    <m/>
    <m/>
    <m/>
    <s v="EST"/>
    <s v="40 DE"/>
    <d v="2002-07-10T00:00:00"/>
    <n v="17255.59"/>
    <n v="53"/>
    <x v="0"/>
    <x v="5"/>
  </r>
  <r>
    <s v="GUILHERME JONAS COSTA DA SILVA"/>
    <s v="Universidade Federal de Uberlandia"/>
    <n v="1466030"/>
    <n v="2711162427"/>
    <s v="03/11/1976"/>
    <s v="M"/>
    <s v="ANA JANILLE MACEDO COSTA DA SILVA"/>
    <s v="Branca"/>
    <s v="BRASILEIRO NATO"/>
    <m/>
    <s v="RJ"/>
    <s v="RIO DE JANEIRO"/>
    <n v="344"/>
    <x v="6"/>
    <s v="04-SANTA MONICA"/>
    <n v="344"/>
    <x v="6"/>
    <s v="04-SANTA MONICA"/>
    <m/>
    <s v="Doutorado"/>
    <s v="Associado-03"/>
    <x v="0"/>
    <m/>
    <s v="0//0"/>
    <m/>
    <m/>
    <n v="0"/>
    <m/>
    <n v="0"/>
    <m/>
    <m/>
    <m/>
    <s v="EST"/>
    <s v="40 DE"/>
    <d v="2008-07-31T00:00:00"/>
    <n v="17945.810000000001"/>
    <n v="46"/>
    <x v="1"/>
    <x v="5"/>
  </r>
  <r>
    <s v="GUILHERME JOSE PIMENTEL LOPES DE OLIVEIRA"/>
    <s v="Universidade Federal de Uberlandia"/>
    <n v="3043707"/>
    <n v="4998682423"/>
    <s v="29/04/1984"/>
    <s v="M"/>
    <s v="JOSELENA MARIA PIMENTEL LOPES DE OLIVEIRA"/>
    <s v="Parda"/>
    <s v="BRASILEIRO NATO"/>
    <m/>
    <s v="MG"/>
    <m/>
    <n v="319"/>
    <x v="29"/>
    <s v="07-AREA ACADEMICA-UMUARAMA"/>
    <n v="319"/>
    <x v="13"/>
    <s v="07-AREA ACADEMICA-UMUARAMA"/>
    <m/>
    <s v="Doutorado"/>
    <s v="Adjunto-01"/>
    <x v="0"/>
    <m/>
    <s v="0//0"/>
    <m/>
    <m/>
    <n v="0"/>
    <m/>
    <n v="0"/>
    <m/>
    <m/>
    <m/>
    <s v="EST"/>
    <s v="40 DE"/>
    <d v="2018-05-02T00:00:00"/>
    <n v="11800.12"/>
    <n v="38"/>
    <x v="5"/>
    <x v="7"/>
  </r>
  <r>
    <s v="GUILHERME MARQUES ANDRADE"/>
    <s v="Universidade Federal de Uberlandia"/>
    <n v="3244111"/>
    <n v="1384398694"/>
    <s v="24/06/1981"/>
    <s v="M"/>
    <s v="MONICA PIMENTA MARQUES ANDRADE"/>
    <s v="Branca"/>
    <s v="BRASILEIRO NATO"/>
    <m/>
    <s v="MG"/>
    <m/>
    <n v="1254"/>
    <x v="115"/>
    <s v="07-AREA ACADEMICA-UMUARAMA"/>
    <n v="305"/>
    <x v="0"/>
    <s v="07-AREA ACADEMICA-UMUARAMA"/>
    <m/>
    <s v="Doutorado"/>
    <s v="Auxiliar-01"/>
    <x v="0"/>
    <m/>
    <s v="0//0"/>
    <m/>
    <m/>
    <n v="0"/>
    <m/>
    <n v="0"/>
    <m/>
    <m/>
    <m/>
    <s v="EST"/>
    <s v="40 HS"/>
    <d v="2021-06-22T00:00:00"/>
    <n v="6806.72"/>
    <n v="41"/>
    <x v="4"/>
    <x v="6"/>
  </r>
  <r>
    <s v="GUILHERME MORAIS PUGA"/>
    <s v="Universidade Federal de Uberlandia"/>
    <n v="2568709"/>
    <n v="5162344630"/>
    <s v="14/06/1982"/>
    <s v="M"/>
    <s v="MIRNA MORAIS PUGA"/>
    <s v="Branca"/>
    <s v="BRASILEIRO NATO"/>
    <m/>
    <s v="MG"/>
    <s v="ARAGUARI"/>
    <n v="332"/>
    <x v="48"/>
    <s v="03-EDUCACAO FISICA"/>
    <n v="332"/>
    <x v="31"/>
    <s v="03-EDUCACAO FISICA"/>
    <m/>
    <s v="Doutorado"/>
    <s v="Adjunto-04"/>
    <x v="0"/>
    <m/>
    <s v="0//0"/>
    <m/>
    <m/>
    <n v="0"/>
    <m/>
    <n v="0"/>
    <m/>
    <m/>
    <m/>
    <s v="EST"/>
    <s v="40 DE"/>
    <d v="2013-06-18T00:00:00"/>
    <n v="13273.52"/>
    <n v="40"/>
    <x v="4"/>
    <x v="4"/>
  </r>
  <r>
    <s v="GUILHERME RAMOS OLIVEIRA E FREITAS"/>
    <s v="Universidade Federal de Uberlandia"/>
    <n v="2999834"/>
    <n v="1034051199"/>
    <s v="18/07/1985"/>
    <s v="M"/>
    <s v="MONICA RAMOS OLIVEIRA E FREITAS"/>
    <s v="Branca"/>
    <s v="BRASILEIRO NATO"/>
    <m/>
    <s v="GO"/>
    <m/>
    <n v="1279"/>
    <x v="116"/>
    <s v="11-CAMPUS PATOS DE MINAS"/>
    <n v="298"/>
    <x v="30"/>
    <s v="07-AREA ACADEMICA-UMUARAMA"/>
    <m/>
    <s v="Doutorado"/>
    <s v="Adjunto-03"/>
    <x v="0"/>
    <m/>
    <s v="0//0"/>
    <m/>
    <m/>
    <n v="0"/>
    <m/>
    <n v="0"/>
    <m/>
    <m/>
    <m/>
    <s v="EST"/>
    <s v="40 DE"/>
    <d v="2014-09-09T00:00:00"/>
    <n v="13746.19"/>
    <n v="37"/>
    <x v="5"/>
    <x v="4"/>
  </r>
  <r>
    <s v="GUILHERME RESENDE CORREA"/>
    <s v="Universidade Federal de Uberlandia"/>
    <n v="1967325"/>
    <n v="5023692647"/>
    <s v="08/03/1981"/>
    <s v="M"/>
    <s v="MARIA DE FATIMA RESENDE CORREA"/>
    <s v="Branca"/>
    <s v="BRASILEIRO NATO"/>
    <m/>
    <s v="PA"/>
    <m/>
    <n v="340"/>
    <x v="17"/>
    <s v="04-SANTA MONICA"/>
    <n v="340"/>
    <x v="15"/>
    <s v="04-SANTA MONICA"/>
    <m/>
    <s v="Doutorado"/>
    <s v="Adjunto-03"/>
    <x v="0"/>
    <m/>
    <s v="0//0"/>
    <m/>
    <m/>
    <n v="0"/>
    <m/>
    <n v="0"/>
    <m/>
    <m/>
    <m/>
    <s v="EST"/>
    <s v="40 DE"/>
    <d v="2014-03-11T00:00:00"/>
    <n v="12763.01"/>
    <n v="41"/>
    <x v="4"/>
    <x v="4"/>
  </r>
  <r>
    <s v="GUILHERME SARAMAGO DE OLIVEIRA"/>
    <s v="Universidade Federal de Uberlandia"/>
    <n v="1035004"/>
    <n v="58875417687"/>
    <s v="22/01/1962"/>
    <s v="M"/>
    <s v="CONCEICAO SARAMAGO DE OLIVEIRA"/>
    <s v="Branca"/>
    <s v="BRASILEIRO NATO"/>
    <m/>
    <s v="MG"/>
    <s v="UBERLANDIA"/>
    <n v="363"/>
    <x v="10"/>
    <s v="04-SANTA MONICA"/>
    <n v="363"/>
    <x v="10"/>
    <s v="04-SANTA MONICA"/>
    <m/>
    <s v="Doutorado"/>
    <s v="Associado-04"/>
    <x v="0"/>
    <m/>
    <s v="0//0"/>
    <m/>
    <m/>
    <n v="0"/>
    <m/>
    <n v="0"/>
    <m/>
    <m/>
    <m/>
    <s v="EST"/>
    <s v="40 DE"/>
    <d v="1992-04-03T00:00:00"/>
    <n v="21907.9"/>
    <n v="60"/>
    <x v="6"/>
    <x v="3"/>
  </r>
  <r>
    <s v="GUSTAVO ANTONIO RAIMONDI"/>
    <s v="Universidade Federal de Uberlandia"/>
    <n v="1003230"/>
    <n v="6936809626"/>
    <s v="08/02/1989"/>
    <s v="M"/>
    <s v="HILIANI APARECIDA ZAMBONI"/>
    <s v="Branca"/>
    <s v="BRASILEIRO NATO"/>
    <m/>
    <s v="SC"/>
    <m/>
    <n v="305"/>
    <x v="0"/>
    <s v="07-AREA ACADEMICA-UMUARAMA"/>
    <n v="305"/>
    <x v="0"/>
    <s v="07-AREA ACADEMICA-UMUARAMA"/>
    <m/>
    <s v="Doutorado"/>
    <s v="Adjunto-02"/>
    <x v="0"/>
    <m/>
    <s v="0//0"/>
    <m/>
    <m/>
    <n v="0"/>
    <m/>
    <n v="0"/>
    <m/>
    <m/>
    <m/>
    <s v="EST"/>
    <s v="40 DE"/>
    <d v="2015-03-04T00:00:00"/>
    <n v="12272.12"/>
    <n v="33"/>
    <x v="8"/>
    <x v="4"/>
  </r>
  <r>
    <s v="GUSTAVO BRITO DE LIMA"/>
    <s v="Universidade Federal de Uberlandia"/>
    <n v="1023101"/>
    <n v="2750003547"/>
    <s v="03/11/1986"/>
    <s v="M"/>
    <s v="INES DA CRUZ BRITO FARIAS DE LIMA"/>
    <s v="Branca"/>
    <s v="BRASILEIRO NATO"/>
    <m/>
    <s v="BA"/>
    <m/>
    <n v="403"/>
    <x v="12"/>
    <s v="04-SANTA MONICA"/>
    <n v="403"/>
    <x v="11"/>
    <s v="04-SANTA MONICA"/>
    <m/>
    <s v="Doutorado"/>
    <s v="Adjunto-01"/>
    <x v="0"/>
    <m/>
    <s v="0//0"/>
    <m/>
    <m/>
    <n v="0"/>
    <m/>
    <n v="0"/>
    <m/>
    <m/>
    <m/>
    <s v="EST"/>
    <s v="40 DE"/>
    <d v="2017-10-10T00:00:00"/>
    <n v="11800.12"/>
    <n v="36"/>
    <x v="5"/>
    <x v="7"/>
  </r>
  <r>
    <s v="GUSTAVO DE CARVALHO MARIN"/>
    <s v="Universidade Federal de Uberlandia"/>
    <n v="1877075"/>
    <n v="38304021803"/>
    <s v="15/12/1989"/>
    <s v="M"/>
    <s v="RITA DE CASSIA DE CARVALHO MARIN"/>
    <s v="Branca"/>
    <s v="BRASILEIRO NATO"/>
    <m/>
    <s v="SP"/>
    <m/>
    <n v="376"/>
    <x v="38"/>
    <s v="04-SANTA MONICA"/>
    <n v="376"/>
    <x v="28"/>
    <s v="04-SANTA MONICA"/>
    <m/>
    <s v="Doutorado"/>
    <s v="Auxiliar-01"/>
    <x v="0"/>
    <m/>
    <s v="0//0"/>
    <m/>
    <m/>
    <n v="0"/>
    <m/>
    <n v="0"/>
    <m/>
    <m/>
    <m/>
    <s v="EST"/>
    <s v="40 DE"/>
    <d v="2022-05-20T00:00:00"/>
    <n v="9616.18"/>
    <n v="33"/>
    <x v="8"/>
    <x v="2"/>
  </r>
  <r>
    <s v="GUSTAVO DE LIMA PRADO"/>
    <s v="Universidade Federal de Uberlandia"/>
    <n v="1134029"/>
    <n v="31008898864"/>
    <s v="31/08/1984"/>
    <s v="M"/>
    <s v="MARIA APARECIDA DE LIMA"/>
    <s v="Branca"/>
    <s v="BRASILEIRO NATO"/>
    <m/>
    <s v="SP"/>
    <m/>
    <n v="391"/>
    <x v="8"/>
    <s v="04-SANTA MONICA"/>
    <n v="391"/>
    <x v="8"/>
    <s v="04-SANTA MONICA"/>
    <m/>
    <s v="Doutorado"/>
    <s v="Adjunto-03"/>
    <x v="0"/>
    <m/>
    <s v="0//0"/>
    <m/>
    <m/>
    <n v="0"/>
    <m/>
    <n v="0"/>
    <m/>
    <m/>
    <m/>
    <s v="EST"/>
    <s v="40 DE"/>
    <d v="2015-03-17T00:00:00"/>
    <n v="12763.01"/>
    <n v="38"/>
    <x v="5"/>
    <x v="4"/>
  </r>
  <r>
    <s v="GUSTAVO DE SOUZA OLIVEIRA"/>
    <s v="Universidade Federal de Uberlandia"/>
    <n v="1778275"/>
    <n v="6372912635"/>
    <s v="25/04/1985"/>
    <s v="M"/>
    <s v="ANGELICA MARIA DE SOUZA OLIVEIRA"/>
    <s v="Parda"/>
    <s v="BRASILEIRO NATO"/>
    <m/>
    <s v="MG"/>
    <m/>
    <n v="335"/>
    <x v="25"/>
    <s v="04-SANTA MONICA"/>
    <n v="335"/>
    <x v="21"/>
    <s v="04-SANTA MONICA"/>
    <m/>
    <s v="Doutorado"/>
    <s v="Adjunto-01"/>
    <x v="0"/>
    <m/>
    <s v="0//0"/>
    <m/>
    <m/>
    <n v="0"/>
    <m/>
    <n v="0"/>
    <m/>
    <m/>
    <m/>
    <s v="EST"/>
    <s v="40 DE"/>
    <d v="2019-04-22T00:00:00"/>
    <n v="11800.12"/>
    <n v="37"/>
    <x v="5"/>
    <x v="7"/>
  </r>
  <r>
    <s v="GUSTAVO FORESTO BRITO DE ALMEIDA"/>
    <s v="Universidade Federal de Uberlandia"/>
    <n v="3133102"/>
    <n v="6894132976"/>
    <s v="30/10/1988"/>
    <s v="M"/>
    <s v="DIVA FORESTO BRITO DE ALMEIDA"/>
    <s v="Preta"/>
    <s v="BRASILEIRO NATO"/>
    <m/>
    <s v="SP"/>
    <m/>
    <n v="395"/>
    <x v="1"/>
    <s v="04-SANTA MONICA"/>
    <n v="395"/>
    <x v="1"/>
    <s v="04-SANTA MONICA"/>
    <m/>
    <s v="Doutorado"/>
    <s v="Adjunto-01"/>
    <x v="0"/>
    <m/>
    <s v="0//0"/>
    <m/>
    <m/>
    <n v="0"/>
    <m/>
    <n v="0"/>
    <m/>
    <m/>
    <m/>
    <s v="EST"/>
    <s v="40 DE"/>
    <d v="2019-06-24T00:00:00"/>
    <n v="11800.12"/>
    <n v="34"/>
    <x v="5"/>
    <x v="7"/>
  </r>
  <r>
    <s v="GUSTAVO GONCALVES DOS SANTOS"/>
    <s v="Universidade Federal de Uberlandia"/>
    <n v="3297765"/>
    <n v="11016099665"/>
    <s v="12/09/1993"/>
    <s v="M"/>
    <s v="GIRLANE APARECIDA SANTOS"/>
    <s v="Parda"/>
    <s v="BRASILEIRO NATO"/>
    <m/>
    <s v="MG"/>
    <m/>
    <n v="403"/>
    <x v="12"/>
    <s v="04-SANTA MONICA"/>
    <n v="403"/>
    <x v="11"/>
    <s v="04-SANTA MONICA"/>
    <m/>
    <s v="Mestrado"/>
    <s v="Auxiliar-01"/>
    <x v="1"/>
    <m/>
    <s v="0//0"/>
    <m/>
    <m/>
    <n v="0"/>
    <m/>
    <n v="0"/>
    <m/>
    <m/>
    <m/>
    <s v="CDT"/>
    <s v="40 HS"/>
    <d v="2022-06-30T00:00:00"/>
    <n v="3866.06"/>
    <n v="29"/>
    <x v="8"/>
    <x v="8"/>
  </r>
  <r>
    <s v="GUSTAVO HENRIQUE VELASCO BOYADJIAN"/>
    <s v="Universidade Federal de Uberlandia"/>
    <n v="1373492"/>
    <n v="305961659"/>
    <s v="19/09/1973"/>
    <s v="M"/>
    <s v="NEUSA VELASCO BOYADJIAN"/>
    <s v="Branca"/>
    <s v="BRASILEIRO NATO"/>
    <m/>
    <s v="MG"/>
    <s v="BELO HORIZONTE"/>
    <n v="376"/>
    <x v="38"/>
    <s v="04-SANTA MONICA"/>
    <n v="376"/>
    <x v="28"/>
    <s v="04-SANTA MONICA"/>
    <m/>
    <s v="Doutorado"/>
    <s v="Associado-02"/>
    <x v="0"/>
    <m/>
    <s v="0//0"/>
    <m/>
    <m/>
    <n v="0"/>
    <m/>
    <n v="0"/>
    <m/>
    <m/>
    <m/>
    <s v="EST"/>
    <s v="40 HS"/>
    <d v="2003-03-19T00:00:00"/>
    <n v="10463.709999999999"/>
    <n v="49"/>
    <x v="0"/>
    <x v="7"/>
  </r>
  <r>
    <s v="GUSTAVO NOZELLA ROCHA"/>
    <s v="Universidade Federal de Uberlandia"/>
    <n v="2030719"/>
    <n v="7534047617"/>
    <s v="08/08/1985"/>
    <s v="M"/>
    <s v="SUELY NOZELLA"/>
    <s v="Branca"/>
    <s v="BRASILEIRO NATO"/>
    <m/>
    <s v="MG"/>
    <m/>
    <n v="791"/>
    <x v="34"/>
    <s v="11-CAMPUS PATOS DE MINAS"/>
    <n v="403"/>
    <x v="11"/>
    <s v="04-SANTA MONICA"/>
    <m/>
    <s v="Mestrado"/>
    <s v="Adjunto-02"/>
    <x v="0"/>
    <m/>
    <s v="0//0"/>
    <m/>
    <m/>
    <n v="0"/>
    <m/>
    <n v="0"/>
    <m/>
    <m/>
    <m/>
    <s v="EST"/>
    <s v="40 DE"/>
    <d v="2013-05-27T00:00:00"/>
    <n v="8561.94"/>
    <n v="37"/>
    <x v="5"/>
    <x v="2"/>
  </r>
  <r>
    <s v="GUSTAVO VON POELHSITZ"/>
    <s v="Universidade Federal de Uberlandia"/>
    <n v="1614198"/>
    <n v="26412158880"/>
    <s v="10/06/1977"/>
    <s v="M"/>
    <s v="DIVINA SENTOMA VON POELHSITZ"/>
    <s v="Branca"/>
    <s v="BRASILEIRO NATO"/>
    <m/>
    <s v="SP"/>
    <m/>
    <n v="356"/>
    <x v="23"/>
    <s v="04-SANTA MONICA"/>
    <n v="356"/>
    <x v="19"/>
    <s v="04-SANTA MONICA"/>
    <m/>
    <s v="Doutorado"/>
    <s v="Associado-04"/>
    <x v="0"/>
    <m/>
    <s v="0//0"/>
    <m/>
    <m/>
    <n v="0"/>
    <m/>
    <n v="0"/>
    <m/>
    <m/>
    <m/>
    <s v="EST"/>
    <s v="40 DE"/>
    <d v="2010-08-16T00:00:00"/>
    <n v="20399.79"/>
    <n v="45"/>
    <x v="1"/>
    <x v="3"/>
  </r>
  <r>
    <s v="HAMILTON KIKUTI"/>
    <s v="Universidade Federal de Uberlandia"/>
    <n v="1897310"/>
    <n v="14154782878"/>
    <s v="13/06/1970"/>
    <s v="M"/>
    <s v="TEREZINHA SATIKOMATSUMOTO KIKUTI"/>
    <s v="Amarela"/>
    <s v="BRASILEIRO NATO"/>
    <m/>
    <s v="SP"/>
    <m/>
    <n v="301"/>
    <x v="3"/>
    <s v="12-CAMPUS GLORIA"/>
    <n v="301"/>
    <x v="3"/>
    <s v="12-CAMPUS GLORIA"/>
    <m/>
    <s v="Doutorado"/>
    <s v="Adjunto-01"/>
    <x v="0"/>
    <m/>
    <s v="0//0"/>
    <m/>
    <m/>
    <n v="0"/>
    <m/>
    <n v="0"/>
    <m/>
    <m/>
    <m/>
    <s v="EST"/>
    <s v="40 DE"/>
    <d v="2011-11-01T00:00:00"/>
    <n v="12348.96"/>
    <n v="52"/>
    <x v="0"/>
    <x v="4"/>
  </r>
  <r>
    <s v="HAMILTON SERON PEREIRA"/>
    <s v="Universidade Federal de Uberlandia"/>
    <n v="1378600"/>
    <n v="9235770840"/>
    <s v="14/07/1968"/>
    <s v="M"/>
    <s v="MARIA APARECIDA SERON PEREIRA"/>
    <s v="Branca"/>
    <s v="BRASILEIRO NATO"/>
    <m/>
    <s v="SP"/>
    <m/>
    <n v="301"/>
    <x v="3"/>
    <s v="12-CAMPUS GLORIA"/>
    <n v="301"/>
    <x v="3"/>
    <s v="12-CAMPUS GLORIA"/>
    <m/>
    <s v="Doutorado"/>
    <s v="Titular-01"/>
    <x v="0"/>
    <m/>
    <s v="0//0"/>
    <m/>
    <m/>
    <n v="0"/>
    <m/>
    <n v="0"/>
    <m/>
    <m/>
    <m/>
    <s v="EST"/>
    <s v="40 DE"/>
    <d v="2011-02-02T00:00:00"/>
    <n v="20530.009999999998"/>
    <n v="54"/>
    <x v="2"/>
    <x v="3"/>
  </r>
  <r>
    <s v="HAROLDO RAMANZINI JUNIOR"/>
    <s v="Universidade Federal de Uberlandia"/>
    <n v="1839379"/>
    <n v="32481285859"/>
    <s v="08/05/1985"/>
    <s v="M"/>
    <s v="SONIA MARIA ANDRADE DA SILVA RAMANZINI"/>
    <s v="Branca"/>
    <s v="BRASILEIRO NATO"/>
    <m/>
    <s v="SP"/>
    <m/>
    <n v="344"/>
    <x v="6"/>
    <s v="04-SANTA MONICA"/>
    <n v="344"/>
    <x v="6"/>
    <s v="04-SANTA MONICA"/>
    <m/>
    <s v="Doutorado"/>
    <s v="Associado-02"/>
    <x v="0"/>
    <m/>
    <s v="0//0"/>
    <m/>
    <m/>
    <n v="0"/>
    <m/>
    <n v="0"/>
    <m/>
    <m/>
    <m/>
    <s v="EST"/>
    <s v="40 DE"/>
    <d v="2011-01-18T00:00:00"/>
    <n v="21108.35"/>
    <n v="37"/>
    <x v="5"/>
    <x v="3"/>
  </r>
  <r>
    <s v="HEBERT ROBERTO DA SILVA"/>
    <s v="Universidade Federal de Uberlandia"/>
    <n v="1850589"/>
    <n v="93848382172"/>
    <s v="07/01/1982"/>
    <s v="M"/>
    <s v="LAZARA DIVINA DA SILVA"/>
    <s v="Branca"/>
    <s v="BRASILEIRO NATO"/>
    <m/>
    <s v="GO"/>
    <m/>
    <n v="577"/>
    <x v="31"/>
    <s v="09-CAMPUS PONTAL"/>
    <n v="1158"/>
    <x v="25"/>
    <s v="09-CAMPUS PONTAL"/>
    <m/>
    <s v="Doutorado"/>
    <s v="Adjunto-03"/>
    <x v="0"/>
    <m/>
    <s v="0//0"/>
    <m/>
    <m/>
    <n v="26235"/>
    <s v="UNIVERSIDADE FEDERAL DE GOIAS"/>
    <n v="0"/>
    <m/>
    <m/>
    <m/>
    <s v="EST"/>
    <s v="40 DE"/>
    <d v="2017-10-31T00:00:00"/>
    <n v="12763.01"/>
    <n v="40"/>
    <x v="4"/>
    <x v="4"/>
  </r>
  <r>
    <s v="HEILA MAGALI DA SILVA VEIGA"/>
    <s v="Universidade Federal de Uberlandia"/>
    <n v="1802701"/>
    <n v="60204133149"/>
    <s v="24/01/1973"/>
    <s v="F"/>
    <s v="BENEDITA FRANCISCA DA SILVA"/>
    <s v="Branca"/>
    <s v="BRASILEIRO NATO"/>
    <m/>
    <s v="DF"/>
    <m/>
    <n v="1379"/>
    <x v="117"/>
    <s v="07-AREA ACADEMICA-UMUARAMA"/>
    <n v="326"/>
    <x v="18"/>
    <s v="07-AREA ACADEMICA-UMUARAMA"/>
    <m/>
    <s v="Doutorado"/>
    <s v="Associado-03"/>
    <x v="0"/>
    <m/>
    <s v="0//0"/>
    <m/>
    <m/>
    <n v="0"/>
    <m/>
    <n v="0"/>
    <m/>
    <m/>
    <m/>
    <s v="EST"/>
    <s v="40 DE"/>
    <d v="2010-07-22T00:00:00"/>
    <n v="18928.990000000002"/>
    <n v="49"/>
    <x v="0"/>
    <x v="1"/>
  </r>
  <r>
    <s v="HEITOR SIQUEIRA SAYEG"/>
    <s v="Universidade Federal de Uberlandia"/>
    <n v="1961675"/>
    <n v="32771789604"/>
    <s v="29/05/1959"/>
    <s v="M"/>
    <s v="AVANI SIQUEIRA SAYEG"/>
    <s v="Branca"/>
    <s v="BRASILEIRO NATO"/>
    <m/>
    <s v="MG"/>
    <m/>
    <n v="340"/>
    <x v="17"/>
    <s v="04-SANTA MONICA"/>
    <n v="340"/>
    <x v="15"/>
    <s v="04-SANTA MONICA"/>
    <m/>
    <s v="Doutorado"/>
    <s v="Associado-01"/>
    <x v="0"/>
    <m/>
    <s v="0//0"/>
    <m/>
    <m/>
    <n v="0"/>
    <m/>
    <n v="0"/>
    <m/>
    <m/>
    <m/>
    <s v="EST"/>
    <s v="40 DE"/>
    <d v="2012-08-09T00:00:00"/>
    <n v="16591.91"/>
    <n v="63"/>
    <x v="6"/>
    <x v="5"/>
  </r>
  <r>
    <s v="HELDER BARBIERI LACERDA"/>
    <s v="Universidade Federal de Uberlandia"/>
    <n v="382363"/>
    <n v="51156644615"/>
    <s v="07/01/1965"/>
    <s v="M"/>
    <s v="MARIA APARECIDA BARBIERI LACERDA"/>
    <s v="Branca"/>
    <s v="BRASILEIRO NATO"/>
    <m/>
    <s v="MG"/>
    <s v="ITUIUTABA"/>
    <n v="399"/>
    <x v="27"/>
    <s v="12-CAMPUS GLORIA"/>
    <n v="399"/>
    <x v="23"/>
    <s v="12-CAMPUS GLORIA"/>
    <m/>
    <s v="Doutorado"/>
    <s v="Titular-01"/>
    <x v="0"/>
    <m/>
    <s v="0//0"/>
    <m/>
    <m/>
    <n v="26247"/>
    <s v="UNIVERSIDADE FEDERAL DE SANTA MARIA"/>
    <n v="0"/>
    <m/>
    <m/>
    <m/>
    <s v="EST"/>
    <s v="40 DE"/>
    <d v="2000-03-01T00:00:00"/>
    <n v="21102.94"/>
    <n v="57"/>
    <x v="2"/>
    <x v="3"/>
  </r>
  <r>
    <s v="HELDER DE PAULA"/>
    <s v="Universidade Federal de Uberlandia"/>
    <n v="1546596"/>
    <n v="3202037609"/>
    <s v="27/12/1975"/>
    <s v="M"/>
    <s v="VERA LUCIA BARBOSA DE PAULA"/>
    <s v="Branca"/>
    <s v="BRASILEIRO NATO"/>
    <m/>
    <s v="MG"/>
    <m/>
    <n v="403"/>
    <x v="12"/>
    <s v="04-SANTA MONICA"/>
    <n v="403"/>
    <x v="11"/>
    <s v="04-SANTA MONICA"/>
    <m/>
    <s v="Doutorado"/>
    <s v="Titular-01"/>
    <x v="0"/>
    <m/>
    <s v="0//0"/>
    <m/>
    <m/>
    <n v="26238"/>
    <s v="UNIVERSIDADE FEDERAL DE MINAS GERAIS"/>
    <n v="0"/>
    <m/>
    <m/>
    <m/>
    <s v="EST"/>
    <s v="40 DE"/>
    <d v="2017-10-19T00:00:00"/>
    <n v="20530.009999999998"/>
    <n v="47"/>
    <x v="1"/>
    <x v="3"/>
  </r>
  <r>
    <s v="HELDER ETERNO DA SILVEIRA"/>
    <s v="Universidade Federal de Uberlandia"/>
    <n v="3275525"/>
    <n v="93222653615"/>
    <s v="03/02/1975"/>
    <s v="M"/>
    <s v="SELMA LUCIA DA SILVEIRA"/>
    <s v="Preta"/>
    <s v="BRASILEIRO NATO"/>
    <m/>
    <s v="MG"/>
    <s v="CAMPINA VERDE"/>
    <n v="247"/>
    <x v="118"/>
    <s v="04-SANTA MONICA"/>
    <n v="356"/>
    <x v="19"/>
    <s v="04-SANTA MONICA"/>
    <m/>
    <s v="Doutorado"/>
    <s v="Associado-04"/>
    <x v="0"/>
    <m/>
    <s v="0//0"/>
    <m/>
    <m/>
    <n v="0"/>
    <m/>
    <n v="0"/>
    <m/>
    <m/>
    <m/>
    <s v="EST"/>
    <s v="40 DE"/>
    <d v="2004-08-06T00:00:00"/>
    <n v="25421.759999999998"/>
    <n v="47"/>
    <x v="1"/>
    <x v="3"/>
  </r>
  <r>
    <s v="HELENA BORGES MARTINS DA SILVA PARO"/>
    <s v="Universidade Federal de Uberlandia"/>
    <n v="2372691"/>
    <n v="4254045603"/>
    <s v="24/12/1977"/>
    <s v="F"/>
    <s v="MARIA DE FATIMA BORGES MARTINS"/>
    <s v="Branca"/>
    <s v="BRASILEIRO NATO"/>
    <m/>
    <s v="SP"/>
    <m/>
    <n v="305"/>
    <x v="0"/>
    <s v="07-AREA ACADEMICA-UMUARAMA"/>
    <n v="305"/>
    <x v="0"/>
    <s v="07-AREA ACADEMICA-UMUARAMA"/>
    <m/>
    <s v="Doutorado"/>
    <s v="Associado-01"/>
    <x v="0"/>
    <m/>
    <s v="0//0"/>
    <m/>
    <m/>
    <n v="0"/>
    <m/>
    <n v="0"/>
    <m/>
    <m/>
    <m/>
    <s v="EST"/>
    <s v="40 DE"/>
    <d v="2011-08-08T00:00:00"/>
    <n v="16591.91"/>
    <n v="45"/>
    <x v="1"/>
    <x v="5"/>
  </r>
  <r>
    <s v="HELENA MAURA TOREZAN SILINGARDI"/>
    <s v="Universidade Federal de Uberlandia"/>
    <n v="1717258"/>
    <n v="13779203804"/>
    <s v="15/08/1968"/>
    <s v="F"/>
    <s v="ANGELA HELENA TOREZAN SILINGARDI"/>
    <s v="Branca"/>
    <s v="BRASILEIRO NATO"/>
    <m/>
    <s v="SP"/>
    <m/>
    <n v="294"/>
    <x v="21"/>
    <s v="07-AREA ACADEMICA-UMUARAMA"/>
    <n v="294"/>
    <x v="17"/>
    <s v="07-AREA ACADEMICA-UMUARAMA"/>
    <m/>
    <s v="Doutorado"/>
    <s v="Associado-03"/>
    <x v="0"/>
    <m/>
    <s v="0//0"/>
    <m/>
    <m/>
    <n v="0"/>
    <m/>
    <n v="0"/>
    <m/>
    <m/>
    <m/>
    <s v="EST"/>
    <s v="40 DE"/>
    <d v="2009-08-07T00:00:00"/>
    <n v="18780.490000000002"/>
    <n v="54"/>
    <x v="2"/>
    <x v="1"/>
  </r>
  <r>
    <s v="HELIO CARLOS MIRANDA DE OLIVEIRA"/>
    <s v="Universidade Federal de Uberlandia"/>
    <n v="2529389"/>
    <n v="5984442620"/>
    <s v="02/08/1982"/>
    <s v="M"/>
    <s v="APARECIDA REGINA MIRANDA DE OLIVEIRA"/>
    <s v="Parda"/>
    <s v="BRASILEIRO NATO"/>
    <m/>
    <s v="MG"/>
    <s v="UBERLANDIA"/>
    <n v="340"/>
    <x v="17"/>
    <s v="04-SANTA MONICA"/>
    <n v="340"/>
    <x v="15"/>
    <s v="04-SANTA MONICA"/>
    <m/>
    <s v="Doutorado"/>
    <s v="Associado-01"/>
    <x v="0"/>
    <m/>
    <s v="0//0"/>
    <m/>
    <m/>
    <n v="0"/>
    <m/>
    <n v="0"/>
    <m/>
    <m/>
    <m/>
    <s v="EST"/>
    <s v="40 DE"/>
    <d v="2009-03-04T00:00:00"/>
    <n v="16591.91"/>
    <n v="40"/>
    <x v="4"/>
    <x v="5"/>
  </r>
  <r>
    <s v="HELIO LOPES DA SILVEIRA"/>
    <s v="Universidade Federal de Uberlandia"/>
    <n v="412251"/>
    <n v="20366116649"/>
    <s v="15/07/1950"/>
    <s v="M"/>
    <s v="DALILA LOPES DA SILVEIRA"/>
    <s v="Branca"/>
    <s v="BRASILEIRO NATO"/>
    <m/>
    <s v="MG"/>
    <s v="SERRA DO SALITRE"/>
    <n v="305"/>
    <x v="0"/>
    <s v="07-AREA ACADEMICA-UMUARAMA"/>
    <n v="305"/>
    <x v="0"/>
    <s v="07-AREA ACADEMICA-UMUARAMA"/>
    <s v="PORTADOR DE BAIXA VISÃO"/>
    <s v="Doutorado"/>
    <s v="Associado-03"/>
    <x v="0"/>
    <m/>
    <s v="0//0"/>
    <m/>
    <m/>
    <n v="0"/>
    <m/>
    <n v="0"/>
    <m/>
    <m/>
    <m/>
    <s v="EST"/>
    <s v="40 DE"/>
    <d v="1983-07-01T00:00:00"/>
    <n v="22701.4"/>
    <n v="72"/>
    <x v="7"/>
    <x v="3"/>
  </r>
  <r>
    <s v="HELISANGELA DE ALMEIDA SILVA"/>
    <s v="Universidade Federal de Uberlandia"/>
    <n v="2454474"/>
    <n v="1074106644"/>
    <s v="19/06/1975"/>
    <s v="F"/>
    <s v="SONIA HELENA DE ALMEIDA SILVA"/>
    <s v="Branca"/>
    <s v="BRASILEIRO NATO"/>
    <m/>
    <s v="GO"/>
    <s v="ITUMBIARA"/>
    <n v="288"/>
    <x v="24"/>
    <s v="07-AREA ACADEMICA-UMUARAMA"/>
    <n v="288"/>
    <x v="20"/>
    <s v="07-AREA ACADEMICA-UMUARAMA"/>
    <m/>
    <s v="Doutorado"/>
    <s v="Associado-01"/>
    <x v="0"/>
    <m/>
    <s v="0//0"/>
    <m/>
    <m/>
    <n v="0"/>
    <m/>
    <n v="0"/>
    <m/>
    <m/>
    <m/>
    <s v="EST"/>
    <s v="40 DE"/>
    <d v="2013-02-25T00:00:00"/>
    <n v="16591.91"/>
    <n v="47"/>
    <x v="1"/>
    <x v="5"/>
  </r>
  <r>
    <s v="HELOISA MARA MENDES"/>
    <s v="Universidade Federal de Uberlandia"/>
    <n v="1815310"/>
    <n v="21591287839"/>
    <s v="21/08/1980"/>
    <s v="F"/>
    <s v="NAIR TEIXEIRA MENDES"/>
    <s v="Branca"/>
    <s v="BRASILEIRO NATO"/>
    <m/>
    <s v="SP"/>
    <m/>
    <n v="349"/>
    <x v="9"/>
    <s v="04-SANTA MONICA"/>
    <n v="349"/>
    <x v="9"/>
    <s v="04-SANTA MONICA"/>
    <m/>
    <s v="Doutorado"/>
    <s v="Associado-01"/>
    <x v="0"/>
    <m/>
    <s v="0//0"/>
    <m/>
    <m/>
    <n v="0"/>
    <m/>
    <n v="0"/>
    <m/>
    <m/>
    <m/>
    <s v="EST"/>
    <s v="40 DE"/>
    <d v="2010-09-13T00:00:00"/>
    <n v="17575.09"/>
    <n v="42"/>
    <x v="4"/>
    <x v="5"/>
  </r>
  <r>
    <s v="HELVECIO DAMIS DE OLIVEIRA CUNHA"/>
    <s v="Universidade Federal de Uberlandia"/>
    <n v="1609889"/>
    <n v="1031847677"/>
    <s v="27/03/1975"/>
    <s v="M"/>
    <s v="MARIA QUERUMBINA DAMIS CUNHA"/>
    <s v="Branca"/>
    <s v="BRASILEIRO NATO"/>
    <m/>
    <s v="MG"/>
    <s v="UBERLANDIA"/>
    <n v="376"/>
    <x v="38"/>
    <s v="04-SANTA MONICA"/>
    <n v="376"/>
    <x v="28"/>
    <s v="04-SANTA MONICA"/>
    <m/>
    <s v="Doutorado"/>
    <s v="Associado-02"/>
    <x v="0"/>
    <m/>
    <s v="0//0"/>
    <m/>
    <m/>
    <n v="0"/>
    <m/>
    <n v="0"/>
    <m/>
    <m/>
    <m/>
    <s v="EST"/>
    <s v="40 DE"/>
    <d v="2008-02-20T00:00:00"/>
    <n v="17255.59"/>
    <n v="47"/>
    <x v="1"/>
    <x v="5"/>
  </r>
  <r>
    <s v="HENRIQUE BEZERRA DE SOUZA"/>
    <s v="Universidade Federal de Uberlandia"/>
    <n v="1790318"/>
    <n v="2781539333"/>
    <s v="26/10/1987"/>
    <s v="M"/>
    <s v="MARIA DE FATIMA BEZERRA DE SOUZA"/>
    <s v="Branca"/>
    <s v="BRASILEIRO NATO"/>
    <m/>
    <s v="CE"/>
    <m/>
    <n v="816"/>
    <x v="84"/>
    <s v="04-SANTA MONICA"/>
    <n v="808"/>
    <x v="26"/>
    <s v="04-SANTA MONICA"/>
    <m/>
    <s v="Doutorado"/>
    <s v="Auxiliar-01"/>
    <x v="0"/>
    <m/>
    <s v="0//0"/>
    <m/>
    <m/>
    <n v="0"/>
    <m/>
    <n v="0"/>
    <m/>
    <m/>
    <m/>
    <s v="EST"/>
    <s v="40 DE"/>
    <d v="2021-09-27T00:00:00"/>
    <n v="9616.18"/>
    <n v="35"/>
    <x v="5"/>
    <x v="2"/>
  </r>
  <r>
    <s v="HENRIQUE COELHO FERNANDES"/>
    <s v="Universidade Federal de Uberlandia"/>
    <n v="2333092"/>
    <n v="7873141616"/>
    <s v="15/10/1986"/>
    <s v="M"/>
    <s v="APARECIDA COELHO FERNANDES"/>
    <s v="Branca"/>
    <s v="BRASILEIRO NATO"/>
    <m/>
    <s v="MG"/>
    <m/>
    <n v="414"/>
    <x v="42"/>
    <s v="04-SANTA MONICA"/>
    <n v="414"/>
    <x v="12"/>
    <s v="04-SANTA MONICA"/>
    <m/>
    <s v="Doutorado"/>
    <s v="Adjunto-02"/>
    <x v="0"/>
    <m/>
    <s v="0//0"/>
    <m/>
    <m/>
    <n v="0"/>
    <m/>
    <n v="0"/>
    <m/>
    <m/>
    <m/>
    <s v="EST"/>
    <s v="40 DE"/>
    <d v="2016-09-01T00:00:00"/>
    <n v="12272.12"/>
    <n v="36"/>
    <x v="5"/>
    <x v="4"/>
  </r>
  <r>
    <s v="HENRIQUE COUTINHO DE BARCELOS COSTA"/>
    <s v="Universidade Federal de Uberlandia"/>
    <n v="2968553"/>
    <n v="7321769640"/>
    <s v="17/09/1985"/>
    <s v="M"/>
    <s v="CELIDA MARIA COUTINHO BARCELOS COSTA"/>
    <s v="Branca"/>
    <s v="BRASILEIRO NATO"/>
    <m/>
    <s v="MG"/>
    <m/>
    <n v="789"/>
    <x v="68"/>
    <s v="11-CAMPUS PATOS DE MINAS"/>
    <n v="410"/>
    <x v="7"/>
    <s v="04-SANTA MONICA"/>
    <m/>
    <s v="Doutorado"/>
    <s v="Adjunto-02"/>
    <x v="0"/>
    <m/>
    <s v="0//0"/>
    <m/>
    <m/>
    <n v="26285"/>
    <s v="FUND. UNIVERSIDADE DE SAO JOAO DEL REI"/>
    <n v="0"/>
    <m/>
    <m/>
    <m/>
    <s v="EST"/>
    <s v="40 DE"/>
    <d v="2021-10-21T00:00:00"/>
    <n v="12272.12"/>
    <n v="37"/>
    <x v="5"/>
    <x v="4"/>
  </r>
  <r>
    <s v="HENRIQUE GERALDO RODRIGUES"/>
    <s v="Universidade Federal de Uberlandia"/>
    <n v="2330920"/>
    <n v="88110338615"/>
    <s v="24/11/1974"/>
    <s v="M"/>
    <s v="MARIA MARTA AUXILIADORA DE OLIVEIRA"/>
    <s v="Parda"/>
    <s v="BRASILEIRO NATO"/>
    <m/>
    <s v="MG"/>
    <s v="CARMO DO PARANAIBA"/>
    <n v="369"/>
    <x v="28"/>
    <s v="04-SANTA MONICA"/>
    <n v="369"/>
    <x v="24"/>
    <s v="04-SANTA MONICA"/>
    <m/>
    <s v="Doutorado"/>
    <s v="Adjunto-04"/>
    <x v="0"/>
    <m/>
    <s v="0//0"/>
    <m/>
    <m/>
    <n v="0"/>
    <m/>
    <n v="0"/>
    <m/>
    <m/>
    <m/>
    <s v="EST"/>
    <s v="40 DE"/>
    <d v="2011-07-11T00:00:00"/>
    <n v="13273.52"/>
    <n v="48"/>
    <x v="1"/>
    <x v="4"/>
  </r>
  <r>
    <s v="HENRIQUE TOMAZ GONZAGA"/>
    <s v="Universidade Federal de Uberlandia"/>
    <n v="3208609"/>
    <n v="1264921667"/>
    <s v="16/08/1987"/>
    <s v="M"/>
    <s v="MARIA HELENA TOMAZ GONZAGA"/>
    <s v="Branca"/>
    <s v="BRASILEIRO NATO"/>
    <m/>
    <s v="MG"/>
    <m/>
    <n v="1164"/>
    <x v="119"/>
    <s v="07-AREA ACADEMICA-UMUARAMA"/>
    <n v="288"/>
    <x v="20"/>
    <s v="07-AREA ACADEMICA-UMUARAMA"/>
    <m/>
    <s v="Doutorado"/>
    <s v="Auxiliar-01"/>
    <x v="0"/>
    <m/>
    <s v="0//0"/>
    <m/>
    <m/>
    <n v="0"/>
    <m/>
    <n v="0"/>
    <m/>
    <m/>
    <m/>
    <s v="EST"/>
    <s v="40 DE"/>
    <d v="2020-09-09T00:00:00"/>
    <n v="9616.18"/>
    <n v="35"/>
    <x v="5"/>
    <x v="2"/>
  </r>
  <r>
    <s v="HENRIQUE VITORINO SOUZA ALVES"/>
    <s v="Universidade Federal de Uberlandia"/>
    <n v="2764312"/>
    <n v="5960579626"/>
    <s v="04/03/1982"/>
    <s v="M"/>
    <s v="RAQUEL DE SOUZA ALVES SILVA"/>
    <s v="Branca"/>
    <s v="BRASILEIRO NATO"/>
    <m/>
    <s v="MG"/>
    <m/>
    <n v="372"/>
    <x v="2"/>
    <s v="04-SANTA MONICA"/>
    <n v="372"/>
    <x v="2"/>
    <s v="04-SANTA MONICA"/>
    <m/>
    <s v="Doutorado"/>
    <s v="Adjunto-01"/>
    <x v="2"/>
    <m/>
    <s v="0//0"/>
    <m/>
    <m/>
    <n v="0"/>
    <m/>
    <n v="0"/>
    <m/>
    <m/>
    <m/>
    <s v="CDT"/>
    <s v="40 DE"/>
    <d v="2022-09-19T00:00:00"/>
    <n v="10971.74"/>
    <n v="40"/>
    <x v="4"/>
    <x v="7"/>
  </r>
  <r>
    <s v="HERALDO LUIS DE VASCONCELOS"/>
    <s v="Universidade Federal de Uberlandia"/>
    <n v="663659"/>
    <n v="7095504806"/>
    <s v="24/01/1962"/>
    <s v="M"/>
    <s v="FLORINDA ZERBETTA DE VASCONCELOS"/>
    <s v="Branca"/>
    <s v="BRASILEIRO NATO"/>
    <m/>
    <s v="SP"/>
    <s v="SAO PAULO"/>
    <n v="294"/>
    <x v="21"/>
    <s v="07-AREA ACADEMICA-UMUARAMA"/>
    <n v="294"/>
    <x v="17"/>
    <s v="07-AREA ACADEMICA-UMUARAMA"/>
    <m/>
    <s v="Doutorado"/>
    <s v="Titular-01"/>
    <x v="0"/>
    <m/>
    <s v="0//0"/>
    <m/>
    <m/>
    <n v="0"/>
    <m/>
    <n v="0"/>
    <m/>
    <m/>
    <m/>
    <s v="EST"/>
    <s v="40 DE"/>
    <d v="1988-01-18T00:00:00"/>
    <n v="21580.38"/>
    <n v="60"/>
    <x v="6"/>
    <x v="3"/>
  </r>
  <r>
    <s v="HERCIO CANDIDO DE QUEIROZ"/>
    <s v="Universidade Federal de Uberlandia"/>
    <n v="411667"/>
    <n v="32141432715"/>
    <s v="11/09/1951"/>
    <s v="M"/>
    <s v="LAZARA DORES SILVA"/>
    <s v="Branca"/>
    <s v="BRASILEIRO NATO"/>
    <m/>
    <s v="GO"/>
    <s v="RUBIATABA"/>
    <n v="399"/>
    <x v="27"/>
    <s v="12-CAMPUS GLORIA"/>
    <n v="399"/>
    <x v="23"/>
    <s v="12-CAMPUS GLORIA"/>
    <m/>
    <s v="Especialização Nivel Superior"/>
    <s v="Adjunto-04"/>
    <x v="0"/>
    <m/>
    <s v="0//0"/>
    <m/>
    <m/>
    <n v="0"/>
    <m/>
    <n v="0"/>
    <m/>
    <m/>
    <m/>
    <s v="EST"/>
    <s v="40 HS"/>
    <d v="1975-08-01T00:00:00"/>
    <n v="6818.19"/>
    <n v="71"/>
    <x v="7"/>
    <x v="6"/>
  </r>
  <r>
    <s v="HERNAN ROBERTO MONTUFAR LOPEZ"/>
    <s v="Universidade Federal de Uberlandia"/>
    <n v="1553301"/>
    <n v="22120759871"/>
    <s v="07/06/1974"/>
    <s v="M"/>
    <s v="LEONOR LOPEZ CCAPA"/>
    <s v="Parda"/>
    <s v="ESTRANGEIRO"/>
    <s v="PERU"/>
    <m/>
    <m/>
    <n v="391"/>
    <x v="8"/>
    <s v="04-SANTA MONICA"/>
    <n v="391"/>
    <x v="8"/>
    <s v="04-SANTA MONICA"/>
    <m/>
    <s v="Doutorado"/>
    <s v="Associado-02"/>
    <x v="0"/>
    <m/>
    <s v="0//0"/>
    <m/>
    <m/>
    <n v="0"/>
    <m/>
    <n v="0"/>
    <m/>
    <m/>
    <m/>
    <s v="EST"/>
    <s v="40 DE"/>
    <d v="2011-08-08T00:00:00"/>
    <n v="17255.59"/>
    <n v="48"/>
    <x v="1"/>
    <x v="5"/>
  </r>
  <r>
    <s v="HIGOR LUIS SILVA"/>
    <s v="Universidade Federal de Uberlandia"/>
    <n v="1289553"/>
    <n v="10832329673"/>
    <s v="23/11/1993"/>
    <s v="M"/>
    <s v="DALMI APARECIDA BARBOSA SILVA"/>
    <s v="Branca"/>
    <s v="BRASILEIRO NATO"/>
    <m/>
    <s v="MG"/>
    <m/>
    <n v="399"/>
    <x v="27"/>
    <s v="12-CAMPUS GLORIA"/>
    <n v="399"/>
    <x v="23"/>
    <s v="12-CAMPUS GLORIA"/>
    <m/>
    <s v="Doutorado"/>
    <s v="Auxiliar-01"/>
    <x v="0"/>
    <m/>
    <s v="0//0"/>
    <m/>
    <m/>
    <n v="0"/>
    <m/>
    <n v="0"/>
    <m/>
    <m/>
    <m/>
    <s v="EST"/>
    <s v="40 DE"/>
    <d v="2022-09-05T00:00:00"/>
    <n v="9616.18"/>
    <n v="29"/>
    <x v="8"/>
    <x v="2"/>
  </r>
  <r>
    <s v="HOMERO GHIOTI DA SILVA"/>
    <s v="Universidade Federal de Uberlandia"/>
    <n v="1685314"/>
    <n v="18853031816"/>
    <s v="18/12/1978"/>
    <s v="M"/>
    <s v="AURORA APARECIDA GHIOTI DA SILVA"/>
    <s v="Branca"/>
    <s v="BRASILEIRO NATO"/>
    <m/>
    <s v="SP"/>
    <s v="JALES"/>
    <n v="801"/>
    <x v="96"/>
    <s v="09-CAMPUS PONTAL"/>
    <n v="1152"/>
    <x v="27"/>
    <s v="09-CAMPUS PONTAL"/>
    <m/>
    <s v="Doutorado"/>
    <s v="Associado-02"/>
    <x v="0"/>
    <m/>
    <s v="0//0"/>
    <m/>
    <m/>
    <n v="0"/>
    <m/>
    <n v="0"/>
    <m/>
    <m/>
    <m/>
    <s v="EST"/>
    <s v="40 DE"/>
    <d v="2009-03-04T00:00:00"/>
    <n v="17255.59"/>
    <n v="44"/>
    <x v="1"/>
    <x v="5"/>
  </r>
  <r>
    <s v="HUDSON DE PAULA CARVALHO"/>
    <s v="Universidade Federal de Uberlandia"/>
    <n v="2558848"/>
    <n v="82335079115"/>
    <s v="20/05/1976"/>
    <s v="M"/>
    <s v="ROSILDA DE CARVALHO ALMEIDA"/>
    <s v="Branca"/>
    <s v="BRASILEIRO NATO"/>
    <m/>
    <s v="MT"/>
    <s v="ALTO GARCAS"/>
    <n v="301"/>
    <x v="3"/>
    <s v="12-CAMPUS GLORIA"/>
    <n v="301"/>
    <x v="3"/>
    <s v="12-CAMPUS GLORIA"/>
    <m/>
    <s v="Doutorado"/>
    <s v="Associado-03"/>
    <x v="0"/>
    <m/>
    <s v="0//0"/>
    <m/>
    <m/>
    <n v="0"/>
    <m/>
    <n v="0"/>
    <m/>
    <m/>
    <m/>
    <s v="EST"/>
    <s v="40 DE"/>
    <d v="2010-03-26T00:00:00"/>
    <n v="21798.57"/>
    <n v="46"/>
    <x v="1"/>
    <x v="3"/>
  </r>
  <r>
    <s v="HUGO CESAR RODRIGUES MOREIRA CATAO"/>
    <s v="Universidade Federal de Uberlandia"/>
    <n v="3148990"/>
    <n v="6739317658"/>
    <s v="06/04/1983"/>
    <s v="M"/>
    <s v="ALINETE RODRIGUES MOREIRA CATAO"/>
    <s v="Parda"/>
    <s v="BRASILEIRO NATO"/>
    <m/>
    <s v="MG"/>
    <m/>
    <n v="301"/>
    <x v="3"/>
    <s v="12-CAMPUS GLORIA"/>
    <n v="301"/>
    <x v="3"/>
    <s v="12-CAMPUS GLORIA"/>
    <m/>
    <s v="Doutorado"/>
    <s v="Adjunto-01"/>
    <x v="0"/>
    <m/>
    <s v="0//0"/>
    <m/>
    <m/>
    <n v="0"/>
    <m/>
    <n v="0"/>
    <m/>
    <m/>
    <m/>
    <s v="EST"/>
    <s v="40 DE"/>
    <d v="2019-09-17T00:00:00"/>
    <n v="11800.12"/>
    <n v="39"/>
    <x v="4"/>
    <x v="7"/>
  </r>
  <r>
    <s v="HUGO DE SOUZA RODRIGUES"/>
    <s v="Universidade Federal de Uberlandia"/>
    <n v="1685089"/>
    <n v="62848321172"/>
    <s v="05/05/1974"/>
    <s v="M"/>
    <s v="MARIA DE SOUZA RODRIGUES"/>
    <s v="Branca"/>
    <s v="BRASILEIRO NATO"/>
    <m/>
    <s v="GO"/>
    <s v="RIO VERDE"/>
    <n v="1152"/>
    <x v="45"/>
    <s v="09-CAMPUS PONTAL"/>
    <n v="1152"/>
    <x v="27"/>
    <s v="09-CAMPUS PONTAL"/>
    <m/>
    <s v="Doutorado"/>
    <s v="Associado-02"/>
    <x v="0"/>
    <m/>
    <s v="0//0"/>
    <m/>
    <m/>
    <n v="0"/>
    <m/>
    <n v="0"/>
    <m/>
    <m/>
    <m/>
    <s v="EST"/>
    <s v="40 DE"/>
    <d v="2009-03-04T00:00:00"/>
    <n v="18238.77"/>
    <n v="48"/>
    <x v="1"/>
    <x v="1"/>
  </r>
  <r>
    <s v="HUGO LEMES CARLO"/>
    <s v="Universidade Federal de Uberlandia"/>
    <n v="3331008"/>
    <n v="3017827682"/>
    <s v="22/08/1977"/>
    <s v="M"/>
    <s v="REGIA MARIA LEMES CARLO"/>
    <s v="Branca"/>
    <s v="BRASILEIRO NATO"/>
    <m/>
    <s v="MG"/>
    <s v="UBERLANDIA"/>
    <n v="319"/>
    <x v="29"/>
    <s v="07-AREA ACADEMICA-UMUARAMA"/>
    <n v="319"/>
    <x v="13"/>
    <s v="07-AREA ACADEMICA-UMUARAMA"/>
    <m/>
    <s v="Doutorado"/>
    <s v="Associado-04"/>
    <x v="0"/>
    <m/>
    <s v="0//0"/>
    <m/>
    <m/>
    <n v="26237"/>
    <s v="UNIVERSIDADE FEDERAL DE JUIZ DE FORA"/>
    <n v="0"/>
    <m/>
    <m/>
    <m/>
    <s v="EST"/>
    <s v="40 DE"/>
    <d v="2022-06-14T00:00:00"/>
    <n v="19531.71"/>
    <n v="45"/>
    <x v="1"/>
    <x v="1"/>
  </r>
  <r>
    <s v="HUGO REZENDE HENRIQUES"/>
    <s v="Universidade Federal de Uberlandia"/>
    <n v="3239853"/>
    <n v="7214253640"/>
    <s v="20/12/1986"/>
    <s v="M"/>
    <s v="CYBELE MARIA REZENDE HENRIQUES"/>
    <s v="Branca"/>
    <s v="BRASILEIRO NATO"/>
    <m/>
    <s v="MG"/>
    <m/>
    <n v="376"/>
    <x v="38"/>
    <s v="04-SANTA MONICA"/>
    <n v="376"/>
    <x v="28"/>
    <s v="04-SANTA MONICA"/>
    <m/>
    <s v="Doutorado"/>
    <s v="Auxiliar-01"/>
    <x v="0"/>
    <m/>
    <s v="0//0"/>
    <m/>
    <m/>
    <n v="0"/>
    <m/>
    <n v="0"/>
    <m/>
    <m/>
    <m/>
    <s v="EST"/>
    <s v="40 DE"/>
    <d v="2021-05-21T00:00:00"/>
    <n v="9616.18"/>
    <n v="36"/>
    <x v="5"/>
    <x v="2"/>
  </r>
  <r>
    <s v="HUMBERTO APARECIDO DE OLIVEIRA GUIDO"/>
    <s v="Universidade Federal de Uberlandia"/>
    <n v="3150633"/>
    <n v="5907968877"/>
    <s v="08/04/1963"/>
    <s v="M"/>
    <s v="CECILIA OLIVEIRA GUIDO"/>
    <s v="Branca"/>
    <s v="BRASILEIRO NATO"/>
    <m/>
    <s v="SP"/>
    <s v="SANTO ANTONIO DO JARDIM"/>
    <n v="807"/>
    <x v="26"/>
    <s v="04-SANTA MONICA"/>
    <n v="807"/>
    <x v="22"/>
    <s v="04-SANTA MONICA"/>
    <m/>
    <s v="Doutorado"/>
    <s v="Titular-01"/>
    <x v="0"/>
    <m/>
    <s v="0//0"/>
    <m/>
    <m/>
    <n v="0"/>
    <m/>
    <n v="0"/>
    <m/>
    <m/>
    <m/>
    <s v="EST"/>
    <s v="40 DE"/>
    <d v="1997-02-01T00:00:00"/>
    <n v="20720.98"/>
    <n v="59"/>
    <x v="6"/>
    <x v="3"/>
  </r>
  <r>
    <s v="HUMBERTO BERSANI"/>
    <s v="Universidade Federal de Uberlandia"/>
    <n v="1133284"/>
    <n v="33931355896"/>
    <s v="22/03/1985"/>
    <s v="M"/>
    <s v="MARIA HELENA APARECIDA BERSANI"/>
    <s v="Branca"/>
    <s v="BRASILEIRO NATO"/>
    <m/>
    <s v="SP"/>
    <m/>
    <n v="376"/>
    <x v="38"/>
    <s v="04-SANTA MONICA"/>
    <n v="376"/>
    <x v="28"/>
    <s v="04-SANTA MONICA"/>
    <m/>
    <s v="Doutorado"/>
    <s v="Auxiliar-02"/>
    <x v="0"/>
    <m/>
    <s v="0//0"/>
    <m/>
    <m/>
    <n v="0"/>
    <m/>
    <n v="0"/>
    <m/>
    <m/>
    <m/>
    <s v="EST"/>
    <s v="40 DE"/>
    <d v="2020-03-17T00:00:00"/>
    <n v="10097"/>
    <n v="37"/>
    <x v="5"/>
    <x v="7"/>
  </r>
  <r>
    <s v="HUMBERTO EDUARDO DE PAULA MARTINS"/>
    <s v="Universidade Federal de Uberlandia"/>
    <n v="1193398"/>
    <n v="64070948600"/>
    <s v="01/07/1969"/>
    <s v="M"/>
    <s v="DARLI RODRIGUES MARTINS"/>
    <s v="Branca"/>
    <s v="BRASILEIRO NATO"/>
    <m/>
    <s v="MG"/>
    <s v="UBERLANDIA"/>
    <n v="344"/>
    <x v="6"/>
    <s v="04-SANTA MONICA"/>
    <n v="344"/>
    <x v="6"/>
    <s v="04-SANTA MONICA"/>
    <m/>
    <s v="Doutorado"/>
    <s v="Titular-01"/>
    <x v="0"/>
    <m/>
    <s v="0//0"/>
    <m/>
    <m/>
    <n v="0"/>
    <m/>
    <n v="0"/>
    <m/>
    <m/>
    <m/>
    <s v="EST"/>
    <s v="40 DE"/>
    <d v="1996-03-26T00:00:00"/>
    <n v="20720.98"/>
    <n v="53"/>
    <x v="0"/>
    <x v="3"/>
  </r>
  <r>
    <s v="HUMBERTO LUIZ RAZENTE"/>
    <s v="Universidade Federal de Uberlandia"/>
    <n v="1283757"/>
    <n v="62236075120"/>
    <s v="05/01/1977"/>
    <s v="M"/>
    <s v="VILMA ZACHARIAS RAZENTE"/>
    <s v="Branca"/>
    <s v="BRASILEIRO NATO"/>
    <m/>
    <s v="PR"/>
    <m/>
    <n v="414"/>
    <x v="42"/>
    <s v="04-SANTA MONICA"/>
    <n v="414"/>
    <x v="12"/>
    <s v="04-SANTA MONICA"/>
    <m/>
    <s v="Doutorado"/>
    <s v="Associado-03"/>
    <x v="0"/>
    <m/>
    <s v="0//0"/>
    <m/>
    <m/>
    <n v="0"/>
    <m/>
    <n v="0"/>
    <m/>
    <m/>
    <m/>
    <s v="EST"/>
    <s v="40 DE"/>
    <d v="2012-10-22T00:00:00"/>
    <n v="17945.810000000001"/>
    <n v="45"/>
    <x v="1"/>
    <x v="5"/>
  </r>
  <r>
    <s v="IARA MARIA MORA LONGHINI"/>
    <s v="Universidade Federal de Uberlandia"/>
    <n v="1545055"/>
    <n v="17534428858"/>
    <s v="08/06/1973"/>
    <s v="F"/>
    <s v="RITA CASSIA DE OLIVEIRA MORA"/>
    <s v="Branca"/>
    <s v="BRASILEIRO NATO"/>
    <m/>
    <s v="SP"/>
    <s v="SERTAOZINHO"/>
    <n v="363"/>
    <x v="10"/>
    <s v="04-SANTA MONICA"/>
    <n v="363"/>
    <x v="10"/>
    <s v="04-SANTA MONICA"/>
    <m/>
    <s v="Doutorado"/>
    <s v="Associado-02"/>
    <x v="0"/>
    <m/>
    <s v="0//0"/>
    <m/>
    <m/>
    <n v="0"/>
    <m/>
    <n v="0"/>
    <m/>
    <m/>
    <m/>
    <s v="EST"/>
    <s v="40 DE"/>
    <d v="2006-08-07T00:00:00"/>
    <n v="17255.59"/>
    <n v="49"/>
    <x v="0"/>
    <x v="5"/>
  </r>
  <r>
    <s v="IARA TOSCANO CORREIA"/>
    <s v="Universidade Federal de Uberlandia"/>
    <n v="1240831"/>
    <n v="91085160653"/>
    <s v="30/08/1972"/>
    <s v="F"/>
    <s v="CREUZA TOSCANO CORREIA"/>
    <s v="Branca"/>
    <s v="BRASILEIRO NATO"/>
    <m/>
    <s v="GO"/>
    <m/>
    <n v="335"/>
    <x v="25"/>
    <s v="04-SANTA MONICA"/>
    <n v="335"/>
    <x v="21"/>
    <s v="04-SANTA MONICA"/>
    <m/>
    <s v="Doutorado"/>
    <s v="Adjunto-01"/>
    <x v="0"/>
    <m/>
    <s v="0//0"/>
    <m/>
    <m/>
    <n v="0"/>
    <m/>
    <n v="0"/>
    <m/>
    <m/>
    <m/>
    <s v="EST"/>
    <s v="40 DE"/>
    <d v="2019-04-16T00:00:00"/>
    <n v="11800.12"/>
    <n v="50"/>
    <x v="0"/>
    <x v="7"/>
  </r>
  <r>
    <s v="IARA VIEIRA GUIMARAES"/>
    <s v="Universidade Federal de Uberlandia"/>
    <n v="3035093"/>
    <n v="78375886653"/>
    <s v="26/04/1970"/>
    <s v="F"/>
    <s v="DIVINA MARIA GUIMARAES"/>
    <s v="Branca"/>
    <s v="BRASILEIRO NATO"/>
    <m/>
    <s v="MG"/>
    <s v="GRUPIARA"/>
    <n v="363"/>
    <x v="10"/>
    <s v="04-SANTA MONICA"/>
    <n v="363"/>
    <x v="10"/>
    <s v="04-SANTA MONICA"/>
    <m/>
    <s v="Doutorado"/>
    <s v="Associado-04"/>
    <x v="0"/>
    <m/>
    <s v="0//0"/>
    <m/>
    <m/>
    <n v="0"/>
    <m/>
    <n v="0"/>
    <m/>
    <m/>
    <m/>
    <s v="EST"/>
    <s v="40 DE"/>
    <d v="1997-02-24T00:00:00"/>
    <n v="19344.39"/>
    <n v="52"/>
    <x v="0"/>
    <x v="1"/>
  </r>
  <r>
    <s v="IGOR ANTONIO LOURENCO DA SILVA"/>
    <s v="Universidade Federal de Uberlandia"/>
    <n v="2061269"/>
    <n v="1257843680"/>
    <s v="12/01/1983"/>
    <s v="M"/>
    <s v="NAIR DAS GRACAS FERREIRA DA SILVA"/>
    <s v="Branca"/>
    <s v="BRASILEIRO NATO"/>
    <m/>
    <s v="MG"/>
    <m/>
    <n v="349"/>
    <x v="9"/>
    <s v="04-SANTA MONICA"/>
    <n v="349"/>
    <x v="9"/>
    <s v="04-SANTA MONICA"/>
    <m/>
    <s v="Doutorado"/>
    <s v="Adjunto-04"/>
    <x v="0"/>
    <m/>
    <s v="0//0"/>
    <m/>
    <m/>
    <n v="0"/>
    <m/>
    <n v="0"/>
    <m/>
    <m/>
    <m/>
    <s v="EST"/>
    <s v="40 DE"/>
    <d v="2013-10-01T00:00:00"/>
    <n v="15277.7"/>
    <n v="39"/>
    <x v="4"/>
    <x v="9"/>
  </r>
  <r>
    <s v="IGOR SANTOS PERETTA"/>
    <s v="Universidade Federal de Uberlandia"/>
    <n v="1219746"/>
    <n v="18213949846"/>
    <s v="02/09/1974"/>
    <s v="M"/>
    <s v="MARIA MIRIAM E SILVA PERETTA"/>
    <s v="Branca"/>
    <s v="BRASILEIRO NATO"/>
    <m/>
    <s v="SP"/>
    <m/>
    <n v="403"/>
    <x v="12"/>
    <s v="04-SANTA MONICA"/>
    <n v="403"/>
    <x v="11"/>
    <s v="04-SANTA MONICA"/>
    <m/>
    <s v="Doutorado"/>
    <s v="Adjunto-02"/>
    <x v="0"/>
    <m/>
    <s v="0//0"/>
    <m/>
    <m/>
    <n v="0"/>
    <m/>
    <n v="0"/>
    <m/>
    <m/>
    <m/>
    <s v="EST"/>
    <s v="40 DE"/>
    <d v="2016-04-14T00:00:00"/>
    <n v="13255.3"/>
    <n v="48"/>
    <x v="1"/>
    <x v="4"/>
  </r>
  <r>
    <s v="IGOR SILVA ALVES"/>
    <s v="Universidade Federal de Uberlandia"/>
    <n v="1915473"/>
    <n v="28766588871"/>
    <s v="02/12/1979"/>
    <s v="M"/>
    <s v="MARIA APARECIDA SILVA ALVES"/>
    <s v="Branca"/>
    <s v="BRASILEIRO NATO"/>
    <m/>
    <s v="SP"/>
    <m/>
    <n v="1255"/>
    <x v="120"/>
    <s v="04-SANTA MONICA"/>
    <n v="807"/>
    <x v="22"/>
    <s v="04-SANTA MONICA"/>
    <m/>
    <s v="Doutorado"/>
    <s v="Adjunto-01"/>
    <x v="0"/>
    <m/>
    <s v="0//0"/>
    <m/>
    <m/>
    <n v="0"/>
    <m/>
    <n v="0"/>
    <m/>
    <m/>
    <m/>
    <s v="EST"/>
    <s v="40 DE"/>
    <d v="2017-06-07T00:00:00"/>
    <n v="12456.4"/>
    <n v="43"/>
    <x v="4"/>
    <x v="4"/>
  </r>
  <r>
    <s v="ILMERIO REIS DA SILVA"/>
    <s v="Universidade Federal de Uberlandia"/>
    <n v="412348"/>
    <n v="39416941620"/>
    <s v="06/01/1961"/>
    <s v="M"/>
    <s v="MARIA AUGUSTA FERNANDES"/>
    <s v="Parda"/>
    <s v="BRASILEIRO NATO"/>
    <m/>
    <s v="MG"/>
    <s v="UBERLANDIA"/>
    <n v="617"/>
    <x v="121"/>
    <s v="04-SANTA MONICA"/>
    <n v="414"/>
    <x v="12"/>
    <s v="04-SANTA MONICA"/>
    <m/>
    <s v="Doutorado"/>
    <s v="Titular-01"/>
    <x v="0"/>
    <m/>
    <s v="0//0"/>
    <m/>
    <m/>
    <n v="0"/>
    <m/>
    <n v="0"/>
    <m/>
    <m/>
    <m/>
    <s v="EST"/>
    <s v="40 DE"/>
    <d v="1984-07-16T00:00:00"/>
    <n v="29654.69"/>
    <n v="61"/>
    <x v="6"/>
    <x v="3"/>
  </r>
  <r>
    <s v="IRIDALQUES FERNANDES DE PAULA"/>
    <s v="Universidade Federal de Uberlandia"/>
    <n v="411528"/>
    <n v="24027456653"/>
    <s v="29/08/1951"/>
    <s v="M"/>
    <s v="JOSINA FERNANDES"/>
    <s v="Branca"/>
    <s v="BRASILEIRO NATO"/>
    <m/>
    <s v="MG"/>
    <s v="UBERLANDIA"/>
    <n v="407"/>
    <x v="43"/>
    <s v="04-SANTA MONICA"/>
    <n v="407"/>
    <x v="29"/>
    <s v="04-SANTA MONICA"/>
    <m/>
    <s v="Mestrado"/>
    <s v="Titular-01"/>
    <x v="0"/>
    <m/>
    <s v="0//0"/>
    <m/>
    <m/>
    <n v="0"/>
    <m/>
    <n v="0"/>
    <m/>
    <m/>
    <m/>
    <s v="EST"/>
    <s v="40 DE"/>
    <d v="1977-04-01T00:00:00"/>
    <n v="18767.98"/>
    <n v="71"/>
    <x v="7"/>
    <x v="1"/>
  </r>
  <r>
    <s v="ISABELA GERBELLI GARBIN RAMANZINI"/>
    <s v="Universidade Federal de Uberlandia"/>
    <n v="2023326"/>
    <n v="33557605876"/>
    <s v="13/10/1984"/>
    <s v="F"/>
    <s v="JAINE MARIA GERBELLI GARBIN"/>
    <s v="Branca"/>
    <s v="BRASILEIRO NATO"/>
    <m/>
    <s v="SP"/>
    <m/>
    <n v="344"/>
    <x v="6"/>
    <s v="04-SANTA MONICA"/>
    <n v="344"/>
    <x v="6"/>
    <s v="04-SANTA MONICA"/>
    <m/>
    <s v="Doutorado"/>
    <s v="Adjunto-04"/>
    <x v="0"/>
    <m/>
    <s v="0//0"/>
    <m/>
    <m/>
    <n v="0"/>
    <m/>
    <n v="0"/>
    <m/>
    <m/>
    <m/>
    <s v="EST"/>
    <s v="40 DE"/>
    <d v="2013-05-03T00:00:00"/>
    <n v="13273.52"/>
    <n v="38"/>
    <x v="5"/>
    <x v="4"/>
  </r>
  <r>
    <s v="ISABELA MARIA BERNARDES GOULART"/>
    <s v="Universidade Federal de Uberlandia"/>
    <n v="412983"/>
    <n v="32285167687"/>
    <s v="03/08/1959"/>
    <s v="F"/>
    <s v="MARLENE BERNARDES DE FREITAS GOULART"/>
    <s v="Branca"/>
    <s v="BRASILEIRO NATO"/>
    <m/>
    <s v="MG"/>
    <s v="UBERLANDIA"/>
    <n v="307"/>
    <x v="18"/>
    <s v="07-AREA ACADEMICA-UMUARAMA"/>
    <n v="305"/>
    <x v="0"/>
    <s v="07-AREA ACADEMICA-UMUARAMA"/>
    <m/>
    <s v="Doutorado"/>
    <s v="Titular-01"/>
    <x v="0"/>
    <m/>
    <s v="0//0"/>
    <m/>
    <m/>
    <n v="0"/>
    <m/>
    <n v="0"/>
    <m/>
    <m/>
    <m/>
    <s v="EST"/>
    <s v="40 DE"/>
    <d v="1987-09-01T00:00:00"/>
    <n v="26367.68"/>
    <n v="63"/>
    <x v="6"/>
    <x v="3"/>
  </r>
  <r>
    <s v="ISABELLA GOMES DE MARCO"/>
    <s v="Universidade Federal de Uberlandia"/>
    <n v="3245826"/>
    <n v="42646783825"/>
    <s v="24/01/1994"/>
    <s v="F"/>
    <s v="CRISTIANE DE FREITAS GOMES"/>
    <s v="Branca"/>
    <s v="BRASILEIRO NATO"/>
    <m/>
    <s v="SP"/>
    <m/>
    <n v="372"/>
    <x v="2"/>
    <s v="04-SANTA MONICA"/>
    <n v="372"/>
    <x v="2"/>
    <s v="04-SANTA MONICA"/>
    <m/>
    <s v="Mestrado"/>
    <s v="Auxiliar-01"/>
    <x v="1"/>
    <m/>
    <s v="0//0"/>
    <m/>
    <m/>
    <n v="0"/>
    <m/>
    <n v="0"/>
    <m/>
    <m/>
    <m/>
    <s v="CDT"/>
    <s v="40 HS"/>
    <d v="2021-07-21T00:00:00"/>
    <n v="2846.15"/>
    <n v="28"/>
    <x v="9"/>
    <x v="8"/>
  </r>
  <r>
    <s v="ISAQUE NOGUEIRA GONDIM"/>
    <s v="Universidade Federal de Uberlandia"/>
    <n v="2044402"/>
    <n v="6649036650"/>
    <s v="24/07/1983"/>
    <s v="M"/>
    <s v="SONIA DE FATIMA NOGUEIRA"/>
    <s v="Branca"/>
    <s v="BRASILEIRO NATO"/>
    <m/>
    <s v="MG"/>
    <m/>
    <n v="403"/>
    <x v="12"/>
    <s v="04-SANTA MONICA"/>
    <n v="403"/>
    <x v="11"/>
    <s v="04-SANTA MONICA"/>
    <m/>
    <s v="Doutorado"/>
    <s v="Adjunto-04"/>
    <x v="0"/>
    <m/>
    <s v="0//0"/>
    <m/>
    <m/>
    <n v="0"/>
    <m/>
    <n v="0"/>
    <m/>
    <m/>
    <m/>
    <s v="EST"/>
    <s v="40 DE"/>
    <d v="2013-07-08T00:00:00"/>
    <n v="13273.52"/>
    <n v="39"/>
    <x v="4"/>
    <x v="4"/>
  </r>
  <r>
    <s v="ISHANGLY JUANA DA SILVA"/>
    <s v="Universidade Federal de Uberlandia"/>
    <n v="3258565"/>
    <n v="8154186632"/>
    <s v="24/03/1996"/>
    <s v="F"/>
    <s v="MARIA DAS VITORIAS DOS SANTOS"/>
    <s v="Parda"/>
    <s v="BRASILEIRO NATO"/>
    <m/>
    <s v="RN"/>
    <m/>
    <n v="363"/>
    <x v="10"/>
    <s v="04-SANTA MONICA"/>
    <n v="363"/>
    <x v="10"/>
    <s v="04-SANTA MONICA"/>
    <m/>
    <s v="Mestrado"/>
    <s v="Auxiliar-01"/>
    <x v="1"/>
    <m/>
    <s v="0//0"/>
    <m/>
    <m/>
    <n v="0"/>
    <m/>
    <n v="0"/>
    <m/>
    <m/>
    <m/>
    <s v="CDT"/>
    <s v="40 HS"/>
    <d v="2021-11-08T00:00:00"/>
    <n v="3866.06"/>
    <n v="26"/>
    <x v="9"/>
    <x v="8"/>
  </r>
  <r>
    <s v="ISMARLEY LAGE HORTA MORAIS"/>
    <s v="Universidade Federal de Uberlandia"/>
    <n v="1339092"/>
    <n v="6427157698"/>
    <s v="08/11/1984"/>
    <s v="M"/>
    <s v="ISABEL LAGE MOREIRA"/>
    <s v="Branca"/>
    <s v="BRASILEIRO NATO"/>
    <m/>
    <s v="MG"/>
    <m/>
    <n v="960"/>
    <x v="89"/>
    <s v="10-CAMPUS MONTE CARMELO"/>
    <n v="407"/>
    <x v="29"/>
    <s v="04-SANTA MONICA"/>
    <m/>
    <s v="Doutorado"/>
    <s v="Adjunto-02"/>
    <x v="0"/>
    <m/>
    <s v="0//0"/>
    <m/>
    <m/>
    <n v="0"/>
    <m/>
    <n v="0"/>
    <m/>
    <m/>
    <m/>
    <s v="EST"/>
    <s v="40 DE"/>
    <d v="2017-01-24T00:00:00"/>
    <n v="12272.12"/>
    <n v="38"/>
    <x v="5"/>
    <x v="4"/>
  </r>
  <r>
    <s v="ISRAEL DE SA"/>
    <s v="Universidade Federal de Uberlandia"/>
    <n v="1244966"/>
    <n v="30902407856"/>
    <s v="11/06/1982"/>
    <s v="M"/>
    <s v="MARIA LUCIA DE VITTA SA"/>
    <s v="Branca"/>
    <s v="BRASILEIRO NATO"/>
    <m/>
    <s v="SP"/>
    <m/>
    <n v="349"/>
    <x v="9"/>
    <s v="04-SANTA MONICA"/>
    <n v="349"/>
    <x v="9"/>
    <s v="04-SANTA MONICA"/>
    <m/>
    <s v="Doutorado"/>
    <s v="Adjunto-02"/>
    <x v="0"/>
    <m/>
    <s v="0//0"/>
    <m/>
    <s v="Afas. Part.Pro.Pos.Grad. Stricto Sensu no País C/Ônus - EST"/>
    <n v="0"/>
    <m/>
    <n v="0"/>
    <m/>
    <s v="1/09/2022"/>
    <s v="31/08/2023"/>
    <s v="EST"/>
    <s v="40 DE"/>
    <d v="2017-01-24T00:00:00"/>
    <n v="12272.12"/>
    <n v="40"/>
    <x v="4"/>
    <x v="4"/>
  </r>
  <r>
    <s v="IVAN DA SILVA SENDIN"/>
    <s v="Universidade Federal de Uberlandia"/>
    <n v="1463329"/>
    <n v="1541658914"/>
    <s v="15/08/1975"/>
    <s v="M"/>
    <s v="LINA DA SILVA SENDIN"/>
    <s v="Branca"/>
    <s v="BRASILEIRO NATO"/>
    <m/>
    <s v="PR"/>
    <m/>
    <n v="414"/>
    <x v="42"/>
    <s v="04-SANTA MONICA"/>
    <n v="414"/>
    <x v="12"/>
    <s v="04-SANTA MONICA"/>
    <m/>
    <s v="Doutorado"/>
    <s v="Adjunto-03"/>
    <x v="0"/>
    <m/>
    <s v="0//0"/>
    <m/>
    <m/>
    <n v="0"/>
    <m/>
    <n v="0"/>
    <m/>
    <m/>
    <m/>
    <s v="EST"/>
    <s v="40 DE"/>
    <d v="2014-04-08T00:00:00"/>
    <n v="12763.01"/>
    <n v="47"/>
    <x v="1"/>
    <x v="4"/>
  </r>
  <r>
    <s v="IVAN MARCOS RIBEIRO"/>
    <s v="Universidade Federal de Uberlandia"/>
    <n v="1544068"/>
    <n v="16459427836"/>
    <s v="25/09/1975"/>
    <s v="M"/>
    <s v="AUREA ALCAMIN DA SILVA"/>
    <s v="Parda"/>
    <s v="BRASILEIRO NATO"/>
    <m/>
    <s v="SP"/>
    <s v="ASSIS"/>
    <n v="349"/>
    <x v="9"/>
    <s v="04-SANTA MONICA"/>
    <n v="349"/>
    <x v="9"/>
    <s v="04-SANTA MONICA"/>
    <m/>
    <s v="Doutorado"/>
    <s v="Titular-01"/>
    <x v="0"/>
    <m/>
    <s v="0//0"/>
    <m/>
    <m/>
    <n v="0"/>
    <m/>
    <n v="0"/>
    <m/>
    <m/>
    <m/>
    <s v="EST"/>
    <s v="40 DE"/>
    <d v="2006-07-28T00:00:00"/>
    <n v="21513.19"/>
    <n v="47"/>
    <x v="1"/>
    <x v="3"/>
  </r>
  <r>
    <s v="IVAN NUNES SANTOS"/>
    <s v="Universidade Federal de Uberlandia"/>
    <n v="2581342"/>
    <n v="2409634664"/>
    <s v="13/07/1979"/>
    <s v="M"/>
    <s v="NELITA NUNES SANTOS"/>
    <s v="Parda"/>
    <s v="BRASILEIRO NATO"/>
    <m/>
    <s v="MG"/>
    <s v="PRATA"/>
    <n v="403"/>
    <x v="12"/>
    <s v="04-SANTA MONICA"/>
    <n v="403"/>
    <x v="11"/>
    <s v="04-SANTA MONICA"/>
    <m/>
    <s v="Doutorado"/>
    <s v="Associado-02"/>
    <x v="0"/>
    <m/>
    <s v="0//0"/>
    <m/>
    <m/>
    <n v="0"/>
    <m/>
    <n v="0"/>
    <m/>
    <m/>
    <m/>
    <s v="EST"/>
    <s v="40 DE"/>
    <d v="2008-11-10T00:00:00"/>
    <n v="17255.59"/>
    <n v="43"/>
    <x v="4"/>
    <x v="5"/>
  </r>
  <r>
    <s v="IVETE BATISTA DA SILVA ALMEIDA"/>
    <s v="Universidade Federal de Uberlandia"/>
    <n v="2532593"/>
    <n v="8890395850"/>
    <s v="29/01/1967"/>
    <s v="F"/>
    <s v="IVONE BATISTA DA SILVA"/>
    <s v="Preta"/>
    <s v="BRASILEIRO NATO"/>
    <m/>
    <s v="SP"/>
    <s v="SAO PAULO"/>
    <n v="335"/>
    <x v="25"/>
    <s v="04-SANTA MONICA"/>
    <n v="335"/>
    <x v="21"/>
    <s v="04-SANTA MONICA"/>
    <m/>
    <s v="Doutorado"/>
    <s v="Adjunto-01"/>
    <x v="0"/>
    <m/>
    <s v="0//0"/>
    <m/>
    <m/>
    <n v="0"/>
    <m/>
    <n v="0"/>
    <m/>
    <m/>
    <m/>
    <s v="EST"/>
    <s v="40 DE"/>
    <d v="2018-02-27T00:00:00"/>
    <n v="11800.12"/>
    <n v="55"/>
    <x v="2"/>
    <x v="7"/>
  </r>
  <r>
    <s v="IZABELE DOMINGUES SOARES MIRANDA"/>
    <s v="Universidade Federal de Uberlandia"/>
    <n v="1044802"/>
    <n v="52887065220"/>
    <s v="29/07/1991"/>
    <s v="F"/>
    <s v="MARIA DOMINGUES DA COSTA"/>
    <s v="Parda"/>
    <s v="BRASILEIRO NATO"/>
    <m/>
    <s v="AC"/>
    <m/>
    <n v="786"/>
    <x v="93"/>
    <s v="10-CAMPUS MONTE CARMELO"/>
    <n v="301"/>
    <x v="3"/>
    <s v="12-CAMPUS GLORIA"/>
    <m/>
    <s v="Doutorado"/>
    <s v="Auxiliar-02"/>
    <x v="0"/>
    <m/>
    <s v="0//0"/>
    <m/>
    <s v="Lic. Gestante Prorrogação - EST"/>
    <n v="26448"/>
    <s v="UNIVER. FED. SUL SUDESTE DO PARA"/>
    <n v="0"/>
    <m/>
    <s v="8/11/2022"/>
    <s v="6/01/2023"/>
    <s v="EST"/>
    <s v="40 DE"/>
    <d v="2021-05-06T00:00:00"/>
    <n v="10097"/>
    <n v="31"/>
    <x v="8"/>
    <x v="7"/>
  </r>
  <r>
    <s v="JACQUELAINE FLORINDO BORGES"/>
    <s v="Universidade Federal de Uberlandia"/>
    <n v="3536259"/>
    <n v="59551038649"/>
    <s v="17/10/1963"/>
    <s v="F"/>
    <s v="ZAIDA BORGES DE CASTRO"/>
    <s v="Branca"/>
    <s v="BRASILEIRO NATO"/>
    <m/>
    <s v="MG"/>
    <s v="UBERLANDIA"/>
    <n v="369"/>
    <x v="28"/>
    <s v="04-SANTA MONICA"/>
    <n v="369"/>
    <x v="24"/>
    <s v="04-SANTA MONICA"/>
    <m/>
    <s v="Doutorado"/>
    <s v="Associado-01"/>
    <x v="0"/>
    <m/>
    <s v="0//0"/>
    <m/>
    <m/>
    <n v="0"/>
    <m/>
    <n v="0"/>
    <m/>
    <m/>
    <m/>
    <s v="EST"/>
    <s v="40 DE"/>
    <d v="2009-07-24T00:00:00"/>
    <n v="16591.91"/>
    <n v="59"/>
    <x v="6"/>
    <x v="5"/>
  </r>
  <r>
    <s v="JADER CONCEICAO DA SILVA"/>
    <s v="Universidade Federal de Uberlandia"/>
    <n v="2264898"/>
    <n v="5207838750"/>
    <s v="12/06/1980"/>
    <s v="M"/>
    <s v="SEVERINA MARIA DA CONCEICAO"/>
    <s v="Parda"/>
    <s v="BRASILEIRO NATO"/>
    <m/>
    <s v="RJ"/>
    <m/>
    <n v="410"/>
    <x v="7"/>
    <s v="04-SANTA MONICA"/>
    <n v="410"/>
    <x v="7"/>
    <s v="04-SANTA MONICA"/>
    <m/>
    <s v="Doutorado"/>
    <s v="Adjunto-03"/>
    <x v="0"/>
    <m/>
    <s v="0//0"/>
    <m/>
    <m/>
    <n v="0"/>
    <m/>
    <n v="0"/>
    <m/>
    <m/>
    <m/>
    <s v="EST"/>
    <s v="40 DE"/>
    <d v="2015-11-19T00:00:00"/>
    <n v="12959.35"/>
    <n v="42"/>
    <x v="4"/>
    <x v="4"/>
  </r>
  <r>
    <s v="JADER DE SOUZA CABRAL"/>
    <s v="Universidade Federal de Uberlandia"/>
    <n v="2089585"/>
    <n v="33256407889"/>
    <s v="30/04/1985"/>
    <s v="M"/>
    <s v="ROSANA IARA DE SOUZA CABRAL"/>
    <s v="Branca"/>
    <s v="BRASILEIRO NATO"/>
    <m/>
    <s v="SP"/>
    <m/>
    <n v="395"/>
    <x v="1"/>
    <s v="04-SANTA MONICA"/>
    <n v="395"/>
    <x v="1"/>
    <s v="04-SANTA MONICA"/>
    <m/>
    <s v="Doutorado"/>
    <s v="Adjunto-03"/>
    <x v="0"/>
    <m/>
    <s v="0//0"/>
    <m/>
    <m/>
    <n v="0"/>
    <m/>
    <n v="0"/>
    <m/>
    <m/>
    <m/>
    <s v="EST"/>
    <s v="40 DE"/>
    <d v="2014-02-11T00:00:00"/>
    <n v="12763.01"/>
    <n v="37"/>
    <x v="5"/>
    <x v="4"/>
  </r>
  <r>
    <s v="JADIANE DIONISIO"/>
    <s v="Universidade Federal de Uberlandia"/>
    <n v="2886660"/>
    <n v="21705340830"/>
    <s v="27/10/1982"/>
    <s v="F"/>
    <s v="SONIA REGINA DE SANTI DIONISIO"/>
    <s v="Branca"/>
    <s v="BRASILEIRO NATO"/>
    <m/>
    <s v="SP"/>
    <m/>
    <n v="332"/>
    <x v="48"/>
    <s v="03-EDUCACAO FISICA"/>
    <n v="332"/>
    <x v="31"/>
    <s v="03-EDUCACAO FISICA"/>
    <m/>
    <s v="Doutorado"/>
    <s v="Associado-01"/>
    <x v="0"/>
    <m/>
    <s v="0//0"/>
    <m/>
    <s v="Afas. Estudo Exterior C/Ônus Limitado - EST"/>
    <n v="0"/>
    <m/>
    <n v="0"/>
    <m/>
    <s v="1/02/2022"/>
    <s v="31/01/2023"/>
    <s v="EST"/>
    <s v="40 DE"/>
    <d v="2013-02-18T00:00:00"/>
    <n v="16591.91"/>
    <n v="40"/>
    <x v="4"/>
    <x v="5"/>
  </r>
  <r>
    <s v="JAIR PEREIRA DA CUNHA JUNIOR"/>
    <s v="Universidade Federal de Uberlandia"/>
    <n v="2296227"/>
    <n v="98686712649"/>
    <s v="30/04/1974"/>
    <s v="M"/>
    <s v="BARBARA DA CONSOLACAO CUNHA"/>
    <s v="Branca"/>
    <s v="BRASILEIRO NATO"/>
    <m/>
    <s v="MG"/>
    <s v="UBERLANDIA"/>
    <n v="288"/>
    <x v="24"/>
    <s v="07-AREA ACADEMICA-UMUARAMA"/>
    <n v="288"/>
    <x v="20"/>
    <s v="07-AREA ACADEMICA-UMUARAMA"/>
    <m/>
    <s v="Doutorado"/>
    <s v="Associado-03"/>
    <x v="0"/>
    <m/>
    <s v="0//0"/>
    <m/>
    <m/>
    <n v="0"/>
    <m/>
    <n v="0"/>
    <m/>
    <m/>
    <m/>
    <s v="EST"/>
    <s v="40 DE"/>
    <d v="2008-07-31T00:00:00"/>
    <n v="17945.810000000001"/>
    <n v="48"/>
    <x v="1"/>
    <x v="5"/>
  </r>
  <r>
    <s v="JAIR ROCHA DO PRADO"/>
    <s v="Universidade Federal de Uberlandia"/>
    <n v="2568421"/>
    <n v="5310795626"/>
    <s v="20/04/1982"/>
    <s v="M"/>
    <s v="JOANA ROCHA DO PRADO"/>
    <s v="Branca"/>
    <s v="BRASILEIRO NATO"/>
    <m/>
    <s v="MG"/>
    <s v="MONTE CARMELO"/>
    <n v="391"/>
    <x v="8"/>
    <s v="04-SANTA MONICA"/>
    <n v="391"/>
    <x v="8"/>
    <s v="04-SANTA MONICA"/>
    <m/>
    <s v="Doutorado"/>
    <s v="Adjunto-02"/>
    <x v="0"/>
    <m/>
    <s v="0//0"/>
    <m/>
    <m/>
    <n v="0"/>
    <m/>
    <n v="0"/>
    <m/>
    <m/>
    <m/>
    <s v="EST"/>
    <s v="40 DE"/>
    <d v="2015-12-15T00:00:00"/>
    <n v="12272.12"/>
    <n v="40"/>
    <x v="4"/>
    <x v="4"/>
  </r>
  <r>
    <s v="JAIRO DIAS CARVALHO"/>
    <s v="Universidade Federal de Uberlandia"/>
    <n v="1222078"/>
    <n v="56461801634"/>
    <s v="18/07/1966"/>
    <s v="M"/>
    <s v="MARIA SOLEDADE DIAS CARVALHO"/>
    <s v="Parda"/>
    <s v="BRASILEIRO NATO"/>
    <m/>
    <s v="MG"/>
    <s v="MONTES CLAROS"/>
    <n v="807"/>
    <x v="26"/>
    <s v="04-SANTA MONICA"/>
    <n v="807"/>
    <x v="22"/>
    <s v="04-SANTA MONICA"/>
    <m/>
    <s v="Doutorado"/>
    <s v="Titular-01"/>
    <x v="0"/>
    <m/>
    <s v="0//0"/>
    <m/>
    <m/>
    <n v="0"/>
    <m/>
    <n v="0"/>
    <m/>
    <m/>
    <m/>
    <s v="EST"/>
    <s v="40 DE"/>
    <d v="2003-02-24T00:00:00"/>
    <n v="20530.009999999998"/>
    <n v="56"/>
    <x v="2"/>
    <x v="3"/>
  </r>
  <r>
    <s v="JALUZA MARIA LIMA SILVA BORSATTO"/>
    <s v="Universidade Federal de Uberlandia"/>
    <n v="2697923"/>
    <n v="3036583637"/>
    <s v="06/09/1976"/>
    <s v="F"/>
    <s v="MARIA DAS GRAÇAS LIMA SILVA"/>
    <s v="Branca"/>
    <s v="BRASILEIRO NATO"/>
    <m/>
    <s v="MG"/>
    <m/>
    <n v="369"/>
    <x v="28"/>
    <s v="04-SANTA MONICA"/>
    <n v="369"/>
    <x v="24"/>
    <s v="04-SANTA MONICA"/>
    <m/>
    <s v="Doutorado"/>
    <s v="Adjunto-03"/>
    <x v="0"/>
    <m/>
    <s v="0//0"/>
    <m/>
    <m/>
    <n v="0"/>
    <m/>
    <n v="0"/>
    <m/>
    <m/>
    <m/>
    <s v="EST"/>
    <s v="40 DE"/>
    <d v="2011-01-27T00:00:00"/>
    <n v="12763.01"/>
    <n v="46"/>
    <x v="1"/>
    <x v="4"/>
  </r>
  <r>
    <s v="JAMIL SALEM BARBAR"/>
    <s v="Universidade Federal de Uberlandia"/>
    <n v="413286"/>
    <n v="7126257805"/>
    <s v="19/03/1962"/>
    <s v="M"/>
    <s v="SAOD JOAO MOISES BARBAR"/>
    <s v="Não Informado"/>
    <s v="BRASILEIRO NATO"/>
    <m/>
    <s v="MG"/>
    <s v="UBERLANDIA"/>
    <n v="414"/>
    <x v="42"/>
    <s v="04-SANTA MONICA"/>
    <n v="414"/>
    <x v="12"/>
    <s v="04-SANTA MONICA"/>
    <m/>
    <s v="Doutorado"/>
    <s v="Titular-01"/>
    <x v="0"/>
    <m/>
    <s v="0//0"/>
    <m/>
    <m/>
    <n v="0"/>
    <m/>
    <n v="0"/>
    <m/>
    <m/>
    <m/>
    <s v="EST"/>
    <s v="40 DE"/>
    <d v="1988-12-01T00:00:00"/>
    <n v="21580.38"/>
    <n v="60"/>
    <x v="6"/>
    <x v="3"/>
  </r>
  <r>
    <s v="JANAINA MARIA BUENO"/>
    <s v="Universidade Federal de Uberlandia"/>
    <n v="2023205"/>
    <n v="71847944"/>
    <s v="18/02/1974"/>
    <s v="F"/>
    <s v="ANA LUIZA BUENO"/>
    <s v="Branca"/>
    <s v="BRASILEIRO NATO"/>
    <m/>
    <s v="PR"/>
    <m/>
    <n v="369"/>
    <x v="28"/>
    <s v="04-SANTA MONICA"/>
    <n v="369"/>
    <x v="24"/>
    <s v="04-SANTA MONICA"/>
    <m/>
    <s v="Doutorado"/>
    <s v="Adjunto-04"/>
    <x v="0"/>
    <m/>
    <s v="0//0"/>
    <m/>
    <m/>
    <n v="0"/>
    <m/>
    <n v="0"/>
    <m/>
    <m/>
    <m/>
    <s v="EST"/>
    <s v="40 DE"/>
    <d v="2013-05-02T00:00:00"/>
    <n v="13273.52"/>
    <n v="48"/>
    <x v="1"/>
    <x v="4"/>
  </r>
  <r>
    <s v="JANAINA PAULA COSTA DA SILVA"/>
    <s v="Universidade Federal de Uberlandia"/>
    <n v="1150233"/>
    <n v="5956612622"/>
    <s v="09/04/1983"/>
    <s v="F"/>
    <s v="ELANIR APARECIDA BORGES COSTA DA SILVA"/>
    <s v="Branca"/>
    <s v="BRASILEIRO NATO"/>
    <m/>
    <s v="MG"/>
    <m/>
    <n v="305"/>
    <x v="0"/>
    <s v="07-AREA ACADEMICA-UMUARAMA"/>
    <n v="305"/>
    <x v="0"/>
    <s v="07-AREA ACADEMICA-UMUARAMA"/>
    <m/>
    <s v="Doutorado"/>
    <s v="Adjunto-01"/>
    <x v="0"/>
    <m/>
    <s v="0//0"/>
    <m/>
    <m/>
    <n v="0"/>
    <m/>
    <n v="0"/>
    <m/>
    <m/>
    <m/>
    <s v="EST"/>
    <s v="40 DE"/>
    <d v="2018-02-27T00:00:00"/>
    <n v="11800.12"/>
    <n v="39"/>
    <x v="4"/>
    <x v="7"/>
  </r>
  <r>
    <s v="JANDUHY CAMILO PASSOS"/>
    <s v="Universidade Federal de Uberlandia"/>
    <n v="2377530"/>
    <n v="35222441334"/>
    <s v="12/08/1970"/>
    <s v="M"/>
    <s v="LUCIENE DA SILVA PASSOS"/>
    <s v="Branca"/>
    <s v="BRASILEIRO NATO"/>
    <m/>
    <s v="PI"/>
    <s v="PICOS"/>
    <n v="369"/>
    <x v="28"/>
    <s v="04-SANTA MONICA"/>
    <n v="369"/>
    <x v="24"/>
    <s v="04-SANTA MONICA"/>
    <m/>
    <s v="Doutorado"/>
    <s v="Associado-01"/>
    <x v="0"/>
    <m/>
    <s v="0//0"/>
    <m/>
    <m/>
    <n v="0"/>
    <m/>
    <n v="0"/>
    <m/>
    <m/>
    <m/>
    <s v="EST"/>
    <s v="40 DE"/>
    <d v="2009-07-24T00:00:00"/>
    <n v="16591.91"/>
    <n v="52"/>
    <x v="0"/>
    <x v="5"/>
  </r>
  <r>
    <s v="JANINE FRANCA"/>
    <s v="Universidade Federal de Uberlandia"/>
    <n v="1809037"/>
    <n v="22229885863"/>
    <s v="17/07/1980"/>
    <s v="F"/>
    <s v="JANDIRA DE ALMEIDA FRANCA"/>
    <s v="Não Informado"/>
    <s v="BRASILEIRO NATO"/>
    <m/>
    <s v="MG"/>
    <m/>
    <n v="314"/>
    <x v="20"/>
    <s v="07-AREA ACADEMICA-UMUARAMA"/>
    <n v="314"/>
    <x v="14"/>
    <s v="07-AREA ACADEMICA-UMUARAMA"/>
    <m/>
    <s v="Doutorado"/>
    <s v="Associado-02"/>
    <x v="0"/>
    <m/>
    <s v="0//0"/>
    <m/>
    <m/>
    <n v="0"/>
    <m/>
    <n v="0"/>
    <m/>
    <m/>
    <m/>
    <s v="EST"/>
    <s v="40 DE"/>
    <d v="2010-08-20T00:00:00"/>
    <n v="18058.169999999998"/>
    <n v="42"/>
    <x v="4"/>
    <x v="1"/>
  </r>
  <r>
    <s v="JANSER MOURA PEREIRA"/>
    <s v="Universidade Federal de Uberlandia"/>
    <n v="2580620"/>
    <n v="3107758680"/>
    <s v="31/07/1977"/>
    <s v="M"/>
    <s v="CLEUZA HELENA PEREIRA"/>
    <s v="Branca"/>
    <s v="BRASILEIRO NATO"/>
    <m/>
    <s v="MG"/>
    <s v="TUPACIGUARA"/>
    <n v="391"/>
    <x v="8"/>
    <s v="04-SANTA MONICA"/>
    <n v="391"/>
    <x v="8"/>
    <s v="04-SANTA MONICA"/>
    <m/>
    <s v="Doutorado"/>
    <s v="Associado-04"/>
    <x v="0"/>
    <m/>
    <s v="0//0"/>
    <m/>
    <m/>
    <n v="0"/>
    <m/>
    <n v="0"/>
    <m/>
    <m/>
    <m/>
    <s v="EST"/>
    <s v="40 DE"/>
    <d v="2009-08-03T00:00:00"/>
    <n v="18663.64"/>
    <n v="45"/>
    <x v="1"/>
    <x v="1"/>
  </r>
  <r>
    <s v="JAQUELINE SOARES MARQUES"/>
    <s v="Universidade Federal de Uberlandia"/>
    <n v="2329134"/>
    <n v="1549033611"/>
    <s v="20/09/1986"/>
    <s v="F"/>
    <s v="MARIA DAS NEVES SOARES MARQUES"/>
    <s v="Branca"/>
    <s v="BRASILEIRO NATO"/>
    <m/>
    <s v="MG"/>
    <m/>
    <n v="815"/>
    <x v="85"/>
    <s v="04-SANTA MONICA"/>
    <n v="808"/>
    <x v="26"/>
    <s v="04-SANTA MONICA"/>
    <m/>
    <s v="Doutorado"/>
    <s v="Auxiliar-01"/>
    <x v="0"/>
    <m/>
    <s v="0//0"/>
    <m/>
    <m/>
    <n v="26277"/>
    <s v="FUNDACAO UNIV. FEDERAL DE OURO PRETO"/>
    <n v="0"/>
    <m/>
    <m/>
    <m/>
    <s v="EST"/>
    <s v="40 DE"/>
    <d v="2022-05-18T00:00:00"/>
    <n v="9616.18"/>
    <n v="36"/>
    <x v="5"/>
    <x v="2"/>
  </r>
  <r>
    <s v="JAQUELINE VILELA BULGARELI"/>
    <s v="Universidade Federal de Uberlandia"/>
    <n v="3119619"/>
    <n v="30503880809"/>
    <s v="04/11/1980"/>
    <s v="F"/>
    <s v="FATIMA APARECIDA VILELA BULGARELI"/>
    <s v="Branca"/>
    <s v="BRASILEIRO NATO"/>
    <m/>
    <s v="SP"/>
    <m/>
    <n v="436"/>
    <x v="122"/>
    <s v="07-AREA ACADEMICA-UMUARAMA"/>
    <n v="319"/>
    <x v="13"/>
    <s v="07-AREA ACADEMICA-UMUARAMA"/>
    <m/>
    <s v="Doutorado"/>
    <s v="Adjunto-01"/>
    <x v="0"/>
    <m/>
    <s v="0//0"/>
    <m/>
    <m/>
    <n v="0"/>
    <m/>
    <n v="0"/>
    <m/>
    <m/>
    <m/>
    <s v="EST"/>
    <s v="40 DE"/>
    <d v="2019-04-15T00:00:00"/>
    <n v="12348.96"/>
    <n v="42"/>
    <x v="4"/>
    <x v="4"/>
  </r>
  <r>
    <s v="JARBAS SIQUEIRA RAMOS"/>
    <s v="Universidade Federal de Uberlandia"/>
    <n v="2889211"/>
    <n v="5702007689"/>
    <s v="31/03/1984"/>
    <s v="M"/>
    <s v="MARIA BERNADETE SIQUEIRA"/>
    <s v="Preta"/>
    <s v="BRASILEIRO NATO"/>
    <m/>
    <s v="MG"/>
    <m/>
    <n v="808"/>
    <x v="35"/>
    <s v="04-SANTA MONICA"/>
    <n v="808"/>
    <x v="26"/>
    <s v="04-SANTA MONICA"/>
    <m/>
    <s v="Doutorado"/>
    <s v="Adjunto-02"/>
    <x v="0"/>
    <m/>
    <s v="0//0"/>
    <m/>
    <m/>
    <n v="0"/>
    <m/>
    <n v="0"/>
    <m/>
    <m/>
    <m/>
    <s v="EST"/>
    <s v="40 DE"/>
    <d v="2013-12-18T00:00:00"/>
    <n v="16124.88"/>
    <n v="38"/>
    <x v="5"/>
    <x v="5"/>
  </r>
  <r>
    <s v="JARDEL BOSCARDIN"/>
    <s v="Universidade Federal de Uberlandia"/>
    <n v="2381756"/>
    <n v="742894037"/>
    <s v="02/02/1986"/>
    <s v="M"/>
    <s v="SALETE MAGNAN BOSCARDIN"/>
    <s v="Branca"/>
    <s v="BRASILEIRO NATO"/>
    <m/>
    <s v="RS"/>
    <m/>
    <n v="1342"/>
    <x v="123"/>
    <s v="10-CAMPUS MONTE CARMELO"/>
    <n v="301"/>
    <x v="3"/>
    <s v="12-CAMPUS GLORIA"/>
    <m/>
    <s v="Doutorado"/>
    <s v="Adjunto-02"/>
    <x v="0"/>
    <m/>
    <s v="0//0"/>
    <m/>
    <m/>
    <n v="0"/>
    <m/>
    <n v="0"/>
    <m/>
    <m/>
    <m/>
    <s v="EST"/>
    <s v="40 DE"/>
    <d v="2017-03-15T00:00:00"/>
    <n v="13255.3"/>
    <n v="36"/>
    <x v="5"/>
    <x v="4"/>
  </r>
  <r>
    <s v="JEAMYLLE NILIN GONCALVES"/>
    <s v="Universidade Federal de Uberlandia"/>
    <n v="1857524"/>
    <n v="97858633368"/>
    <s v="14/09/1982"/>
    <s v="F"/>
    <s v="VERONICA MARIA SILVA DE OLIVEIRA"/>
    <s v="Parda"/>
    <s v="BRASILEIRO NATO"/>
    <m/>
    <s v="CE"/>
    <m/>
    <n v="294"/>
    <x v="21"/>
    <s v="07-AREA ACADEMICA-UMUARAMA"/>
    <n v="294"/>
    <x v="17"/>
    <s v="07-AREA ACADEMICA-UMUARAMA"/>
    <m/>
    <s v="Doutorado"/>
    <s v="Adjunto-03"/>
    <x v="0"/>
    <m/>
    <s v="0//0"/>
    <m/>
    <m/>
    <n v="26281"/>
    <s v="FUNDACAO UNIVERSIDADE FEDERAL DE SERGIPE"/>
    <n v="0"/>
    <m/>
    <m/>
    <m/>
    <s v="EST"/>
    <s v="40 DE"/>
    <d v="2019-03-01T00:00:00"/>
    <n v="12763.01"/>
    <n v="40"/>
    <x v="4"/>
    <x v="4"/>
  </r>
  <r>
    <s v="JEAN CARLOS BARCELOS MARTINS"/>
    <s v="Universidade Federal de Uberlandia"/>
    <n v="1998490"/>
    <n v="2788712677"/>
    <s v="13/02/1975"/>
    <s v="M"/>
    <s v="GENY JULIA BARCELOS MARTINS"/>
    <s v="Branca"/>
    <s v="BRASILEIRO NATO"/>
    <m/>
    <s v="GO"/>
    <m/>
    <n v="1351"/>
    <x v="124"/>
    <s v="04-SANTA MONICA"/>
    <n v="376"/>
    <x v="28"/>
    <s v="04-SANTA MONICA"/>
    <m/>
    <s v="Mestrado"/>
    <s v="Adjunto-02"/>
    <x v="0"/>
    <m/>
    <s v="0//0"/>
    <m/>
    <m/>
    <n v="0"/>
    <m/>
    <n v="0"/>
    <m/>
    <m/>
    <m/>
    <s v="EST"/>
    <s v="40 DE"/>
    <d v="2013-02-21T00:00:00"/>
    <n v="9545.1200000000008"/>
    <n v="47"/>
    <x v="1"/>
    <x v="2"/>
  </r>
  <r>
    <s v="JEAN CARLOS DOMINGOS"/>
    <s v="Universidade Federal de Uberlandia"/>
    <n v="2234798"/>
    <n v="28838104867"/>
    <s v="01/05/1980"/>
    <s v="M"/>
    <s v="MARIA APARECIDA GOMES DOMINGOS"/>
    <s v="Branca"/>
    <s v="BRASILEIRO NATO"/>
    <m/>
    <s v="SP"/>
    <m/>
    <n v="1208"/>
    <x v="125"/>
    <s v="08-AREA ADMINISTR-UMUARAMA"/>
    <n v="369"/>
    <x v="24"/>
    <s v="04-SANTA MONICA"/>
    <m/>
    <s v="Doutorado"/>
    <s v="Adjunto-03"/>
    <x v="0"/>
    <m/>
    <s v="0//0"/>
    <m/>
    <m/>
    <n v="0"/>
    <m/>
    <n v="0"/>
    <m/>
    <m/>
    <m/>
    <s v="EST"/>
    <s v="40 DE"/>
    <d v="2015-06-16T00:00:00"/>
    <n v="13738.52"/>
    <n v="42"/>
    <x v="4"/>
    <x v="4"/>
  </r>
  <r>
    <s v="JEAN EZEQUIEL LIMONGI"/>
    <s v="Universidade Federal de Uberlandia"/>
    <n v="2044410"/>
    <n v="4767026660"/>
    <s v="21/01/1978"/>
    <s v="M"/>
    <s v="MARIA DA CONSOLACAO LIMONGI"/>
    <s v="Branca"/>
    <s v="BRASILEIRO NATO"/>
    <m/>
    <s v="MG"/>
    <m/>
    <n v="340"/>
    <x v="17"/>
    <s v="04-SANTA MONICA"/>
    <n v="340"/>
    <x v="15"/>
    <s v="04-SANTA MONICA"/>
    <m/>
    <s v="Doutorado"/>
    <s v="Adjunto-04"/>
    <x v="0"/>
    <m/>
    <s v="0//0"/>
    <m/>
    <m/>
    <n v="0"/>
    <m/>
    <n v="0"/>
    <m/>
    <m/>
    <m/>
    <s v="EST"/>
    <s v="40 DE"/>
    <d v="2013-07-22T00:00:00"/>
    <n v="13273.52"/>
    <n v="44"/>
    <x v="1"/>
    <x v="4"/>
  </r>
  <r>
    <s v="JEAN LUIZ NEVES ABREU"/>
    <s v="Universidade Federal de Uberlandia"/>
    <n v="1287163"/>
    <n v="391741667"/>
    <s v="17/12/1973"/>
    <s v="M"/>
    <s v="NORMELIA NEVES ABREU"/>
    <s v="Não Informado"/>
    <s v="BRASILEIRO NATO"/>
    <m/>
    <s v="MG"/>
    <m/>
    <n v="335"/>
    <x v="25"/>
    <s v="04-SANTA MONICA"/>
    <n v="335"/>
    <x v="21"/>
    <s v="04-SANTA MONICA"/>
    <m/>
    <s v="Doutorado"/>
    <s v="Associado-03"/>
    <x v="0"/>
    <m/>
    <s v="0//0"/>
    <m/>
    <m/>
    <n v="0"/>
    <m/>
    <n v="0"/>
    <m/>
    <m/>
    <m/>
    <s v="EST"/>
    <s v="40 DE"/>
    <d v="2009-09-15T00:00:00"/>
    <n v="17945.810000000001"/>
    <n v="49"/>
    <x v="0"/>
    <x v="5"/>
  </r>
  <r>
    <s v="JEAN RODRIGO GARCIA"/>
    <s v="Universidade Federal de Uberlandia"/>
    <n v="2356993"/>
    <n v="21558738835"/>
    <s v="27/09/1980"/>
    <s v="M"/>
    <s v="MERCEDES DE FREITAS GARCIA"/>
    <s v="Branca"/>
    <s v="BRASILEIRO NATO"/>
    <m/>
    <s v="SP"/>
    <m/>
    <n v="407"/>
    <x v="43"/>
    <s v="04-SANTA MONICA"/>
    <n v="407"/>
    <x v="29"/>
    <s v="04-SANTA MONICA"/>
    <m/>
    <s v="Doutorado"/>
    <s v="Adjunto-02"/>
    <x v="0"/>
    <m/>
    <s v="0//0"/>
    <m/>
    <m/>
    <n v="0"/>
    <m/>
    <n v="0"/>
    <m/>
    <m/>
    <m/>
    <s v="EST"/>
    <s v="40 DE"/>
    <d v="2017-01-24T00:00:00"/>
    <n v="12272.12"/>
    <n v="42"/>
    <x v="4"/>
    <x v="4"/>
  </r>
  <r>
    <s v="JEAN VENATO SANTOS"/>
    <s v="Universidade Federal de Uberlandia"/>
    <n v="1368905"/>
    <n v="3408636680"/>
    <s v="01/01/1979"/>
    <s v="M"/>
    <s v="JOANA D ARC MARQUES TEOFILO DOS SANTOS"/>
    <s v="Não Informado"/>
    <s v="BRASILEIRO NATO"/>
    <m/>
    <s v="MG"/>
    <m/>
    <n v="391"/>
    <x v="8"/>
    <s v="04-SANTA MONICA"/>
    <n v="391"/>
    <x v="8"/>
    <s v="04-SANTA MONICA"/>
    <m/>
    <s v="Doutorado"/>
    <s v="Associado-02"/>
    <x v="0"/>
    <m/>
    <s v="0//0"/>
    <m/>
    <m/>
    <n v="0"/>
    <m/>
    <n v="0"/>
    <m/>
    <m/>
    <m/>
    <s v="EST"/>
    <s v="40 DE"/>
    <d v="2011-01-18T00:00:00"/>
    <n v="17255.59"/>
    <n v="43"/>
    <x v="4"/>
    <x v="5"/>
  </r>
  <r>
    <s v="JEANE MEDEIROS SILVA"/>
    <s v="Universidade Federal de Uberlandia"/>
    <n v="1085238"/>
    <n v="4285547686"/>
    <s v="27/02/1978"/>
    <s v="F"/>
    <s v="HEROTILDES MEDEIROS SILVA"/>
    <s v="Branca"/>
    <s v="BRASILEIRO NATO"/>
    <m/>
    <s v="MG"/>
    <m/>
    <n v="800"/>
    <x v="16"/>
    <s v="09-CAMPUS PONTAL"/>
    <n v="1155"/>
    <x v="5"/>
    <s v="09-CAMPUS PONTAL"/>
    <m/>
    <s v="Doutorado"/>
    <s v="Adjunto-03"/>
    <x v="0"/>
    <m/>
    <s v="0//0"/>
    <m/>
    <m/>
    <n v="26243"/>
    <s v="UNIVERSIDADE FED. DO RIO GRANDE DO NORTE"/>
    <n v="0"/>
    <m/>
    <m/>
    <m/>
    <s v="EST"/>
    <s v="40 DE"/>
    <d v="2018-04-20T00:00:00"/>
    <n v="12763.01"/>
    <n v="44"/>
    <x v="1"/>
    <x v="4"/>
  </r>
  <r>
    <s v="JEANNY JOANA RODRIGUES ALVES DE SANTANA"/>
    <s v="Universidade Federal de Uberlandia"/>
    <n v="2089438"/>
    <n v="5978795673"/>
    <s v="03/08/1983"/>
    <s v="F"/>
    <s v="EVA MENDES FERREIRA SANTANA"/>
    <s v="Branca"/>
    <s v="BRASILEIRO NATO"/>
    <m/>
    <s v="MG"/>
    <m/>
    <n v="326"/>
    <x v="22"/>
    <s v="07-AREA ACADEMICA-UMUARAMA"/>
    <n v="326"/>
    <x v="18"/>
    <s v="07-AREA ACADEMICA-UMUARAMA"/>
    <m/>
    <s v="Doutorado"/>
    <s v="Adjunto-02"/>
    <x v="0"/>
    <m/>
    <s v="0//0"/>
    <m/>
    <m/>
    <n v="0"/>
    <m/>
    <n v="0"/>
    <m/>
    <m/>
    <m/>
    <s v="EST"/>
    <s v="40 DE"/>
    <d v="2014-02-11T00:00:00"/>
    <n v="12272.12"/>
    <n v="39"/>
    <x v="4"/>
    <x v="4"/>
  </r>
  <r>
    <s v="JEFFERSON LUIS FERRARI"/>
    <s v="Universidade Federal de Uberlandia"/>
    <n v="1891741"/>
    <n v="28864293841"/>
    <s v="09/04/1980"/>
    <s v="M"/>
    <s v="INES FONSECA FERRARI"/>
    <s v="Branca"/>
    <s v="BRASILEIRO NATO"/>
    <m/>
    <s v="SP"/>
    <m/>
    <n v="356"/>
    <x v="23"/>
    <s v="04-SANTA MONICA"/>
    <n v="356"/>
    <x v="19"/>
    <s v="04-SANTA MONICA"/>
    <m/>
    <s v="Doutorado"/>
    <s v="Associado-02"/>
    <x v="0"/>
    <m/>
    <s v="0//0"/>
    <m/>
    <m/>
    <n v="26285"/>
    <s v="FUND. UNIVERSIDADE DE SAO JOAO DEL REI"/>
    <n v="0"/>
    <m/>
    <m/>
    <m/>
    <s v="EST"/>
    <s v="40 DE"/>
    <d v="2018-01-24T00:00:00"/>
    <n v="18238.77"/>
    <n v="42"/>
    <x v="4"/>
    <x v="1"/>
  </r>
  <r>
    <s v="JEFFERSON MARTINS VIEL"/>
    <s v="Universidade Federal de Uberlandia"/>
    <n v="3262217"/>
    <n v="39966898883"/>
    <s v="22/08/1990"/>
    <s v="M"/>
    <s v="ARACELIS MARTINS"/>
    <s v="Branca"/>
    <s v="BRASILEIRO NATO"/>
    <m/>
    <s v="SP"/>
    <m/>
    <n v="807"/>
    <x v="26"/>
    <s v="04-SANTA MONICA"/>
    <n v="807"/>
    <x v="22"/>
    <s v="04-SANTA MONICA"/>
    <m/>
    <s v="Mestrado"/>
    <s v="Auxiliar-01"/>
    <x v="1"/>
    <m/>
    <s v="0//0"/>
    <m/>
    <m/>
    <n v="0"/>
    <m/>
    <n v="0"/>
    <m/>
    <m/>
    <m/>
    <s v="CDT"/>
    <s v="40 HS"/>
    <d v="2021-12-13T00:00:00"/>
    <n v="3866.06"/>
    <n v="32"/>
    <x v="8"/>
    <x v="8"/>
  </r>
  <r>
    <s v="JEFFERSON RODRIGO DE SOUZA"/>
    <s v="Universidade Federal de Uberlandia"/>
    <n v="2187668"/>
    <n v="5634983401"/>
    <s v="25/10/1985"/>
    <s v="M"/>
    <s v="CELIA MARIA BEZERRA DE SOUZA"/>
    <s v="Parda"/>
    <s v="BRASILEIRO NATO"/>
    <m/>
    <s v="PE"/>
    <m/>
    <n v="414"/>
    <x v="42"/>
    <s v="04-SANTA MONICA"/>
    <n v="414"/>
    <x v="12"/>
    <s v="04-SANTA MONICA"/>
    <m/>
    <s v="Doutorado"/>
    <s v="Adjunto-03"/>
    <x v="0"/>
    <m/>
    <s v="0//0"/>
    <m/>
    <m/>
    <n v="0"/>
    <m/>
    <n v="0"/>
    <m/>
    <m/>
    <m/>
    <s v="EST"/>
    <s v="40 DE"/>
    <d v="2015-01-28T00:00:00"/>
    <n v="12763.01"/>
    <n v="37"/>
    <x v="5"/>
    <x v="4"/>
  </r>
  <r>
    <s v="JEOVANE VICENTE DE SOUSA"/>
    <s v="Universidade Federal de Uberlandia"/>
    <n v="1838636"/>
    <n v="6088919671"/>
    <s v="07/11/1983"/>
    <s v="M"/>
    <s v="MARIA DO CARMO VICENTE DE SOUSA"/>
    <s v="Branca"/>
    <s v="BRASILEIRO NATO"/>
    <m/>
    <s v="MG"/>
    <m/>
    <n v="403"/>
    <x v="12"/>
    <s v="04-SANTA MONICA"/>
    <n v="403"/>
    <x v="11"/>
    <s v="04-SANTA MONICA"/>
    <m/>
    <s v="Doutorado"/>
    <s v="Adjunto-01"/>
    <x v="0"/>
    <m/>
    <s v="0//0"/>
    <m/>
    <m/>
    <n v="0"/>
    <m/>
    <n v="0"/>
    <m/>
    <m/>
    <m/>
    <s v="EST"/>
    <s v="40 DE"/>
    <d v="2018-10-22T00:00:00"/>
    <n v="11800.12"/>
    <n v="39"/>
    <x v="4"/>
    <x v="7"/>
  </r>
  <r>
    <s v="JESIEL CUNHA"/>
    <s v="Universidade Federal de Uberlandia"/>
    <n v="1295426"/>
    <n v="64390217615"/>
    <s v="31/12/1965"/>
    <s v="M"/>
    <s v="IVONE AMARAL CUNHA"/>
    <s v="Branca"/>
    <s v="BRASILEIRO NATO"/>
    <m/>
    <s v="MG"/>
    <s v="MONTE CARMELO"/>
    <n v="407"/>
    <x v="43"/>
    <s v="04-SANTA MONICA"/>
    <n v="407"/>
    <x v="29"/>
    <s v="04-SANTA MONICA"/>
    <m/>
    <s v="Doutorado"/>
    <s v="Titular-01"/>
    <x v="0"/>
    <m/>
    <s v="0//0"/>
    <m/>
    <m/>
    <n v="0"/>
    <m/>
    <n v="0"/>
    <m/>
    <m/>
    <m/>
    <s v="EST"/>
    <s v="40 DE"/>
    <d v="1999-02-18T00:00:00"/>
    <n v="20530.009999999998"/>
    <n v="57"/>
    <x v="2"/>
    <x v="3"/>
  </r>
  <r>
    <s v="JESSICA BRUNA BORGES PEREIRA"/>
    <s v="Universidade Federal de Uberlandia"/>
    <n v="3232123"/>
    <n v="11814885676"/>
    <s v="29/01/1994"/>
    <s v="F"/>
    <s v="SHEILA APARECIDA BORGES PEREIRA"/>
    <s v="Branca"/>
    <s v="BRASILEIRO NATO"/>
    <m/>
    <s v="MG"/>
    <m/>
    <n v="305"/>
    <x v="0"/>
    <s v="07-AREA ACADEMICA-UMUARAMA"/>
    <n v="305"/>
    <x v="0"/>
    <s v="07-AREA ACADEMICA-UMUARAMA"/>
    <m/>
    <s v="Mestrado"/>
    <s v="Auxiliar-01"/>
    <x v="1"/>
    <m/>
    <s v="0//0"/>
    <m/>
    <m/>
    <n v="0"/>
    <m/>
    <n v="0"/>
    <m/>
    <m/>
    <m/>
    <s v="CDT"/>
    <s v="20 HS"/>
    <d v="2021-04-06T00:00:00"/>
    <n v="2550.96"/>
    <n v="28"/>
    <x v="9"/>
    <x v="8"/>
  </r>
  <r>
    <s v="JESSICA RAYSE DE MELO SILVA"/>
    <s v="Universidade Federal de Uberlandia"/>
    <n v="1335049"/>
    <n v="9201979657"/>
    <s v="03/04/1991"/>
    <s v="F"/>
    <s v="CLAUDIA APARECIDA DE MELO SILVA"/>
    <s v="Branca"/>
    <s v="BRASILEIRO NATO"/>
    <m/>
    <s v="MG"/>
    <m/>
    <n v="360"/>
    <x v="4"/>
    <s v="04-SANTA MONICA"/>
    <n v="360"/>
    <x v="4"/>
    <s v="04-SANTA MONICA"/>
    <m/>
    <s v="Doutorado"/>
    <s v="Auxiliar-01"/>
    <x v="0"/>
    <m/>
    <s v="0//0"/>
    <m/>
    <m/>
    <n v="0"/>
    <m/>
    <n v="0"/>
    <m/>
    <m/>
    <m/>
    <s v="EST"/>
    <s v="40 DE"/>
    <d v="2021-07-28T00:00:00"/>
    <n v="9616.18"/>
    <n v="31"/>
    <x v="8"/>
    <x v="2"/>
  </r>
  <r>
    <s v="JIMI NAOKI NAKAJIMA"/>
    <s v="Universidade Federal de Uberlandia"/>
    <n v="413619"/>
    <n v="11555805833"/>
    <s v="08/07/1965"/>
    <s v="M"/>
    <s v="SUMIKO NAKAJIMA"/>
    <s v="Amarela"/>
    <s v="BRASILEIRO NATO"/>
    <m/>
    <s v="SP"/>
    <s v="SAO CAETANO DO SUL"/>
    <n v="294"/>
    <x v="21"/>
    <s v="07-AREA ACADEMICA-UMUARAMA"/>
    <n v="294"/>
    <x v="17"/>
    <s v="07-AREA ACADEMICA-UMUARAMA"/>
    <m/>
    <s v="Doutorado"/>
    <s v="Titular-01"/>
    <x v="0"/>
    <m/>
    <s v="0//0"/>
    <m/>
    <m/>
    <n v="0"/>
    <m/>
    <n v="0"/>
    <m/>
    <m/>
    <m/>
    <s v="EST"/>
    <s v="40 DE"/>
    <d v="1992-01-06T00:00:00"/>
    <n v="25051.18"/>
    <n v="57"/>
    <x v="2"/>
    <x v="3"/>
  </r>
  <r>
    <s v="JOANA LUIZA MUYLAERT DE ARAUJO"/>
    <s v="Universidade Federal de Uberlandia"/>
    <n v="413447"/>
    <n v="73253464768"/>
    <s v="23/06/1953"/>
    <s v="F"/>
    <s v="MARIA JULIA MUYLAERT ARAUJO"/>
    <s v="Branca"/>
    <s v="BRASILEIRO NATO"/>
    <m/>
    <s v="RJ"/>
    <s v="RIO DE JANEIRO"/>
    <n v="349"/>
    <x v="9"/>
    <s v="04-SANTA MONICA"/>
    <n v="349"/>
    <x v="9"/>
    <s v="04-SANTA MONICA"/>
    <m/>
    <s v="Doutorado"/>
    <s v="Titular-01"/>
    <x v="0"/>
    <m/>
    <s v="0//0"/>
    <m/>
    <m/>
    <n v="0"/>
    <m/>
    <n v="0"/>
    <m/>
    <m/>
    <m/>
    <s v="EST"/>
    <s v="40 DE"/>
    <d v="1989-12-22T00:00:00"/>
    <n v="24476.639999999999"/>
    <n v="69"/>
    <x v="7"/>
    <x v="3"/>
  </r>
  <r>
    <s v="JOAO BATISTA DESTRO FILHO"/>
    <s v="Universidade Federal de Uberlandia"/>
    <n v="1370109"/>
    <n v="7983561890"/>
    <s v="15/07/1970"/>
    <s v="M"/>
    <s v="ADELAIDE BREDA DESTRO"/>
    <s v="Branca"/>
    <s v="BRASILEIRO NATO"/>
    <m/>
    <s v="SP"/>
    <s v="SAO JOSE DO RIO PARDO"/>
    <n v="1335"/>
    <x v="126"/>
    <s v="04-SANTA MONICA"/>
    <n v="403"/>
    <x v="11"/>
    <s v="04-SANTA MONICA"/>
    <m/>
    <s v="Doutorado"/>
    <s v="Associado-04"/>
    <x v="0"/>
    <m/>
    <s v="0//0"/>
    <m/>
    <m/>
    <n v="0"/>
    <m/>
    <n v="0"/>
    <m/>
    <m/>
    <m/>
    <s v="EST"/>
    <s v="40 DE"/>
    <d v="2003-02-10T00:00:00"/>
    <n v="19732.099999999999"/>
    <n v="52"/>
    <x v="0"/>
    <x v="1"/>
  </r>
  <r>
    <s v="JOAO BATISTA DOMINGUES FILHO"/>
    <s v="Universidade Federal de Uberlandia"/>
    <n v="1035295"/>
    <n v="24874361668"/>
    <s v="31/08/1961"/>
    <s v="M"/>
    <s v="ZEFERINA E L DOMINGUES"/>
    <s v="Branca"/>
    <s v="BRASILEIRO NATO"/>
    <m/>
    <s v="MG"/>
    <s v="UBERABA"/>
    <n v="806"/>
    <x v="19"/>
    <s v="04-SANTA MONICA"/>
    <n v="806"/>
    <x v="16"/>
    <s v="04-SANTA MONICA"/>
    <m/>
    <s v="Mestrado"/>
    <s v="Adjunto-04"/>
    <x v="0"/>
    <m/>
    <s v="0//0"/>
    <m/>
    <m/>
    <n v="0"/>
    <m/>
    <n v="0"/>
    <m/>
    <m/>
    <m/>
    <s v="EST"/>
    <s v="40 DE"/>
    <d v="1993-10-25T00:00:00"/>
    <n v="9622.86"/>
    <n v="61"/>
    <x v="6"/>
    <x v="2"/>
  </r>
  <r>
    <s v="JOAO BATISTA FERREIRA DOS SANTOS"/>
    <s v="Universidade Federal de Uberlandia"/>
    <n v="411853"/>
    <n v="12349160610"/>
    <s v="28/05/1950"/>
    <s v="M"/>
    <s v="GERALDA DE FREITAS"/>
    <s v="Branca"/>
    <s v="BRASILEIRO NATO"/>
    <m/>
    <s v="MG"/>
    <s v="UBERLANDIA"/>
    <n v="314"/>
    <x v="20"/>
    <s v="07-AREA ACADEMICA-UMUARAMA"/>
    <n v="314"/>
    <x v="14"/>
    <s v="07-AREA ACADEMICA-UMUARAMA"/>
    <m/>
    <s v="Doutorado"/>
    <s v="Associado-03"/>
    <x v="0"/>
    <m/>
    <s v="0//0"/>
    <m/>
    <m/>
    <n v="0"/>
    <m/>
    <n v="0"/>
    <m/>
    <m/>
    <m/>
    <s v="EST"/>
    <s v="40 DE"/>
    <d v="1978-02-01T00:00:00"/>
    <n v="23521.68"/>
    <n v="72"/>
    <x v="7"/>
    <x v="3"/>
  </r>
  <r>
    <s v="JOAO BATISTA SIMAO"/>
    <s v="Universidade Federal de Uberlandia"/>
    <n v="2144334"/>
    <n v="49155466672"/>
    <s v="06/05/1963"/>
    <s v="M"/>
    <s v="LAZARA AMERICA DA COSTA"/>
    <s v="Parda"/>
    <s v="BRASILEIRO NATO"/>
    <m/>
    <s v="MG"/>
    <m/>
    <n v="783"/>
    <x v="13"/>
    <s v="10-CAMPUS MONTE CARMELO"/>
    <n v="414"/>
    <x v="12"/>
    <s v="04-SANTA MONICA"/>
    <m/>
    <s v="Doutorado"/>
    <s v="Adjunto-01"/>
    <x v="0"/>
    <m/>
    <s v="0//0"/>
    <m/>
    <m/>
    <n v="0"/>
    <m/>
    <n v="0"/>
    <m/>
    <m/>
    <m/>
    <s v="EST"/>
    <s v="40 DE"/>
    <d v="2014-07-31T00:00:00"/>
    <n v="11800.12"/>
    <n v="59"/>
    <x v="6"/>
    <x v="7"/>
  </r>
  <r>
    <s v="JOAO CARLOS BIELLA"/>
    <s v="Universidade Federal de Uberlandia"/>
    <n v="1855100"/>
    <n v="9993194859"/>
    <s v="06/01/1968"/>
    <s v="M"/>
    <s v="IDALINA IOSSI BIELLA"/>
    <s v="Branca"/>
    <s v="BRASILEIRO NATO"/>
    <m/>
    <s v="SP"/>
    <m/>
    <n v="1336"/>
    <x v="127"/>
    <s v="04-SANTA MONICA"/>
    <n v="349"/>
    <x v="9"/>
    <s v="04-SANTA MONICA"/>
    <m/>
    <s v="Doutorado"/>
    <s v="Adjunto-02"/>
    <x v="0"/>
    <m/>
    <s v="0//0"/>
    <m/>
    <m/>
    <n v="0"/>
    <m/>
    <n v="0"/>
    <m/>
    <m/>
    <m/>
    <s v="EST"/>
    <s v="40 DE"/>
    <d v="2011-03-11T00:00:00"/>
    <n v="13255.3"/>
    <n v="54"/>
    <x v="2"/>
    <x v="4"/>
  </r>
  <r>
    <s v="JOAO CARLOS DE OLIVEIRA GUERRA"/>
    <s v="Universidade Federal de Uberlandia"/>
    <n v="1695609"/>
    <n v="4568876605"/>
    <s v="06/07/1979"/>
    <s v="M"/>
    <s v="MARIA APARECIDA DE OLIVEIRA GUERRA"/>
    <s v="Branca"/>
    <s v="BRASILEIRO NATO"/>
    <m/>
    <s v="MG"/>
    <m/>
    <n v="395"/>
    <x v="1"/>
    <s v="04-SANTA MONICA"/>
    <n v="395"/>
    <x v="1"/>
    <s v="04-SANTA MONICA"/>
    <m/>
    <s v="Doutorado"/>
    <s v="Associado-03"/>
    <x v="0"/>
    <m/>
    <s v="0//0"/>
    <m/>
    <m/>
    <n v="0"/>
    <m/>
    <n v="0"/>
    <m/>
    <m/>
    <m/>
    <s v="EST"/>
    <s v="40 DE"/>
    <d v="2010-03-05T00:00:00"/>
    <n v="18928.990000000002"/>
    <n v="43"/>
    <x v="4"/>
    <x v="1"/>
  </r>
  <r>
    <s v="JOAO CARLOS MOREIRA"/>
    <s v="Universidade Federal de Uberlandia"/>
    <n v="1177579"/>
    <n v="12153725828"/>
    <s v="17/10/1968"/>
    <s v="M"/>
    <s v="BENEDITA MARIA DO CARMO MOREIRA PACIFICO"/>
    <s v="Branca"/>
    <s v="BRASILEIRO NATO"/>
    <m/>
    <s v="SP"/>
    <s v="GARÇA"/>
    <n v="801"/>
    <x v="96"/>
    <s v="09-CAMPUS PONTAL"/>
    <n v="1152"/>
    <x v="27"/>
    <s v="09-CAMPUS PONTAL"/>
    <m/>
    <s v="Doutorado"/>
    <s v="Associado-04"/>
    <x v="0"/>
    <m/>
    <s v="0//0"/>
    <m/>
    <m/>
    <n v="0"/>
    <m/>
    <n v="0"/>
    <m/>
    <m/>
    <m/>
    <s v="EST"/>
    <s v="40 DE"/>
    <d v="2006-09-04T00:00:00"/>
    <n v="18663.64"/>
    <n v="54"/>
    <x v="2"/>
    <x v="1"/>
  </r>
  <r>
    <s v="JOAO CARLOS RICCO PLACIDO DA SILVA"/>
    <s v="Universidade Federal de Uberlandia"/>
    <n v="3251601"/>
    <n v="34109305829"/>
    <s v="10/09/1985"/>
    <s v="M"/>
    <s v="ROSA MARIA RICCO PLACIDO DA SILVA"/>
    <s v="Branca"/>
    <s v="BRASILEIRO NATO"/>
    <m/>
    <s v="SP"/>
    <m/>
    <n v="372"/>
    <x v="2"/>
    <s v="04-SANTA MONICA"/>
    <n v="372"/>
    <x v="2"/>
    <s v="04-SANTA MONICA"/>
    <m/>
    <s v="Doutorado"/>
    <s v="Auxiliar-01"/>
    <x v="0"/>
    <m/>
    <s v="0//0"/>
    <m/>
    <m/>
    <n v="0"/>
    <m/>
    <n v="0"/>
    <m/>
    <m/>
    <m/>
    <s v="EST"/>
    <s v="40 DE"/>
    <d v="2021-09-09T00:00:00"/>
    <n v="9616.18"/>
    <n v="37"/>
    <x v="5"/>
    <x v="2"/>
  </r>
  <r>
    <s v="JOAO CESAR GUIMARAES HENRIQUES"/>
    <s v="Universidade Federal de Uberlandia"/>
    <n v="1961564"/>
    <n v="3736373651"/>
    <s v="19/04/1977"/>
    <s v="M"/>
    <s v="EURIDES GUIMARAES HENRIQUES"/>
    <s v="Branca"/>
    <s v="BRASILEIRO NATO"/>
    <m/>
    <s v="GO"/>
    <m/>
    <n v="319"/>
    <x v="29"/>
    <s v="07-AREA ACADEMICA-UMUARAMA"/>
    <n v="319"/>
    <x v="13"/>
    <s v="07-AREA ACADEMICA-UMUARAMA"/>
    <m/>
    <s v="Doutorado"/>
    <s v="Associado-02"/>
    <x v="0"/>
    <m/>
    <s v="0//0"/>
    <m/>
    <m/>
    <n v="0"/>
    <m/>
    <n v="0"/>
    <m/>
    <m/>
    <m/>
    <s v="EST"/>
    <s v="40 DE"/>
    <d v="2012-08-10T00:00:00"/>
    <n v="19708.57"/>
    <n v="45"/>
    <x v="1"/>
    <x v="1"/>
  </r>
  <r>
    <s v="JOAO CICERO DA SILVA"/>
    <s v="Universidade Federal de Uberlandia"/>
    <n v="411790"/>
    <n v="21234477653"/>
    <s v="27/07/1953"/>
    <s v="M"/>
    <s v="MARIA CANDIDA JESUS"/>
    <s v="Parda"/>
    <s v="BRASILEIRO NATO"/>
    <m/>
    <s v="MG"/>
    <s v="CARMO DO PARANAIBA"/>
    <n v="399"/>
    <x v="27"/>
    <s v="12-CAMPUS GLORIA"/>
    <n v="399"/>
    <x v="23"/>
    <s v="12-CAMPUS GLORIA"/>
    <m/>
    <s v="Especialização Nivel Superior"/>
    <s v="Adjunto-04"/>
    <x v="0"/>
    <m/>
    <s v="0//0"/>
    <m/>
    <m/>
    <n v="0"/>
    <m/>
    <n v="0"/>
    <m/>
    <m/>
    <m/>
    <s v="EST"/>
    <s v="40 DE"/>
    <d v="1978-02-01T00:00:00"/>
    <n v="9767.91"/>
    <n v="69"/>
    <x v="7"/>
    <x v="2"/>
  </r>
  <r>
    <s v="JOAO CLEPS JUNIOR"/>
    <s v="Universidade Federal de Uberlandia"/>
    <n v="413604"/>
    <n v="3220969879"/>
    <s v="30/03/1962"/>
    <s v="M"/>
    <s v="IRMA SAS CLEPS"/>
    <s v="Branca"/>
    <s v="BRASILEIRO NATO"/>
    <m/>
    <s v="SP"/>
    <s v="SANTO ANASTACIO"/>
    <n v="340"/>
    <x v="17"/>
    <s v="04-SANTA MONICA"/>
    <n v="340"/>
    <x v="15"/>
    <s v="04-SANTA MONICA"/>
    <m/>
    <s v="Doutorado"/>
    <s v="Titular-01"/>
    <x v="0"/>
    <m/>
    <s v="0//0"/>
    <m/>
    <m/>
    <n v="0"/>
    <m/>
    <n v="0"/>
    <m/>
    <m/>
    <m/>
    <s v="EST"/>
    <s v="40 DE"/>
    <d v="1991-11-18T00:00:00"/>
    <n v="24254.14"/>
    <n v="60"/>
    <x v="6"/>
    <x v="3"/>
  </r>
  <r>
    <s v="JOAO DAMASIO DA SILVA NETO"/>
    <s v="Universidade Federal de Uberlandia"/>
    <n v="3259898"/>
    <n v="3618930194"/>
    <s v="03/02/1991"/>
    <s v="M"/>
    <s v="SUELI DA PENHA LENZA"/>
    <s v="Branca"/>
    <s v="BRASILEIRO NATO"/>
    <m/>
    <s v="GO"/>
    <m/>
    <n v="363"/>
    <x v="10"/>
    <s v="04-SANTA MONICA"/>
    <n v="363"/>
    <x v="10"/>
    <s v="04-SANTA MONICA"/>
    <m/>
    <s v="Mestrado"/>
    <s v="Auxiliar-01"/>
    <x v="1"/>
    <m/>
    <s v="0//0"/>
    <m/>
    <m/>
    <n v="0"/>
    <m/>
    <n v="0"/>
    <m/>
    <m/>
    <m/>
    <s v="CDT"/>
    <s v="40 HS"/>
    <d v="2021-11-29T00:00:00"/>
    <n v="3866.06"/>
    <n v="31"/>
    <x v="8"/>
    <x v="8"/>
  </r>
  <r>
    <s v="JOAO EDSON CARMO DE OLIVEIRA"/>
    <s v="Universidade Federal de Uberlandia"/>
    <n v="1035013"/>
    <n v="65832906691"/>
    <s v="04/04/1964"/>
    <s v="M"/>
    <s v="DILMA APARECIDA C OLIVEIRA"/>
    <s v="Branca"/>
    <s v="BRASILEIRO NATO"/>
    <m/>
    <s v="MG"/>
    <s v="ITUIUTABA"/>
    <n v="431"/>
    <x v="54"/>
    <s v="07-AREA ACADEMICA-UMUARAMA"/>
    <n v="319"/>
    <x v="13"/>
    <s v="07-AREA ACADEMICA-UMUARAMA"/>
    <m/>
    <s v="Doutorado"/>
    <s v="Associado-03"/>
    <x v="0"/>
    <m/>
    <s v="0//0"/>
    <m/>
    <m/>
    <n v="0"/>
    <m/>
    <n v="0"/>
    <m/>
    <m/>
    <m/>
    <s v="EST"/>
    <s v="40 DE"/>
    <d v="1992-04-03T00:00:00"/>
    <n v="19281.3"/>
    <n v="58"/>
    <x v="2"/>
    <x v="1"/>
  </r>
  <r>
    <s v="JOAO ELIAS DIAS NUNES"/>
    <s v="Universidade Federal de Uberlandia"/>
    <n v="2620696"/>
    <n v="5618752603"/>
    <s v="13/10/1981"/>
    <s v="M"/>
    <s v="ANTONIA DIAS NUNES"/>
    <s v="Não Informado"/>
    <s v="BRASILEIRO NATO"/>
    <m/>
    <s v="MG"/>
    <s v="UBERLANDIA"/>
    <n v="1344"/>
    <x v="128"/>
    <s v="03-EDUCACAO FISICA"/>
    <n v="332"/>
    <x v="31"/>
    <s v="03-EDUCACAO FISICA"/>
    <m/>
    <s v="Doutorado"/>
    <s v="Associado-01"/>
    <x v="0"/>
    <m/>
    <s v="0//0"/>
    <m/>
    <m/>
    <n v="0"/>
    <m/>
    <n v="0"/>
    <m/>
    <m/>
    <m/>
    <s v="EST"/>
    <s v="40 DE"/>
    <d v="2008-07-31T00:00:00"/>
    <n v="17575.09"/>
    <n v="41"/>
    <x v="4"/>
    <x v="5"/>
  </r>
  <r>
    <s v="JOAO FERNANDO RECH WACHELKE"/>
    <s v="Universidade Federal de Uberlandia"/>
    <n v="1952627"/>
    <n v="4124819951"/>
    <s v="06/11/1982"/>
    <s v="M"/>
    <s v="MOIRA EILEEN FAIRON RECH WACHELKE"/>
    <s v="Branca"/>
    <s v="BRASILEIRO NATO"/>
    <m/>
    <s v="SC"/>
    <m/>
    <n v="326"/>
    <x v="22"/>
    <s v="07-AREA ACADEMICA-UMUARAMA"/>
    <n v="326"/>
    <x v="18"/>
    <s v="07-AREA ACADEMICA-UMUARAMA"/>
    <m/>
    <s v="Doutorado"/>
    <s v="Associado-02"/>
    <x v="0"/>
    <m/>
    <s v="0//0"/>
    <m/>
    <m/>
    <n v="0"/>
    <m/>
    <n v="0"/>
    <m/>
    <m/>
    <m/>
    <s v="EST"/>
    <s v="40 DE"/>
    <d v="2012-06-20T00:00:00"/>
    <n v="17255.59"/>
    <n v="40"/>
    <x v="4"/>
    <x v="5"/>
  </r>
  <r>
    <s v="JOAO FLAVIO DA SILVEIRA PETRUCI"/>
    <s v="Universidade Federal de Uberlandia"/>
    <n v="3061126"/>
    <n v="32758876884"/>
    <s v="11/02/1984"/>
    <s v="M"/>
    <s v="VANIRA APARECIDA DA SILVEIRA"/>
    <s v="Branca"/>
    <s v="BRASILEIRO NATO"/>
    <m/>
    <s v="SP"/>
    <m/>
    <n v="356"/>
    <x v="23"/>
    <s v="04-SANTA MONICA"/>
    <n v="356"/>
    <x v="19"/>
    <s v="04-SANTA MONICA"/>
    <m/>
    <s v="Doutorado"/>
    <s v="Adjunto-01"/>
    <x v="0"/>
    <m/>
    <s v="0//0"/>
    <m/>
    <m/>
    <n v="0"/>
    <m/>
    <n v="0"/>
    <m/>
    <m/>
    <m/>
    <s v="EST"/>
    <s v="40 DE"/>
    <d v="2018-08-01T00:00:00"/>
    <n v="11800.12"/>
    <n v="38"/>
    <x v="5"/>
    <x v="7"/>
  </r>
  <r>
    <s v="JOAO HENRIQUE DE SOUZA PEREIRA"/>
    <s v="Universidade Federal de Uberlandia"/>
    <n v="2125311"/>
    <n v="932488650"/>
    <s v="25/04/1975"/>
    <s v="M"/>
    <s v="HELENA MIRANDA DE SOUZA PEREIRA"/>
    <s v="Branca"/>
    <s v="BRASILEIRO NATO"/>
    <m/>
    <s v="MG"/>
    <m/>
    <n v="414"/>
    <x v="42"/>
    <s v="04-SANTA MONICA"/>
    <n v="414"/>
    <x v="12"/>
    <s v="04-SANTA MONICA"/>
    <m/>
    <s v="Doutorado"/>
    <s v="Adjunto-03"/>
    <x v="0"/>
    <m/>
    <s v="0//0"/>
    <m/>
    <m/>
    <n v="0"/>
    <m/>
    <n v="0"/>
    <m/>
    <m/>
    <m/>
    <s v="EST"/>
    <s v="40 DE"/>
    <d v="2014-05-20T00:00:00"/>
    <n v="12763.01"/>
    <n v="47"/>
    <x v="1"/>
    <x v="4"/>
  </r>
  <r>
    <s v="JOAO HENRIQUE FERREIRA LIMA"/>
    <s v="Universidade Federal de Uberlandia"/>
    <n v="1404483"/>
    <n v="59552948649"/>
    <s v="10/11/1970"/>
    <s v="M"/>
    <s v="LEDA MARIA FERREIRA DA SILVA LIMA"/>
    <s v="Branca"/>
    <s v="BRASILEIRO NATO"/>
    <m/>
    <s v="DF"/>
    <m/>
    <n v="319"/>
    <x v="29"/>
    <s v="07-AREA ACADEMICA-UMUARAMA"/>
    <n v="319"/>
    <x v="13"/>
    <s v="07-AREA ACADEMICA-UMUARAMA"/>
    <m/>
    <s v="Doutorado"/>
    <s v="Auxiliar-01"/>
    <x v="0"/>
    <m/>
    <s v="0//0"/>
    <m/>
    <m/>
    <n v="0"/>
    <m/>
    <n v="0"/>
    <m/>
    <m/>
    <m/>
    <s v="EST"/>
    <s v="40 DE"/>
    <d v="2022-01-07T00:00:00"/>
    <n v="10063.44"/>
    <n v="52"/>
    <x v="0"/>
    <x v="7"/>
  </r>
  <r>
    <s v="JOAO HENRIQUE LODI AGRELI"/>
    <s v="Universidade Federal de Uberlandia"/>
    <n v="1715138"/>
    <n v="29466770870"/>
    <s v="05/02/1980"/>
    <s v="M"/>
    <s v="TELMA LODI AGRELI"/>
    <s v="Branca"/>
    <s v="BRASILEIRO NATO"/>
    <m/>
    <s v="SP"/>
    <m/>
    <n v="808"/>
    <x v="35"/>
    <s v="04-SANTA MONICA"/>
    <n v="808"/>
    <x v="26"/>
    <s v="04-SANTA MONICA"/>
    <m/>
    <s v="Doutorado"/>
    <s v="Associado-01"/>
    <x v="0"/>
    <m/>
    <s v="0//0"/>
    <m/>
    <m/>
    <n v="0"/>
    <m/>
    <n v="0"/>
    <m/>
    <m/>
    <m/>
    <s v="EST"/>
    <s v="40 DE"/>
    <d v="2009-07-24T00:00:00"/>
    <n v="16591.91"/>
    <n v="42"/>
    <x v="4"/>
    <x v="5"/>
  </r>
  <r>
    <s v="JOAO HENRIQUE LOPES GUERRA"/>
    <s v="Universidade Federal de Uberlandia"/>
    <n v="1937641"/>
    <n v="16833012857"/>
    <s v="06/02/1973"/>
    <s v="M"/>
    <s v="FANI LOPES GUERRA"/>
    <s v="Branca"/>
    <s v="BRASILEIRO NATO"/>
    <m/>
    <s v="SP"/>
    <m/>
    <n v="369"/>
    <x v="28"/>
    <s v="04-SANTA MONICA"/>
    <n v="369"/>
    <x v="24"/>
    <s v="04-SANTA MONICA"/>
    <m/>
    <s v="Doutorado"/>
    <s v="Associado-02"/>
    <x v="0"/>
    <m/>
    <s v="0//0"/>
    <m/>
    <m/>
    <n v="0"/>
    <m/>
    <n v="0"/>
    <m/>
    <m/>
    <m/>
    <s v="EST"/>
    <s v="40 DE"/>
    <d v="2012-08-13T00:00:00"/>
    <n v="17255.59"/>
    <n v="49"/>
    <x v="0"/>
    <x v="5"/>
  </r>
  <r>
    <s v="JOAO JORGE RIBEIRO DAMASCENO"/>
    <s v="Universidade Federal de Uberlandia"/>
    <n v="412189"/>
    <n v="37561146787"/>
    <s v="03/07/1957"/>
    <s v="M"/>
    <s v="AUGUSTA RIBEIRO DAMASCENO"/>
    <s v="Branca"/>
    <s v="BRASILEIRO NATO"/>
    <m/>
    <s v="CE"/>
    <s v="FORTALEZA"/>
    <n v="59"/>
    <x v="129"/>
    <s v="04-SANTA MONICA"/>
    <n v="410"/>
    <x v="7"/>
    <s v="04-SANTA MONICA"/>
    <s v="PORTADOR DE VISÃO SUB-NORMAL"/>
    <s v="Doutorado"/>
    <s v="Titular-01"/>
    <x v="0"/>
    <m/>
    <s v="0//0"/>
    <m/>
    <m/>
    <n v="0"/>
    <m/>
    <n v="0"/>
    <m/>
    <m/>
    <m/>
    <s v="EST"/>
    <s v="40 DE"/>
    <d v="1983-03-01T00:00:00"/>
    <n v="32263.18"/>
    <n v="65"/>
    <x v="3"/>
    <x v="3"/>
  </r>
  <r>
    <s v="JOAO LUCAS O CONNELL"/>
    <s v="Universidade Federal de Uberlandia"/>
    <n v="1933855"/>
    <n v="2850217611"/>
    <s v="04/06/1975"/>
    <s v="M"/>
    <s v="DEANNA BARBARA O CONNELL"/>
    <s v="Branca"/>
    <s v="BRASILEIRO NATO"/>
    <m/>
    <s v="MG"/>
    <m/>
    <n v="305"/>
    <x v="0"/>
    <s v="07-AREA ACADEMICA-UMUARAMA"/>
    <n v="305"/>
    <x v="0"/>
    <s v="07-AREA ACADEMICA-UMUARAMA"/>
    <m/>
    <s v="Doutorado"/>
    <s v="Associado-02"/>
    <x v="0"/>
    <m/>
    <s v="0//0"/>
    <m/>
    <m/>
    <n v="0"/>
    <m/>
    <n v="0"/>
    <m/>
    <m/>
    <m/>
    <s v="EST"/>
    <s v="40 HS"/>
    <d v="2012-04-11T00:00:00"/>
    <n v="16629.79"/>
    <n v="47"/>
    <x v="1"/>
    <x v="5"/>
  </r>
  <r>
    <s v="JOAO LUIZ LEITAO PARAVIDINI"/>
    <s v="Universidade Federal de Uberlandia"/>
    <n v="1035128"/>
    <n v="68020767720"/>
    <s v="06/09/1961"/>
    <s v="M"/>
    <s v="IOLANDA LEITAO PARAVIDINI"/>
    <s v="Branca"/>
    <s v="BRASILEIRO NATO"/>
    <m/>
    <s v="RJ"/>
    <s v="CAMPOS DOS GOYTACAZES"/>
    <n v="326"/>
    <x v="22"/>
    <s v="07-AREA ACADEMICA-UMUARAMA"/>
    <n v="326"/>
    <x v="18"/>
    <s v="07-AREA ACADEMICA-UMUARAMA"/>
    <m/>
    <s v="Doutorado"/>
    <s v="Associado-04"/>
    <x v="0"/>
    <m/>
    <s v="0//0"/>
    <m/>
    <m/>
    <n v="0"/>
    <m/>
    <n v="0"/>
    <m/>
    <m/>
    <m/>
    <s v="EST"/>
    <s v="40 DE"/>
    <d v="1993-03-22T00:00:00"/>
    <n v="19097.669999999998"/>
    <n v="61"/>
    <x v="6"/>
    <x v="1"/>
  </r>
  <r>
    <s v="JOAO MARCELO VEDOVOTTO"/>
    <s v="Universidade Federal de Uberlandia"/>
    <n v="1976490"/>
    <n v="5470662608"/>
    <s v="23/05/1981"/>
    <s v="M"/>
    <s v="MARIA APARECIDA VEDOVOTO"/>
    <s v="Branca"/>
    <s v="BRASILEIRO NATO"/>
    <m/>
    <s v="PR"/>
    <m/>
    <n v="399"/>
    <x v="27"/>
    <s v="12-CAMPUS GLORIA"/>
    <n v="399"/>
    <x v="23"/>
    <s v="12-CAMPUS GLORIA"/>
    <m/>
    <s v="Doutorado"/>
    <s v="Associado-01"/>
    <x v="0"/>
    <m/>
    <s v="0//0"/>
    <m/>
    <m/>
    <n v="0"/>
    <m/>
    <n v="0"/>
    <m/>
    <m/>
    <m/>
    <s v="EST"/>
    <s v="40 DE"/>
    <d v="2012-11-01T00:00:00"/>
    <n v="16591.91"/>
    <n v="41"/>
    <x v="4"/>
    <x v="5"/>
  </r>
  <r>
    <s v="JOAO MARCOS MADURRO"/>
    <s v="Universidade Federal de Uberlandia"/>
    <n v="412952"/>
    <n v="4806510866"/>
    <s v="17/04/1961"/>
    <s v="M"/>
    <s v="ITALIA LEONOR GUARALDO MADURRO"/>
    <s v="Branca"/>
    <s v="BRASILEIRO NATO"/>
    <m/>
    <s v="SP"/>
    <s v="RIBEIRAO PRETO"/>
    <n v="356"/>
    <x v="23"/>
    <s v="04-SANTA MONICA"/>
    <n v="356"/>
    <x v="19"/>
    <s v="04-SANTA MONICA"/>
    <m/>
    <s v="Doutorado"/>
    <s v="Titular-01"/>
    <x v="0"/>
    <m/>
    <s v="0//0"/>
    <m/>
    <m/>
    <n v="0"/>
    <m/>
    <n v="0"/>
    <m/>
    <m/>
    <m/>
    <s v="EST"/>
    <s v="40 DE"/>
    <d v="1987-08-11T00:00:00"/>
    <n v="26608.89"/>
    <n v="61"/>
    <x v="6"/>
    <x v="3"/>
  </r>
  <r>
    <s v="JOAO PAULO ARANTES RODRIGUES DA CUNHA"/>
    <s v="Universidade Federal de Uberlandia"/>
    <n v="1504739"/>
    <n v="77085000104"/>
    <s v="18/03/1976"/>
    <s v="M"/>
    <s v="HELENICE MARIA ARANTES RODRIGUES DA CUNHA"/>
    <s v="Branca"/>
    <s v="BRASILEIRO NATO"/>
    <m/>
    <s v="DF"/>
    <s v="BRASILIA"/>
    <n v="301"/>
    <x v="3"/>
    <s v="12-CAMPUS GLORIA"/>
    <n v="301"/>
    <x v="3"/>
    <s v="12-CAMPUS GLORIA"/>
    <m/>
    <s v="Doutorado"/>
    <s v="Titular-01"/>
    <x v="0"/>
    <m/>
    <s v="0//0"/>
    <m/>
    <m/>
    <n v="0"/>
    <m/>
    <n v="0"/>
    <m/>
    <m/>
    <m/>
    <s v="EST"/>
    <s v="40 DE"/>
    <d v="2005-08-05T00:00:00"/>
    <n v="21484.89"/>
    <n v="46"/>
    <x v="1"/>
    <x v="3"/>
  </r>
  <r>
    <s v="JOAO PAULO ELSEN SAUT"/>
    <s v="Universidade Federal de Uberlandia"/>
    <n v="1649871"/>
    <n v="2881879977"/>
    <s v="11/02/1975"/>
    <s v="M"/>
    <s v="ROSITA ELSEN SAUT"/>
    <s v="Branca"/>
    <s v="BRASILEIRO NATO"/>
    <m/>
    <s v="SC"/>
    <s v="BLUMENAU"/>
    <n v="314"/>
    <x v="20"/>
    <s v="07-AREA ACADEMICA-UMUARAMA"/>
    <n v="314"/>
    <x v="14"/>
    <s v="07-AREA ACADEMICA-UMUARAMA"/>
    <m/>
    <s v="Doutorado"/>
    <s v="Associado-02"/>
    <x v="0"/>
    <m/>
    <s v="0//0"/>
    <m/>
    <s v="Lic. Tratar de Interesses Particulares - EST"/>
    <n v="0"/>
    <m/>
    <n v="0"/>
    <m/>
    <s v="1/09/2022"/>
    <s v="31/08/2023"/>
    <s v="EST"/>
    <s v="40 DE"/>
    <d v="2008-08-07T00:00:00"/>
    <n v="0"/>
    <n v="47"/>
    <x v="1"/>
    <x v="10"/>
  </r>
  <r>
    <s v="JOAO PAULO RIBEIRO DE OLIVEIRA"/>
    <s v="Universidade Federal de Uberlandia"/>
    <n v="3246798"/>
    <n v="1997134136"/>
    <s v="18/12/1986"/>
    <s v="M"/>
    <s v="NILVA ILARIO RIBEIRO OLIVEIRA"/>
    <s v="Branca"/>
    <s v="BRASILEIRO NATO"/>
    <m/>
    <s v="GO"/>
    <m/>
    <n v="301"/>
    <x v="3"/>
    <s v="12-CAMPUS GLORIA"/>
    <n v="301"/>
    <x v="3"/>
    <s v="12-CAMPUS GLORIA"/>
    <m/>
    <s v="Doutorado"/>
    <s v="Adjunto-01"/>
    <x v="2"/>
    <m/>
    <s v="0//0"/>
    <m/>
    <m/>
    <n v="0"/>
    <m/>
    <n v="0"/>
    <m/>
    <m/>
    <m/>
    <s v="CDT"/>
    <s v="40 DE"/>
    <d v="2021-07-22T00:00:00"/>
    <n v="10971.74"/>
    <n v="36"/>
    <x v="5"/>
    <x v="7"/>
  </r>
  <r>
    <s v="JOAO RODRIGO ANDRADE"/>
    <s v="Universidade Federal de Uberlandia"/>
    <n v="3123082"/>
    <n v="8967756666"/>
    <s v="20/02/1990"/>
    <s v="M"/>
    <s v="ANA MARIA SARTORI ANDRADE"/>
    <s v="Branca"/>
    <s v="BRASILEIRO NATO"/>
    <m/>
    <s v="MG"/>
    <m/>
    <n v="399"/>
    <x v="27"/>
    <s v="12-CAMPUS GLORIA"/>
    <n v="399"/>
    <x v="23"/>
    <s v="12-CAMPUS GLORIA"/>
    <m/>
    <s v="Doutorado"/>
    <s v="Adjunto-01"/>
    <x v="0"/>
    <m/>
    <s v="0//0"/>
    <m/>
    <m/>
    <n v="0"/>
    <m/>
    <n v="0"/>
    <m/>
    <m/>
    <m/>
    <s v="EST"/>
    <s v="40 DE"/>
    <d v="2019-05-09T00:00:00"/>
    <n v="11800.12"/>
    <n v="32"/>
    <x v="8"/>
    <x v="7"/>
  </r>
  <r>
    <s v="JOAO VITOR MEZA BRAVO"/>
    <s v="Universidade Federal de Uberlandia"/>
    <n v="2415838"/>
    <n v="35449975848"/>
    <s v="08/04/1989"/>
    <s v="M"/>
    <s v="BENEDITA LUCIA MEZA BRAVO"/>
    <s v="Branca"/>
    <s v="BRASILEIRO NATO"/>
    <m/>
    <s v="SP"/>
    <m/>
    <n v="340"/>
    <x v="17"/>
    <s v="04-SANTA MONICA"/>
    <n v="340"/>
    <x v="15"/>
    <s v="04-SANTA MONICA"/>
    <m/>
    <s v="Doutorado"/>
    <s v="Adjunto-02"/>
    <x v="0"/>
    <m/>
    <s v="0//0"/>
    <m/>
    <m/>
    <n v="0"/>
    <m/>
    <n v="0"/>
    <m/>
    <m/>
    <m/>
    <s v="EST"/>
    <s v="40 DE"/>
    <d v="2017-08-25T00:00:00"/>
    <n v="12272.12"/>
    <n v="33"/>
    <x v="8"/>
    <x v="4"/>
  </r>
  <r>
    <s v="JOAQUIM CARLOS ROSSINI"/>
    <s v="Universidade Federal de Uberlandia"/>
    <n v="1466279"/>
    <n v="24952988856"/>
    <s v="09/04/1975"/>
    <s v="M"/>
    <s v="NILVIA AUGUSTA ENDE ROSSINI"/>
    <s v="Branca"/>
    <s v="BRASILEIRO NATO"/>
    <m/>
    <s v="SP"/>
    <s v="SAO PAULO"/>
    <n v="326"/>
    <x v="22"/>
    <s v="07-AREA ACADEMICA-UMUARAMA"/>
    <n v="326"/>
    <x v="18"/>
    <s v="07-AREA ACADEMICA-UMUARAMA"/>
    <m/>
    <s v="Doutorado"/>
    <s v="Titular-01"/>
    <x v="0"/>
    <m/>
    <s v="0//0"/>
    <m/>
    <m/>
    <n v="0"/>
    <m/>
    <n v="0"/>
    <m/>
    <m/>
    <m/>
    <s v="EST"/>
    <s v="40 DE"/>
    <d v="2004-08-27T00:00:00"/>
    <n v="20530.009999999998"/>
    <n v="47"/>
    <x v="1"/>
    <x v="3"/>
  </r>
  <r>
    <s v="JOCELINO SATO"/>
    <s v="Universidade Federal de Uberlandia"/>
    <n v="431021"/>
    <n v="48209295691"/>
    <s v="28/05/1964"/>
    <s v="M"/>
    <s v="LUIZA TAKAHASHI SATO"/>
    <s v="Amarela"/>
    <s v="BRASILEIRO NATO"/>
    <m/>
    <s v="SP"/>
    <s v="GUAIRA"/>
    <n v="391"/>
    <x v="8"/>
    <s v="04-SANTA MONICA"/>
    <n v="391"/>
    <x v="8"/>
    <s v="04-SANTA MONICA"/>
    <m/>
    <s v="Doutorado"/>
    <s v="Associado-03"/>
    <x v="0"/>
    <m/>
    <s v="0//0"/>
    <m/>
    <m/>
    <n v="0"/>
    <m/>
    <n v="0"/>
    <m/>
    <m/>
    <m/>
    <s v="EST"/>
    <s v="40 DE"/>
    <d v="1993-03-22T00:00:00"/>
    <n v="18363.150000000001"/>
    <n v="58"/>
    <x v="2"/>
    <x v="1"/>
  </r>
  <r>
    <s v="JOELMA CRISTINA DOS SANTOS"/>
    <s v="Universidade Federal de Uberlandia"/>
    <n v="2486219"/>
    <n v="28024088878"/>
    <s v="06/04/1979"/>
    <s v="F"/>
    <s v="EDEILZA BARBOSA DOS SANTOS"/>
    <s v="Não Informado"/>
    <s v="BRASILEIRO NATO"/>
    <m/>
    <s v="MG"/>
    <s v="MARTINOPOLIS"/>
    <n v="1155"/>
    <x v="88"/>
    <s v="09-CAMPUS PONTAL"/>
    <n v="1155"/>
    <x v="5"/>
    <s v="09-CAMPUS PONTAL"/>
    <m/>
    <s v="Doutorado"/>
    <s v="Associado-03"/>
    <x v="0"/>
    <m/>
    <s v="0//0"/>
    <m/>
    <m/>
    <n v="0"/>
    <m/>
    <n v="0"/>
    <m/>
    <m/>
    <m/>
    <s v="EST"/>
    <s v="40 DE"/>
    <d v="2008-02-20T00:00:00"/>
    <n v="18928.990000000002"/>
    <n v="43"/>
    <x v="4"/>
    <x v="1"/>
  </r>
  <r>
    <s v="JOELMA LUCIA VIEIRA PIRES"/>
    <s v="Universidade Federal de Uberlandia"/>
    <n v="1609434"/>
    <n v="93813406687"/>
    <s v="19/11/1970"/>
    <s v="F"/>
    <s v="CLEUSA VIEIRA PIRES"/>
    <s v="Não Informado"/>
    <s v="BRASILEIRO NATO"/>
    <m/>
    <s v="MG"/>
    <s v="BELO HORIZONTE"/>
    <n v="363"/>
    <x v="10"/>
    <s v="04-SANTA MONICA"/>
    <n v="363"/>
    <x v="10"/>
    <s v="04-SANTA MONICA"/>
    <m/>
    <s v="Doutorado"/>
    <s v="Associado-04"/>
    <x v="0"/>
    <m/>
    <s v="0//0"/>
    <m/>
    <m/>
    <n v="0"/>
    <m/>
    <n v="0"/>
    <m/>
    <m/>
    <m/>
    <s v="EST"/>
    <s v="40 DE"/>
    <d v="2008-11-10T00:00:00"/>
    <n v="19166.11"/>
    <n v="52"/>
    <x v="0"/>
    <x v="1"/>
  </r>
  <r>
    <s v="JONAS DANTAS BATISTA"/>
    <s v="Universidade Federal de Uberlandia"/>
    <n v="2519028"/>
    <n v="3094866450"/>
    <s v="15/02/1979"/>
    <s v="M"/>
    <s v="YOLITA DANTAS BATISTA"/>
    <s v="Branca"/>
    <s v="BRASILEIRO NATO"/>
    <m/>
    <s v="SP"/>
    <s v="SAO PAULO"/>
    <n v="437"/>
    <x v="78"/>
    <s v="07-AREA ACADEMICA-UMUARAMA"/>
    <n v="319"/>
    <x v="13"/>
    <s v="07-AREA ACADEMICA-UMUARAMA"/>
    <m/>
    <s v="Doutorado"/>
    <s v="Associado-02"/>
    <x v="0"/>
    <m/>
    <s v="0//0"/>
    <m/>
    <m/>
    <n v="0"/>
    <m/>
    <n v="0"/>
    <m/>
    <m/>
    <m/>
    <s v="EST"/>
    <s v="40 HS"/>
    <d v="2008-11-10T00:00:00"/>
    <n v="17457.099999999999"/>
    <n v="43"/>
    <x v="4"/>
    <x v="5"/>
  </r>
  <r>
    <s v="JONNY YOKOSAWA"/>
    <s v="Universidade Federal de Uberlandia"/>
    <n v="2792365"/>
    <n v="7691381875"/>
    <s v="14/03/1966"/>
    <s v="M"/>
    <s v="YAYOI YOKOSAWA"/>
    <s v="Amarela"/>
    <s v="BRASILEIRO NATO"/>
    <m/>
    <s v="PR"/>
    <m/>
    <n v="288"/>
    <x v="24"/>
    <s v="07-AREA ACADEMICA-UMUARAMA"/>
    <n v="288"/>
    <x v="20"/>
    <s v="07-AREA ACADEMICA-UMUARAMA"/>
    <m/>
    <s v="Doutorado"/>
    <s v="Associado-02"/>
    <x v="0"/>
    <m/>
    <s v="0//0"/>
    <m/>
    <m/>
    <n v="0"/>
    <m/>
    <n v="0"/>
    <m/>
    <m/>
    <m/>
    <s v="EST"/>
    <s v="40 DE"/>
    <d v="2011-01-20T00:00:00"/>
    <n v="17255.59"/>
    <n v="56"/>
    <x v="2"/>
    <x v="5"/>
  </r>
  <r>
    <s v="JORGE LUIS SILVA BRITO"/>
    <s v="Universidade Federal de Uberlandia"/>
    <n v="1035190"/>
    <n v="37778250500"/>
    <s v="07/01/1966"/>
    <s v="M"/>
    <s v="ELISIA SILVA BRITO"/>
    <s v="Branca"/>
    <s v="BRASILEIRO NATO"/>
    <m/>
    <s v="BA"/>
    <s v="VITORIA DA CONQUISTA"/>
    <n v="340"/>
    <x v="17"/>
    <s v="04-SANTA MONICA"/>
    <n v="340"/>
    <x v="15"/>
    <s v="04-SANTA MONICA"/>
    <m/>
    <s v="Doutorado"/>
    <s v="Titular-01"/>
    <x v="0"/>
    <m/>
    <s v="0//0"/>
    <m/>
    <m/>
    <n v="0"/>
    <m/>
    <n v="0"/>
    <m/>
    <m/>
    <m/>
    <s v="EST"/>
    <s v="40 DE"/>
    <d v="1993-03-22T00:00:00"/>
    <n v="21007.45"/>
    <n v="56"/>
    <x v="2"/>
    <x v="3"/>
  </r>
  <r>
    <s v="JORGE VON ATZINGEN DOS REIS"/>
    <s v="Universidade Federal de Uberlandia"/>
    <n v="1802842"/>
    <n v="30686872843"/>
    <s v="21/08/1982"/>
    <s v="M"/>
    <s v="YARA QUADROS VON ATZINGEN DOS REIS"/>
    <s v="Branca"/>
    <s v="BRASILEIRO NATO"/>
    <m/>
    <s v="SP"/>
    <m/>
    <n v="577"/>
    <x v="31"/>
    <s v="09-CAMPUS PONTAL"/>
    <n v="1158"/>
    <x v="25"/>
    <s v="09-CAMPUS PONTAL"/>
    <m/>
    <s v="Doutorado"/>
    <s v="Associado-01"/>
    <x v="0"/>
    <m/>
    <s v="0//0"/>
    <m/>
    <m/>
    <n v="0"/>
    <m/>
    <n v="0"/>
    <m/>
    <m/>
    <m/>
    <s v="EST"/>
    <s v="40 DE"/>
    <d v="2010-07-20T00:00:00"/>
    <n v="16591.91"/>
    <n v="40"/>
    <x v="4"/>
    <x v="5"/>
  </r>
  <r>
    <s v="JORGETANIA DA SILVA FERREIRA"/>
    <s v="Universidade Federal de Uberlandia"/>
    <n v="3284649"/>
    <n v="98674218687"/>
    <s v="05/03/1974"/>
    <s v="F"/>
    <s v="TEREZINHA MARIA SILVA FERREIRA"/>
    <s v="Parda"/>
    <s v="BRASILEIRO NATO"/>
    <m/>
    <s v="MG"/>
    <s v="MONTE ALEGRE DE MINAS"/>
    <n v="335"/>
    <x v="25"/>
    <s v="04-SANTA MONICA"/>
    <n v="335"/>
    <x v="21"/>
    <s v="04-SANTA MONICA"/>
    <m/>
    <s v="Doutorado"/>
    <s v="Associado-04"/>
    <x v="0"/>
    <m/>
    <s v="0//0"/>
    <m/>
    <m/>
    <n v="0"/>
    <m/>
    <n v="0"/>
    <m/>
    <m/>
    <m/>
    <s v="EST"/>
    <s v="40 DE"/>
    <d v="2009-09-04T00:00:00"/>
    <n v="18663.64"/>
    <n v="48"/>
    <x v="1"/>
    <x v="1"/>
  </r>
  <r>
    <s v="JOSE ANTONIO FERREIRA BORGES"/>
    <s v="Universidade Federal de Uberlandia"/>
    <n v="1285318"/>
    <n v="64074544687"/>
    <s v="28/08/1968"/>
    <s v="M"/>
    <s v="MARIA DE LOURDES BORGES FERREIRA"/>
    <s v="Branca"/>
    <s v="BRASILEIRO NATO"/>
    <m/>
    <s v="MG"/>
    <s v="UBERLANDIA"/>
    <n v="399"/>
    <x v="27"/>
    <s v="12-CAMPUS GLORIA"/>
    <n v="399"/>
    <x v="23"/>
    <s v="12-CAMPUS GLORIA"/>
    <m/>
    <s v="Doutorado"/>
    <s v="Associado-03"/>
    <x v="0"/>
    <m/>
    <s v="0//0"/>
    <m/>
    <m/>
    <n v="0"/>
    <m/>
    <n v="0"/>
    <m/>
    <m/>
    <m/>
    <s v="EST"/>
    <s v="40 DE"/>
    <d v="1998-07-21T00:00:00"/>
    <n v="17945.810000000001"/>
    <n v="54"/>
    <x v="2"/>
    <x v="5"/>
  </r>
  <r>
    <s v="JOSE ANTONIO GALO"/>
    <s v="Universidade Federal de Uberlandia"/>
    <n v="412828"/>
    <n v="29648041768"/>
    <s v="31/12/1953"/>
    <s v="M"/>
    <s v="ELZA SOUZA GALO"/>
    <s v="Branca"/>
    <s v="BRASILEIRO NATO"/>
    <m/>
    <s v="MG"/>
    <s v="TOMBOS"/>
    <n v="288"/>
    <x v="24"/>
    <s v="07-AREA ACADEMICA-UMUARAMA"/>
    <n v="288"/>
    <x v="20"/>
    <s v="07-AREA ACADEMICA-UMUARAMA"/>
    <m/>
    <s v="Doutorado"/>
    <s v="Associado-02"/>
    <x v="0"/>
    <m/>
    <s v="0//0"/>
    <m/>
    <m/>
    <n v="0"/>
    <m/>
    <n v="0"/>
    <m/>
    <m/>
    <m/>
    <s v="EST"/>
    <s v="40 DE"/>
    <d v="1987-02-15T00:00:00"/>
    <n v="24635.52"/>
    <n v="69"/>
    <x v="7"/>
    <x v="3"/>
  </r>
  <r>
    <s v="JOSE BENEDITO DE ALMEIDA JUNIOR"/>
    <s v="Universidade Federal de Uberlandia"/>
    <n v="1505212"/>
    <n v="8237262824"/>
    <s v="20/08/1965"/>
    <s v="M"/>
    <s v="DIOMAR DOMINGUES DE ALMEIDA"/>
    <s v="Não Informado"/>
    <s v="BRASILEIRO NATO"/>
    <m/>
    <s v="SP"/>
    <s v="SAO PAULO"/>
    <n v="807"/>
    <x v="26"/>
    <s v="04-SANTA MONICA"/>
    <n v="807"/>
    <x v="22"/>
    <s v="04-SANTA MONICA"/>
    <m/>
    <s v="Doutorado"/>
    <s v="Associado-03"/>
    <x v="0"/>
    <m/>
    <s v="0//0"/>
    <m/>
    <m/>
    <n v="0"/>
    <m/>
    <n v="0"/>
    <m/>
    <m/>
    <m/>
    <s v="EST"/>
    <s v="40 DE"/>
    <d v="2005-08-12T00:00:00"/>
    <n v="17945.810000000001"/>
    <n v="57"/>
    <x v="2"/>
    <x v="5"/>
  </r>
  <r>
    <s v="JOSE CANDIDO XAVIER"/>
    <s v="Universidade Federal de Uberlandia"/>
    <n v="1504735"/>
    <n v="73876747449"/>
    <s v="24/08/1970"/>
    <s v="M"/>
    <s v="BENEDITA CANDIDO XAVIER"/>
    <s v="Não Informado"/>
    <s v="BRASILEIRO NATO"/>
    <m/>
    <s v="PR"/>
    <s v="FORMOSA D OESTE"/>
    <n v="395"/>
    <x v="1"/>
    <s v="04-SANTA MONICA"/>
    <n v="395"/>
    <x v="1"/>
    <s v="04-SANTA MONICA"/>
    <m/>
    <s v="Doutorado"/>
    <s v="Associado-04"/>
    <x v="0"/>
    <m/>
    <s v="0//0"/>
    <m/>
    <m/>
    <n v="0"/>
    <m/>
    <n v="0"/>
    <m/>
    <m/>
    <m/>
    <s v="EST"/>
    <s v="40 DE"/>
    <d v="2005-08-05T00:00:00"/>
    <n v="18663.64"/>
    <n v="52"/>
    <x v="0"/>
    <x v="1"/>
  </r>
  <r>
    <s v="JOSE CARLOS DE OLIVEIRA"/>
    <s v="Universidade Federal de Uberlandia"/>
    <n v="1082714"/>
    <n v="60868562904"/>
    <s v="14/04/1965"/>
    <s v="M"/>
    <s v="IVETTE THEREZA MAFORTE DE OLIVEIRA"/>
    <s v="Branca"/>
    <s v="BRASILEIRO NATO"/>
    <m/>
    <s v="PR"/>
    <m/>
    <n v="349"/>
    <x v="9"/>
    <s v="04-SANTA MONICA"/>
    <n v="349"/>
    <x v="9"/>
    <s v="04-SANTA MONICA"/>
    <s v="SURDO"/>
    <s v="Doutorado"/>
    <s v="Adjunto-01"/>
    <x v="0"/>
    <m/>
    <s v="0//0"/>
    <m/>
    <m/>
    <n v="26258"/>
    <s v="UNIVERS. TECNOLOGICA FEDERAL DO PARANA"/>
    <n v="0"/>
    <m/>
    <m/>
    <m/>
    <s v="EST"/>
    <s v="40 DE"/>
    <d v="2016-03-21T00:00:00"/>
    <n v="15397.11"/>
    <n v="57"/>
    <x v="2"/>
    <x v="9"/>
  </r>
  <r>
    <s v="JOSE DE LOS SANTOS GUERRA"/>
    <s v="Universidade Federal de Uberlandia"/>
    <n v="1658477"/>
    <n v="22729442804"/>
    <s v="20/07/1972"/>
    <s v="M"/>
    <s v="OLGA GUERRA RODRIGUEZ"/>
    <s v="Branca"/>
    <s v="EQUIPARADO"/>
    <s v="CUBA"/>
    <m/>
    <s v="HAVANA"/>
    <n v="395"/>
    <x v="1"/>
    <s v="04-SANTA MONICA"/>
    <n v="395"/>
    <x v="1"/>
    <s v="04-SANTA MONICA"/>
    <m/>
    <s v="Doutorado"/>
    <s v="Associado-04"/>
    <x v="0"/>
    <m/>
    <s v="0//0"/>
    <m/>
    <m/>
    <n v="0"/>
    <m/>
    <n v="0"/>
    <m/>
    <m/>
    <m/>
    <s v="EST"/>
    <s v="40 DE"/>
    <d v="2008-09-25T00:00:00"/>
    <n v="18663.64"/>
    <n v="50"/>
    <x v="0"/>
    <x v="1"/>
  </r>
  <r>
    <s v="JOSE DE MAGALHAES CAMPOS AMBROSIO"/>
    <s v="Universidade Federal de Uberlandia"/>
    <n v="1602780"/>
    <n v="6629534603"/>
    <s v="03/09/1985"/>
    <s v="M"/>
    <s v="PORCINA ANGELICA DA SILVA CAMPOS AMBROSIO"/>
    <s v="Branca"/>
    <s v="BRASILEIRO NATO"/>
    <m/>
    <s v="MG"/>
    <m/>
    <n v="376"/>
    <x v="38"/>
    <s v="04-SANTA MONICA"/>
    <n v="376"/>
    <x v="28"/>
    <s v="04-SANTA MONICA"/>
    <m/>
    <s v="Doutorado"/>
    <s v="Adjunto-04"/>
    <x v="0"/>
    <m/>
    <s v="0//0"/>
    <m/>
    <s v="Afas. Estudo Exterior C/Ônus Limitado - EST"/>
    <n v="0"/>
    <m/>
    <n v="0"/>
    <m/>
    <s v="1/05/2022"/>
    <s v="30/04/2023"/>
    <s v="EST"/>
    <s v="40 DE"/>
    <d v="2011-08-16T00:00:00"/>
    <n v="13273.52"/>
    <n v="37"/>
    <x v="5"/>
    <x v="4"/>
  </r>
  <r>
    <s v="JOSE DEOLINDO MASCARENHAS MENCK"/>
    <s v="Universidade Federal de Uberlandia"/>
    <n v="412310"/>
    <n v="22351760115"/>
    <s v="10/08/1958"/>
    <s v="M"/>
    <s v="MARIA NAZARE MASCARENHAS MENCK"/>
    <s v="Não Informado"/>
    <s v="BRASILEIRO NATO"/>
    <m/>
    <s v="RJ"/>
    <s v="RIO DE JANEIRO"/>
    <n v="344"/>
    <x v="6"/>
    <s v="04-SANTA MONICA"/>
    <n v="344"/>
    <x v="6"/>
    <s v="04-SANTA MONICA"/>
    <m/>
    <s v="Especialização Nivel Superior"/>
    <s v="Adjunto-02"/>
    <x v="0"/>
    <m/>
    <s v="0//0"/>
    <m/>
    <m/>
    <n v="0"/>
    <m/>
    <n v="0"/>
    <m/>
    <m/>
    <m/>
    <s v="EST"/>
    <s v="40 DE"/>
    <d v="1984-03-19T00:00:00"/>
    <n v="8558.44"/>
    <n v="64"/>
    <x v="3"/>
    <x v="2"/>
  </r>
  <r>
    <s v="JOSE EDUARDO ALAMY FILHO"/>
    <s v="Universidade Federal de Uberlandia"/>
    <n v="2512526"/>
    <n v="3326525648"/>
    <s v="15/08/1976"/>
    <s v="M"/>
    <s v="ANGELA DEANGELES ALAMY"/>
    <s v="Branca"/>
    <s v="BRASILEIRO NATO"/>
    <m/>
    <s v="MG"/>
    <s v="ARAGUARI"/>
    <n v="407"/>
    <x v="43"/>
    <s v="04-SANTA MONICA"/>
    <n v="407"/>
    <x v="29"/>
    <s v="04-SANTA MONICA"/>
    <m/>
    <s v="Doutorado"/>
    <s v="Associado-04"/>
    <x v="0"/>
    <m/>
    <s v="0//0"/>
    <m/>
    <m/>
    <n v="0"/>
    <m/>
    <n v="0"/>
    <m/>
    <m/>
    <m/>
    <s v="EST"/>
    <s v="40 DE"/>
    <d v="2006-08-04T00:00:00"/>
    <n v="18663.64"/>
    <n v="46"/>
    <x v="1"/>
    <x v="1"/>
  </r>
  <r>
    <s v="JOSE EDUARDO DE AGUIAR"/>
    <s v="Universidade Federal de Uberlandia"/>
    <n v="2650702"/>
    <n v="35105526600"/>
    <s v="17/02/1961"/>
    <s v="M"/>
    <s v="MARLENE ALVES DE AGUIAR"/>
    <s v="Branca"/>
    <s v="BRASILEIRO NATO"/>
    <m/>
    <s v="MG"/>
    <s v="UBERLANDIA"/>
    <n v="360"/>
    <x v="4"/>
    <s v="04-SANTA MONICA"/>
    <n v="360"/>
    <x v="4"/>
    <s v="04-SANTA MONICA"/>
    <m/>
    <s v="Mestrado"/>
    <s v="Adjunto-04"/>
    <x v="0"/>
    <m/>
    <s v="0//0"/>
    <m/>
    <m/>
    <n v="0"/>
    <m/>
    <n v="0"/>
    <m/>
    <m/>
    <m/>
    <s v="EST"/>
    <s v="40 DE"/>
    <d v="2009-03-04T00:00:00"/>
    <n v="10404.120000000001"/>
    <n v="61"/>
    <x v="6"/>
    <x v="7"/>
  </r>
  <r>
    <s v="JOSE EDUARDO DE PAULA"/>
    <s v="Universidade Federal de Uberlandia"/>
    <n v="1998364"/>
    <n v="12707793892"/>
    <s v="29/05/1971"/>
    <s v="M"/>
    <s v="MARIA LILIAN GRANDE DE PAULA"/>
    <s v="Branca"/>
    <s v="BRASILEIRO NATO"/>
    <m/>
    <s v="SP"/>
    <m/>
    <n v="808"/>
    <x v="35"/>
    <s v="04-SANTA MONICA"/>
    <n v="808"/>
    <x v="26"/>
    <s v="04-SANTA MONICA"/>
    <m/>
    <s v="Doutorado"/>
    <s v="Adjunto-04"/>
    <x v="0"/>
    <m/>
    <s v="0//0"/>
    <m/>
    <m/>
    <n v="0"/>
    <m/>
    <n v="0"/>
    <m/>
    <m/>
    <m/>
    <s v="EST"/>
    <s v="40 DE"/>
    <d v="2013-02-20T00:00:00"/>
    <n v="14256.7"/>
    <n v="51"/>
    <x v="0"/>
    <x v="9"/>
  </r>
  <r>
    <s v="JOSE EDUARDO FERREIRA LOPES"/>
    <s v="Universidade Federal de Uberlandia"/>
    <n v="1840743"/>
    <n v="89883977620"/>
    <s v="25/09/1971"/>
    <s v="M"/>
    <s v="HELENA MARIA FERREIRA"/>
    <s v="Branca"/>
    <s v="BRASILEIRO NATO"/>
    <m/>
    <s v="MG"/>
    <m/>
    <n v="122"/>
    <x v="72"/>
    <s v="04-SANTA MONICA"/>
    <n v="369"/>
    <x v="24"/>
    <s v="04-SANTA MONICA"/>
    <m/>
    <s v="Doutorado"/>
    <s v="Associado-01"/>
    <x v="0"/>
    <m/>
    <s v="0//0"/>
    <m/>
    <m/>
    <n v="0"/>
    <m/>
    <n v="0"/>
    <m/>
    <m/>
    <m/>
    <s v="EST"/>
    <s v="40 DE"/>
    <d v="2011-01-19T00:00:00"/>
    <n v="17248.189999999999"/>
    <n v="51"/>
    <x v="0"/>
    <x v="5"/>
  </r>
  <r>
    <s v="JOSE FAUSTO DE MORAIS"/>
    <s v="Universidade Federal de Uberlandia"/>
    <n v="80010"/>
    <n v="24493538104"/>
    <s v="02/10/1962"/>
    <s v="M"/>
    <s v="MARIA LUIZ DE MORAIS"/>
    <s v="Parda"/>
    <s v="BRASILEIRO NATO"/>
    <m/>
    <s v="MG"/>
    <s v="BELO HORIZONTE"/>
    <n v="391"/>
    <x v="8"/>
    <s v="04-SANTA MONICA"/>
    <n v="391"/>
    <x v="8"/>
    <s v="04-SANTA MONICA"/>
    <m/>
    <s v="Doutorado"/>
    <s v="Associado-02"/>
    <x v="0"/>
    <m/>
    <s v="0//0"/>
    <m/>
    <m/>
    <n v="0"/>
    <m/>
    <n v="0"/>
    <m/>
    <m/>
    <m/>
    <s v="EST"/>
    <s v="40 DE"/>
    <d v="2009-03-04T00:00:00"/>
    <n v="20643.93"/>
    <n v="60"/>
    <x v="6"/>
    <x v="3"/>
  </r>
  <r>
    <s v="JOSE GONCALVES TEIXEIRA JUNIOR"/>
    <s v="Universidade Federal de Uberlandia"/>
    <n v="2449022"/>
    <n v="3326587678"/>
    <s v="06/11/1977"/>
    <s v="M"/>
    <s v="CLEUSA DIAS GONCALVES"/>
    <s v="Branca"/>
    <s v="BRASILEIRO NATO"/>
    <m/>
    <s v="MG"/>
    <s v="ARCOS"/>
    <n v="395"/>
    <x v="1"/>
    <s v="04-SANTA MONICA"/>
    <n v="1152"/>
    <x v="27"/>
    <s v="09-CAMPUS PONTAL"/>
    <m/>
    <s v="Doutorado"/>
    <s v="Associado-01"/>
    <x v="0"/>
    <m/>
    <s v="0//0"/>
    <m/>
    <m/>
    <n v="0"/>
    <m/>
    <n v="0"/>
    <m/>
    <m/>
    <m/>
    <s v="EST"/>
    <s v="40 DE"/>
    <d v="2009-03-27T00:00:00"/>
    <n v="17575.09"/>
    <n v="45"/>
    <x v="1"/>
    <x v="5"/>
  </r>
  <r>
    <s v="JOSE GUSTAVO DE SOUZA PAIVA"/>
    <s v="Universidade Federal de Uberlandia"/>
    <n v="2615901"/>
    <n v="3999951613"/>
    <s v="12/11/1979"/>
    <s v="M"/>
    <s v="AVAI PEREIRA DE SOUZA PAIVA"/>
    <s v="Branca"/>
    <s v="BRASILEIRO NATO"/>
    <m/>
    <s v="MG"/>
    <s v="UBERLANDIA"/>
    <n v="414"/>
    <x v="42"/>
    <s v="04-SANTA MONICA"/>
    <n v="414"/>
    <x v="12"/>
    <s v="04-SANTA MONICA"/>
    <m/>
    <s v="Doutorado"/>
    <s v="Associado-01"/>
    <x v="0"/>
    <m/>
    <s v="0//0"/>
    <m/>
    <m/>
    <n v="0"/>
    <m/>
    <n v="0"/>
    <m/>
    <m/>
    <m/>
    <s v="EST"/>
    <s v="40 DE"/>
    <d v="2008-09-25T00:00:00"/>
    <n v="16591.91"/>
    <n v="43"/>
    <x v="4"/>
    <x v="5"/>
  </r>
  <r>
    <s v="JOSE JEAN PAUL ZANLUCCHI DE SOUZA TAVARES"/>
    <s v="Universidade Federal de Uberlandia"/>
    <n v="1675928"/>
    <n v="25868218825"/>
    <s v="19/07/1972"/>
    <s v="M"/>
    <s v="DURVALINA APARECIDA ZANLUCCHI DE SOUZA TAVARES"/>
    <s v="Branca"/>
    <s v="BRASILEIRO NATO"/>
    <m/>
    <s v="SP"/>
    <s v="LOUVEIRA"/>
    <n v="399"/>
    <x v="27"/>
    <s v="12-CAMPUS GLORIA"/>
    <n v="399"/>
    <x v="23"/>
    <s v="12-CAMPUS GLORIA"/>
    <m/>
    <s v="Doutorado"/>
    <s v="Associado-03"/>
    <x v="0"/>
    <m/>
    <s v="0//0"/>
    <m/>
    <m/>
    <n v="0"/>
    <m/>
    <n v="0"/>
    <m/>
    <m/>
    <m/>
    <s v="EST"/>
    <s v="40 DE"/>
    <d v="2009-01-22T00:00:00"/>
    <n v="17945.810000000001"/>
    <n v="50"/>
    <x v="0"/>
    <x v="5"/>
  </r>
  <r>
    <s v="JOSE LAERCIO DORICIO"/>
    <s v="Universidade Federal de Uberlandia"/>
    <n v="1802793"/>
    <n v="27580765861"/>
    <s v="25/09/1977"/>
    <s v="M"/>
    <s v="NAIR VASQUES DORICIO"/>
    <s v="Branca"/>
    <s v="BRASILEIRO NATO"/>
    <m/>
    <s v="SP"/>
    <m/>
    <n v="801"/>
    <x v="96"/>
    <s v="09-CAMPUS PONTAL"/>
    <n v="1152"/>
    <x v="27"/>
    <s v="09-CAMPUS PONTAL"/>
    <m/>
    <s v="Doutorado"/>
    <s v="Adjunto-04"/>
    <x v="0"/>
    <m/>
    <s v="0//0"/>
    <m/>
    <m/>
    <n v="0"/>
    <m/>
    <n v="0"/>
    <m/>
    <m/>
    <m/>
    <s v="EST"/>
    <s v="40 DE"/>
    <d v="2010-07-30T00:00:00"/>
    <n v="13273.52"/>
    <n v="45"/>
    <x v="1"/>
    <x v="4"/>
  </r>
  <r>
    <s v="JOSE MAGNO QUEIROZ LUZ"/>
    <s v="Universidade Federal de Uberlandia"/>
    <n v="1166059"/>
    <n v="66559618668"/>
    <s v="06/01/1967"/>
    <s v="M"/>
    <s v="RAIMUNDA BENTA LUZ"/>
    <s v="Branca"/>
    <s v="BRASILEIRO NATO"/>
    <m/>
    <s v="RN"/>
    <s v="MOSSORO"/>
    <n v="582"/>
    <x v="130"/>
    <s v="04-SANTA MONICA"/>
    <n v="301"/>
    <x v="3"/>
    <s v="12-CAMPUS GLORIA"/>
    <s v="MONOPLEGIA"/>
    <s v="Doutorado"/>
    <s v="Titular-01"/>
    <x v="0"/>
    <m/>
    <s v="0//0"/>
    <m/>
    <m/>
    <n v="26233"/>
    <s v="UNIVERSIDADE FEDERAL DO CEARA"/>
    <n v="0"/>
    <m/>
    <m/>
    <m/>
    <s v="EST"/>
    <s v="40 DE"/>
    <d v="1998-07-01T00:00:00"/>
    <n v="26217.39"/>
    <n v="55"/>
    <x v="2"/>
    <x v="3"/>
  </r>
  <r>
    <s v="JOSE MARCOS DA SILVA"/>
    <s v="Universidade Federal de Uberlandia"/>
    <n v="2344740"/>
    <n v="32649745843"/>
    <s v="05/06/1985"/>
    <s v="M"/>
    <s v="CLEIDE PARIGIO DA SILVA"/>
    <s v="Parda"/>
    <s v="BRASILEIRO NATO"/>
    <m/>
    <s v="SP"/>
    <m/>
    <n v="360"/>
    <x v="4"/>
    <s v="04-SANTA MONICA"/>
    <n v="360"/>
    <x v="4"/>
    <s v="04-SANTA MONICA"/>
    <m/>
    <s v="Doutorado"/>
    <s v="Adjunto-02"/>
    <x v="0"/>
    <m/>
    <s v="0//0"/>
    <m/>
    <m/>
    <n v="0"/>
    <m/>
    <n v="0"/>
    <m/>
    <m/>
    <m/>
    <s v="EST"/>
    <s v="40 DE"/>
    <d v="2016-11-21T00:00:00"/>
    <n v="12272.12"/>
    <n v="37"/>
    <x v="5"/>
    <x v="4"/>
  </r>
  <r>
    <s v="JOSE MARIA VILLAS BOAS"/>
    <s v="Universidade Federal de Uberlandia"/>
    <n v="1698662"/>
    <n v="14211321846"/>
    <s v="15/09/1974"/>
    <s v="M"/>
    <s v="TEREZINHA MARIA FOGATI VILLAS BOAS"/>
    <s v="Branca"/>
    <s v="BRASILEIRO NATO"/>
    <m/>
    <s v="SP"/>
    <m/>
    <n v="395"/>
    <x v="1"/>
    <s v="04-SANTA MONICA"/>
    <n v="395"/>
    <x v="1"/>
    <s v="04-SANTA MONICA"/>
    <m/>
    <s v="Doutorado"/>
    <s v="Associado-03"/>
    <x v="0"/>
    <m/>
    <s v="0//0"/>
    <m/>
    <m/>
    <n v="0"/>
    <m/>
    <n v="0"/>
    <m/>
    <m/>
    <m/>
    <s v="EST"/>
    <s v="40 DE"/>
    <d v="2009-05-08T00:00:00"/>
    <n v="21798.57"/>
    <n v="48"/>
    <x v="1"/>
    <x v="3"/>
  </r>
  <r>
    <s v="JOSE ROBERTO CAMACHO"/>
    <s v="Universidade Federal de Uberlandia"/>
    <n v="411642"/>
    <n v="21242844600"/>
    <s v="03/11/1954"/>
    <s v="M"/>
    <s v="MARIA PILAR RODRIGUES CAMACHO"/>
    <s v="Branca"/>
    <s v="BRASILEIRO NATO"/>
    <m/>
    <s v="SP"/>
    <s v="TAGUATINGA"/>
    <n v="403"/>
    <x v="12"/>
    <s v="04-SANTA MONICA"/>
    <n v="403"/>
    <x v="11"/>
    <s v="04-SANTA MONICA"/>
    <m/>
    <s v="Doutorado"/>
    <s v="Titular-01"/>
    <x v="0"/>
    <m/>
    <s v="0//0"/>
    <m/>
    <m/>
    <n v="0"/>
    <m/>
    <n v="0"/>
    <m/>
    <m/>
    <m/>
    <s v="EST"/>
    <s v="40 DE"/>
    <d v="1979-02-01T00:00:00"/>
    <n v="26829.599999999999"/>
    <n v="68"/>
    <x v="3"/>
    <x v="3"/>
  </r>
  <r>
    <s v="JOSE ROBERTO MINEO"/>
    <s v="Universidade Federal de Uberlandia"/>
    <n v="412122"/>
    <n v="51416883800"/>
    <s v="08/01/1953"/>
    <s v="M"/>
    <s v="CONCEICAO AP A MINEO"/>
    <s v="Branca"/>
    <s v="BRASILEIRO NATO"/>
    <m/>
    <s v="SP"/>
    <s v="SAO PAULO"/>
    <n v="288"/>
    <x v="24"/>
    <s v="07-AREA ACADEMICA-UMUARAMA"/>
    <n v="288"/>
    <x v="20"/>
    <s v="07-AREA ACADEMICA-UMUARAMA"/>
    <m/>
    <s v="Doutorado"/>
    <s v="Titular-01"/>
    <x v="0"/>
    <m/>
    <s v="0//0"/>
    <m/>
    <m/>
    <n v="0"/>
    <m/>
    <n v="0"/>
    <m/>
    <m/>
    <m/>
    <s v="EST"/>
    <s v="40 DE"/>
    <d v="1982-08-01T00:00:00"/>
    <n v="30327.72"/>
    <n v="69"/>
    <x v="7"/>
    <x v="3"/>
  </r>
  <r>
    <s v="JOSE ROBERTO TOZONI"/>
    <s v="Universidade Federal de Uberlandia"/>
    <n v="1768471"/>
    <n v="13332041835"/>
    <s v="12/12/1968"/>
    <s v="M"/>
    <s v="MARIA ZILMA DOS SANTOS TOZONI"/>
    <s v="Branca"/>
    <s v="BRASILEIRO NATO"/>
    <m/>
    <s v="SP"/>
    <m/>
    <n v="395"/>
    <x v="1"/>
    <s v="04-SANTA MONICA"/>
    <n v="395"/>
    <x v="1"/>
    <s v="04-SANTA MONICA"/>
    <m/>
    <s v="Doutorado"/>
    <s v="Associado-03"/>
    <x v="0"/>
    <m/>
    <s v="0//0"/>
    <m/>
    <m/>
    <n v="0"/>
    <m/>
    <n v="0"/>
    <m/>
    <m/>
    <m/>
    <s v="EST"/>
    <s v="40 DE"/>
    <d v="2010-03-05T00:00:00"/>
    <n v="18780.490000000002"/>
    <n v="54"/>
    <x v="2"/>
    <x v="1"/>
  </r>
  <r>
    <s v="JOSE RUBENS DAMAS GARLIPP"/>
    <s v="Universidade Federal de Uberlandia"/>
    <n v="412577"/>
    <n v="2487669888"/>
    <s v="13/08/1957"/>
    <s v="M"/>
    <s v="MARIA DAMAS GARLIPP"/>
    <s v="Branca"/>
    <s v="BRASILEIRO NATO"/>
    <m/>
    <s v="SP"/>
    <s v="CAMPINAS"/>
    <n v="344"/>
    <x v="6"/>
    <s v="04-SANTA MONICA"/>
    <n v="344"/>
    <x v="6"/>
    <s v="04-SANTA MONICA"/>
    <m/>
    <s v="Doutorado"/>
    <s v="Titular-01"/>
    <x v="0"/>
    <m/>
    <s v="0//0"/>
    <m/>
    <m/>
    <n v="0"/>
    <m/>
    <n v="0"/>
    <m/>
    <m/>
    <m/>
    <s v="EST"/>
    <s v="40 DE"/>
    <d v="1985-08-01T00:00:00"/>
    <n v="24986.22"/>
    <n v="65"/>
    <x v="3"/>
    <x v="3"/>
  </r>
  <r>
    <s v="JOSE RUBENS MACEDO JUNIOR"/>
    <s v="Universidade Federal de Uberlandia"/>
    <n v="2775805"/>
    <n v="78606586668"/>
    <s v="27/05/1972"/>
    <s v="M"/>
    <s v="MARIA SEBASTIANA MOURA MACEDO"/>
    <s v="Branca"/>
    <s v="BRASILEIRO NATO"/>
    <m/>
    <s v="MG"/>
    <m/>
    <n v="403"/>
    <x v="12"/>
    <s v="04-SANTA MONICA"/>
    <n v="403"/>
    <x v="11"/>
    <s v="04-SANTA MONICA"/>
    <m/>
    <s v="Doutorado"/>
    <s v="Associado-02"/>
    <x v="0"/>
    <m/>
    <s v="0//0"/>
    <m/>
    <m/>
    <n v="0"/>
    <m/>
    <n v="0"/>
    <m/>
    <m/>
    <m/>
    <s v="EST"/>
    <s v="40 DE"/>
    <d v="2011-02-01T00:00:00"/>
    <n v="17255.59"/>
    <n v="50"/>
    <x v="0"/>
    <x v="5"/>
  </r>
  <r>
    <s v="JOSE SIMAO DA SILVA SOBRINHO"/>
    <s v="Universidade Federal de Uberlandia"/>
    <n v="1171128"/>
    <n v="34969136149"/>
    <s v="23/07/1965"/>
    <s v="M"/>
    <s v="MARIA VALDERINA DA SILVA"/>
    <s v="Parda"/>
    <s v="BRASILEIRO NATO"/>
    <m/>
    <s v="GO"/>
    <m/>
    <n v="349"/>
    <x v="9"/>
    <s v="04-SANTA MONICA"/>
    <n v="349"/>
    <x v="9"/>
    <s v="04-SANTA MONICA"/>
    <m/>
    <s v="Doutorado"/>
    <s v="Associado-02"/>
    <x v="0"/>
    <m/>
    <s v="0//0"/>
    <m/>
    <m/>
    <n v="26440"/>
    <s v="UNIVERSIDADE FEDERAL DA FRONTEIRA SUL"/>
    <n v="0"/>
    <m/>
    <m/>
    <m/>
    <s v="EST"/>
    <s v="40 DE"/>
    <d v="2015-01-20T00:00:00"/>
    <n v="17255.59"/>
    <n v="57"/>
    <x v="2"/>
    <x v="5"/>
  </r>
  <r>
    <s v="JOSE SOARES DE DEUS"/>
    <s v="Universidade Federal de Uberlandia"/>
    <n v="1859631"/>
    <n v="73427012620"/>
    <s v="16/11/1969"/>
    <s v="M"/>
    <s v="FRANCELINA CELESTINA DE JESUS"/>
    <s v="Parda"/>
    <s v="BRASILEIRO NATO"/>
    <m/>
    <s v="MG"/>
    <m/>
    <n v="808"/>
    <x v="35"/>
    <s v="04-SANTA MONICA"/>
    <n v="808"/>
    <x v="26"/>
    <s v="04-SANTA MONICA"/>
    <m/>
    <s v="Doutorado"/>
    <s v="Associado-02"/>
    <x v="0"/>
    <m/>
    <s v="0//0"/>
    <m/>
    <m/>
    <n v="0"/>
    <m/>
    <n v="0"/>
    <m/>
    <m/>
    <m/>
    <s v="EST"/>
    <s v="40 DE"/>
    <d v="2011-03-30T00:00:00"/>
    <n v="17255.59"/>
    <n v="53"/>
    <x v="0"/>
    <x v="5"/>
  </r>
  <r>
    <s v="JOSE SUELI DE MAGALHAES"/>
    <s v="Universidade Federal de Uberlandia"/>
    <n v="1123421"/>
    <n v="62710729687"/>
    <s v="11/11/1967"/>
    <s v="M"/>
    <s v="PEDROLINA CA MAGALHAES"/>
    <s v="Branca"/>
    <s v="BRASILEIRO NATO"/>
    <m/>
    <s v="MG"/>
    <s v="MONJOLINHO DE MINAS"/>
    <n v="349"/>
    <x v="9"/>
    <s v="04-SANTA MONICA"/>
    <n v="349"/>
    <x v="9"/>
    <s v="04-SANTA MONICA"/>
    <m/>
    <s v="Doutorado"/>
    <s v="Titular-01"/>
    <x v="0"/>
    <m/>
    <s v="0//0"/>
    <m/>
    <m/>
    <n v="0"/>
    <m/>
    <n v="0"/>
    <m/>
    <m/>
    <m/>
    <s v="EST"/>
    <s v="40 DE"/>
    <d v="1995-02-01T00:00:00"/>
    <n v="20911.96"/>
    <n v="55"/>
    <x v="2"/>
    <x v="3"/>
  </r>
  <r>
    <s v="JOSE WALDEMAR DA SILVA"/>
    <s v="Universidade Federal de Uberlandia"/>
    <n v="1452488"/>
    <n v="683657640"/>
    <s v="09/07/1975"/>
    <s v="M"/>
    <s v="MARIA EDITH MARTINS SILVA"/>
    <s v="Parda"/>
    <s v="BRASILEIRO NATO"/>
    <m/>
    <s v="MG"/>
    <m/>
    <n v="391"/>
    <x v="8"/>
    <s v="04-SANTA MONICA"/>
    <n v="391"/>
    <x v="8"/>
    <s v="04-SANTA MONICA"/>
    <m/>
    <s v="Doutorado"/>
    <s v="Associado-03"/>
    <x v="0"/>
    <m/>
    <s v="0//0"/>
    <m/>
    <m/>
    <n v="0"/>
    <m/>
    <n v="0"/>
    <m/>
    <m/>
    <m/>
    <s v="EST"/>
    <s v="40 DE"/>
    <d v="2009-11-10T00:00:00"/>
    <n v="17945.810000000001"/>
    <n v="47"/>
    <x v="1"/>
    <x v="5"/>
  </r>
  <r>
    <s v="JOSE WEBER VIEIRA DE FARIA"/>
    <s v="Universidade Federal de Uberlandia"/>
    <n v="3178805"/>
    <n v="48505340663"/>
    <s v="23/04/1968"/>
    <s v="M"/>
    <s v="GENITA ARANTES DE FARIA"/>
    <s v="Branca"/>
    <s v="BRASILEIRO NATO"/>
    <m/>
    <s v="MG"/>
    <s v="UBERLANDIA"/>
    <n v="305"/>
    <x v="0"/>
    <s v="07-AREA ACADEMICA-UMUARAMA"/>
    <n v="305"/>
    <x v="0"/>
    <s v="07-AREA ACADEMICA-UMUARAMA"/>
    <m/>
    <s v="Doutorado"/>
    <s v="Adjunto-02"/>
    <x v="0"/>
    <m/>
    <s v="0//0"/>
    <m/>
    <m/>
    <n v="0"/>
    <m/>
    <n v="0"/>
    <m/>
    <m/>
    <m/>
    <s v="EST"/>
    <s v="20 HS"/>
    <d v="2014-07-28T00:00:00"/>
    <n v="4495.0200000000004"/>
    <n v="54"/>
    <x v="2"/>
    <x v="0"/>
  </r>
  <r>
    <s v="JOSEPH SALEM BARBAR"/>
    <s v="Universidade Federal de Uberlandia"/>
    <n v="3330909"/>
    <n v="59579846634"/>
    <s v="27/02/1966"/>
    <s v="M"/>
    <s v="SAOD JOAO MOISES BARBAR"/>
    <s v="Branca"/>
    <s v="BRASILEIRO NATO"/>
    <m/>
    <s v="MG"/>
    <s v="UBERLANDIA"/>
    <n v="407"/>
    <x v="43"/>
    <s v="04-SANTA MONICA"/>
    <n v="407"/>
    <x v="29"/>
    <s v="04-SANTA MONICA"/>
    <m/>
    <s v="Doutorado"/>
    <s v="Associado-01"/>
    <x v="0"/>
    <m/>
    <s v="0//0"/>
    <m/>
    <m/>
    <n v="0"/>
    <m/>
    <n v="0"/>
    <m/>
    <m/>
    <m/>
    <s v="EST"/>
    <s v="40 DE"/>
    <d v="2008-09-25T00:00:00"/>
    <n v="23892.33"/>
    <n v="56"/>
    <x v="2"/>
    <x v="3"/>
  </r>
  <r>
    <s v="JOSIANE BRANCO PLANTZ"/>
    <s v="Universidade Federal de Uberlandia"/>
    <n v="3295638"/>
    <n v="13287845764"/>
    <s v="18/02/1992"/>
    <s v="F"/>
    <s v="LUCINEA DA ROCHA BRANCO PLANTZ"/>
    <s v="Branca"/>
    <s v="BRASILEIRO NATO"/>
    <m/>
    <s v="RJ"/>
    <m/>
    <n v="340"/>
    <x v="17"/>
    <s v="04-SANTA MONICA"/>
    <n v="340"/>
    <x v="15"/>
    <s v="04-SANTA MONICA"/>
    <m/>
    <s v="Doutorado"/>
    <s v="Auxiliar-01"/>
    <x v="0"/>
    <m/>
    <s v="0//0"/>
    <m/>
    <m/>
    <n v="0"/>
    <m/>
    <n v="0"/>
    <m/>
    <m/>
    <m/>
    <s v="EST"/>
    <s v="40 DE"/>
    <d v="2022-06-23T00:00:00"/>
    <n v="9616.18"/>
    <n v="30"/>
    <x v="8"/>
    <x v="2"/>
  </r>
  <r>
    <s v="JOSILENE DA SILVA BARBOSA"/>
    <s v="Universidade Federal de Uberlandia"/>
    <n v="2132403"/>
    <n v="7713085661"/>
    <s v="07/10/1985"/>
    <s v="F"/>
    <s v="MARIA TERESA DA SILVA"/>
    <s v="Parda"/>
    <s v="BRASILEIRO NATO"/>
    <m/>
    <s v="MG"/>
    <m/>
    <n v="795"/>
    <x v="70"/>
    <s v="09-CAMPUS PONTAL"/>
    <n v="1158"/>
    <x v="25"/>
    <s v="09-CAMPUS PONTAL"/>
    <m/>
    <s v="Doutorado"/>
    <s v="Adjunto-02"/>
    <x v="0"/>
    <m/>
    <s v="0//0"/>
    <m/>
    <m/>
    <n v="0"/>
    <m/>
    <n v="0"/>
    <m/>
    <m/>
    <m/>
    <s v="EST"/>
    <s v="40 DE"/>
    <d v="2014-06-24T00:00:00"/>
    <n v="12272.12"/>
    <n v="37"/>
    <x v="5"/>
    <x v="4"/>
  </r>
  <r>
    <s v="JOSIMAR JOAO RAMIREZ AGUIRRE"/>
    <s v="Universidade Federal de Uberlandia"/>
    <n v="2356959"/>
    <n v="70263393119"/>
    <s v="07/02/1989"/>
    <s v="M"/>
    <s v="FRANCISCA AGUIRRE TARAZONA"/>
    <s v="Parda"/>
    <s v="ESTRANGEIRO"/>
    <s v="PERU"/>
    <m/>
    <m/>
    <n v="391"/>
    <x v="8"/>
    <s v="04-SANTA MONICA"/>
    <n v="391"/>
    <x v="8"/>
    <s v="04-SANTA MONICA"/>
    <m/>
    <s v="Doutorado"/>
    <s v="Adjunto-02"/>
    <x v="0"/>
    <m/>
    <s v="0//0"/>
    <m/>
    <m/>
    <n v="0"/>
    <m/>
    <n v="0"/>
    <m/>
    <m/>
    <m/>
    <s v="EST"/>
    <s v="40 DE"/>
    <d v="2017-01-24T00:00:00"/>
    <n v="12272.12"/>
    <n v="33"/>
    <x v="8"/>
    <x v="4"/>
  </r>
  <r>
    <s v="JOSUE SILVA DE MORAIS"/>
    <s v="Universidade Federal de Uberlandia"/>
    <n v="1839411"/>
    <n v="4948704601"/>
    <s v="08/03/1981"/>
    <s v="M"/>
    <s v="MARIA DAS GRACAS SILVA DE MORAIS"/>
    <s v="Parda"/>
    <s v="BRASILEIRO NATO"/>
    <m/>
    <s v="MG"/>
    <m/>
    <n v="403"/>
    <x v="12"/>
    <s v="04-SANTA MONICA"/>
    <n v="403"/>
    <x v="11"/>
    <s v="04-SANTA MONICA"/>
    <m/>
    <s v="Doutorado"/>
    <s v="Associado-01"/>
    <x v="0"/>
    <m/>
    <s v="0//0"/>
    <m/>
    <m/>
    <n v="0"/>
    <m/>
    <n v="0"/>
    <m/>
    <m/>
    <m/>
    <s v="EST"/>
    <s v="40 DE"/>
    <d v="2011-01-26T00:00:00"/>
    <n v="17378.45"/>
    <n v="41"/>
    <x v="4"/>
    <x v="5"/>
  </r>
  <r>
    <s v="JOSUEL KRUPPA ROGENSKI"/>
    <s v="Universidade Federal de Uberlandia"/>
    <n v="1361888"/>
    <n v="6205285916"/>
    <s v="20/09/1986"/>
    <s v="M"/>
    <s v="SUELI KRUPPA ROGENSKI"/>
    <s v="Branca"/>
    <s v="BRASILEIRO NATO"/>
    <m/>
    <s v="PR"/>
    <m/>
    <n v="391"/>
    <x v="8"/>
    <s v="04-SANTA MONICA"/>
    <n v="391"/>
    <x v="8"/>
    <s v="04-SANTA MONICA"/>
    <m/>
    <s v="Doutorado"/>
    <s v="Auxiliar-02"/>
    <x v="0"/>
    <m/>
    <s v="0//0"/>
    <m/>
    <m/>
    <n v="0"/>
    <m/>
    <n v="0"/>
    <m/>
    <m/>
    <m/>
    <s v="EST"/>
    <s v="40 DE"/>
    <d v="2020-09-01T00:00:00"/>
    <n v="10097"/>
    <n v="36"/>
    <x v="5"/>
    <x v="7"/>
  </r>
  <r>
    <s v="JOSY DAYANNY ALVES SOUZA"/>
    <s v="Universidade Federal de Uberlandia"/>
    <n v="3259613"/>
    <n v="6395776606"/>
    <s v="10/05/1985"/>
    <s v="F"/>
    <s v="DURVALINA ALVES GONÇALVES SOUZA"/>
    <s v="Parda"/>
    <s v="BRASILEIRO NATO"/>
    <m/>
    <s v="MG"/>
    <m/>
    <n v="800"/>
    <x v="16"/>
    <s v="09-CAMPUS PONTAL"/>
    <n v="1155"/>
    <x v="5"/>
    <s v="09-CAMPUS PONTAL"/>
    <m/>
    <s v="Mestrado"/>
    <s v="Auxiliar-01"/>
    <x v="1"/>
    <m/>
    <s v="0//0"/>
    <m/>
    <m/>
    <n v="0"/>
    <m/>
    <n v="0"/>
    <m/>
    <m/>
    <m/>
    <s v="CDT"/>
    <s v="40 HS"/>
    <d v="2021-11-30T00:00:00"/>
    <n v="2846.15"/>
    <n v="37"/>
    <x v="5"/>
    <x v="8"/>
  </r>
  <r>
    <s v="JOYCE FERREIRA DA COSTA GUERRA"/>
    <s v="Universidade Federal de Uberlandia"/>
    <n v="1932668"/>
    <n v="7952033654"/>
    <s v="01/06/1986"/>
    <s v="F"/>
    <s v="MARIA DA GLORIA FERREIRA"/>
    <s v="Não Informado"/>
    <s v="BRASILEIRO NATO"/>
    <m/>
    <s v="MG"/>
    <m/>
    <n v="298"/>
    <x v="46"/>
    <s v="07-AREA ACADEMICA-UMUARAMA"/>
    <n v="298"/>
    <x v="30"/>
    <s v="07-AREA ACADEMICA-UMUARAMA"/>
    <m/>
    <s v="Doutorado"/>
    <s v="Adjunto-02"/>
    <x v="0"/>
    <m/>
    <s v="0//0"/>
    <m/>
    <m/>
    <n v="0"/>
    <m/>
    <n v="0"/>
    <m/>
    <m/>
    <m/>
    <s v="EST"/>
    <s v="40 DE"/>
    <d v="2016-11-07T00:00:00"/>
    <n v="12272.12"/>
    <n v="36"/>
    <x v="5"/>
    <x v="4"/>
  </r>
  <r>
    <s v="JUCARA CLEMENS"/>
    <s v="Universidade Federal de Uberlandia"/>
    <n v="2241368"/>
    <n v="52902242034"/>
    <s v="09/03/1963"/>
    <s v="F"/>
    <s v="CLARA MARIA CLEMENS"/>
    <s v="Branca"/>
    <s v="BRASILEIRO NATO"/>
    <m/>
    <s v="RS"/>
    <m/>
    <n v="326"/>
    <x v="22"/>
    <s v="07-AREA ACADEMICA-UMUARAMA"/>
    <n v="326"/>
    <x v="18"/>
    <s v="07-AREA ACADEMICA-UMUARAMA"/>
    <m/>
    <s v="Doutorado"/>
    <s v="Adjunto-03"/>
    <x v="0"/>
    <m/>
    <s v="0//0"/>
    <m/>
    <m/>
    <n v="0"/>
    <m/>
    <n v="0"/>
    <m/>
    <m/>
    <m/>
    <s v="EST"/>
    <s v="40 DE"/>
    <d v="2015-07-15T00:00:00"/>
    <n v="12763.01"/>
    <n v="59"/>
    <x v="6"/>
    <x v="4"/>
  </r>
  <r>
    <s v="JULIA ARIANA DE SOUZA GOMES LENZI"/>
    <s v="Universidade Federal de Uberlandia"/>
    <n v="2404236"/>
    <n v="7954183610"/>
    <s v="03/02/1986"/>
    <s v="F"/>
    <s v="APARECIDA ROSANIA DE SOUZA GOMES"/>
    <s v="Branca"/>
    <s v="BRASILEIRO NATO"/>
    <m/>
    <s v="MG"/>
    <m/>
    <n v="792"/>
    <x v="112"/>
    <s v="11-CAMPUS PATOS DE MINAS"/>
    <n v="298"/>
    <x v="30"/>
    <s v="07-AREA ACADEMICA-UMUARAMA"/>
    <m/>
    <s v="Doutorado"/>
    <s v="Adjunto-01"/>
    <x v="0"/>
    <m/>
    <s v="0//0"/>
    <m/>
    <m/>
    <n v="0"/>
    <m/>
    <n v="0"/>
    <m/>
    <m/>
    <m/>
    <s v="EST"/>
    <s v="40 DE"/>
    <d v="2017-06-14T00:00:00"/>
    <n v="11800.12"/>
    <n v="36"/>
    <x v="5"/>
    <x v="7"/>
  </r>
  <r>
    <s v="JULIA BATISTA CASTILHO DE AVELLAR"/>
    <s v="Universidade Federal de Uberlandia"/>
    <n v="3204610"/>
    <n v="11312071656"/>
    <s v="05/09/1991"/>
    <s v="F"/>
    <s v="ADRIANA CAMPOS BATISTA CASTILHO DE AVELLAR"/>
    <s v="Branca"/>
    <s v="BRASILEIRO NATO"/>
    <m/>
    <s v="MG"/>
    <m/>
    <n v="349"/>
    <x v="9"/>
    <s v="04-SANTA MONICA"/>
    <n v="349"/>
    <x v="9"/>
    <s v="04-SANTA MONICA"/>
    <m/>
    <s v="Doutorado"/>
    <s v="Auxiliar-02"/>
    <x v="0"/>
    <m/>
    <s v="0//0"/>
    <m/>
    <m/>
    <n v="0"/>
    <m/>
    <n v="0"/>
    <m/>
    <m/>
    <m/>
    <s v="EST"/>
    <s v="40 DE"/>
    <d v="2020-09-01T00:00:00"/>
    <n v="10097"/>
    <n v="31"/>
    <x v="8"/>
    <x v="7"/>
  </r>
  <r>
    <s v="JULIA FRANCISCA GOMES SIMOES MOITA"/>
    <s v="Universidade Federal de Uberlandia"/>
    <n v="1984208"/>
    <n v="28166764806"/>
    <s v="14/01/1973"/>
    <s v="F"/>
    <s v="MARTHA FLORA GOMES MOITA"/>
    <s v="Branca"/>
    <s v="BRASILEIRO NATO"/>
    <m/>
    <s v="SP"/>
    <m/>
    <n v="578"/>
    <x v="67"/>
    <s v="09-CAMPUS PONTAL"/>
    <n v="1158"/>
    <x v="25"/>
    <s v="09-CAMPUS PONTAL"/>
    <m/>
    <s v="Mestrado"/>
    <s v="Assistente-01"/>
    <x v="0"/>
    <m/>
    <s v="0//0"/>
    <m/>
    <m/>
    <n v="0"/>
    <m/>
    <n v="0"/>
    <m/>
    <m/>
    <m/>
    <s v="EST"/>
    <s v="40 DE"/>
    <d v="2012-12-04T00:00:00"/>
    <n v="7431.86"/>
    <n v="49"/>
    <x v="0"/>
    <x v="6"/>
  </r>
  <r>
    <s v="JULIA MARIA DOS SANTOS"/>
    <s v="Universidade Federal de Uberlandia"/>
    <n v="1014510"/>
    <n v="25252809895"/>
    <s v="09/06/1975"/>
    <s v="F"/>
    <s v="JULIA MELHADO DOS SANTOS"/>
    <s v="Branca"/>
    <s v="BRASILEIRO NATO"/>
    <m/>
    <s v="MG"/>
    <m/>
    <n v="1347"/>
    <x v="131"/>
    <s v="03-EDUCACAO FISICA"/>
    <n v="332"/>
    <x v="31"/>
    <s v="03-EDUCACAO FISICA"/>
    <m/>
    <s v="Doutorado"/>
    <s v="Adjunto-03"/>
    <x v="0"/>
    <m/>
    <s v="0//0"/>
    <m/>
    <m/>
    <n v="0"/>
    <m/>
    <n v="0"/>
    <m/>
    <m/>
    <m/>
    <s v="EST"/>
    <s v="40 DE"/>
    <d v="2014-04-16T00:00:00"/>
    <n v="13746.19"/>
    <n v="47"/>
    <x v="1"/>
    <x v="4"/>
  </r>
  <r>
    <s v="JULIA TANNUS DE SOUZA"/>
    <s v="Universidade Federal de Uberlandia"/>
    <n v="3299592"/>
    <n v="11910939641"/>
    <s v="18/12/1995"/>
    <s v="F"/>
    <s v="MARTHA CARVALHO TANNUS"/>
    <s v="Branca"/>
    <s v="BRASILEIRO NATO"/>
    <m/>
    <s v="MG"/>
    <m/>
    <n v="414"/>
    <x v="42"/>
    <s v="04-SANTA MONICA"/>
    <n v="414"/>
    <x v="12"/>
    <s v="04-SANTA MONICA"/>
    <m/>
    <s v="Mestrado"/>
    <s v="Auxiliar-01"/>
    <x v="1"/>
    <m/>
    <s v="0//0"/>
    <m/>
    <m/>
    <n v="0"/>
    <m/>
    <n v="0"/>
    <m/>
    <m/>
    <m/>
    <s v="CDT"/>
    <s v="40 HS"/>
    <d v="2022-06-21T00:00:00"/>
    <n v="3866.06"/>
    <n v="27"/>
    <x v="9"/>
    <x v="8"/>
  </r>
  <r>
    <s v="JULIANA APARECIDA POVH"/>
    <s v="Universidade Federal de Uberlandia"/>
    <n v="1685479"/>
    <n v="2155545908"/>
    <s v="26/08/1978"/>
    <s v="F"/>
    <s v="JESULINA DA SILVA POVH"/>
    <s v="Branca"/>
    <s v="BRASILEIRO NATO"/>
    <m/>
    <s v="PR"/>
    <s v="MAMBORE"/>
    <n v="799"/>
    <x v="36"/>
    <s v="09-CAMPUS PONTAL"/>
    <n v="1152"/>
    <x v="27"/>
    <s v="09-CAMPUS PONTAL"/>
    <m/>
    <s v="Doutorado"/>
    <s v="Associado-03"/>
    <x v="0"/>
    <m/>
    <s v="0//0"/>
    <m/>
    <m/>
    <n v="0"/>
    <m/>
    <n v="0"/>
    <m/>
    <m/>
    <m/>
    <s v="EST"/>
    <s v="40 DE"/>
    <d v="2009-03-04T00:00:00"/>
    <n v="17945.810000000001"/>
    <n v="44"/>
    <x v="1"/>
    <x v="5"/>
  </r>
  <r>
    <s v="JULIANA BISINOTTO GOMES LIMA"/>
    <s v="Universidade Federal de Uberlandia"/>
    <n v="2433622"/>
    <n v="1328086682"/>
    <s v="17/01/1979"/>
    <s v="F"/>
    <s v="MARLENE MARIA BISINOTTO GOMES"/>
    <s v="Branca"/>
    <s v="BRASILEIRO NATO"/>
    <m/>
    <s v="MG"/>
    <s v="UBERLANDIA"/>
    <n v="319"/>
    <x v="29"/>
    <s v="07-AREA ACADEMICA-UMUARAMA"/>
    <n v="319"/>
    <x v="13"/>
    <s v="07-AREA ACADEMICA-UMUARAMA"/>
    <m/>
    <s v="Doutorado"/>
    <s v="Associado-02"/>
    <x v="0"/>
    <m/>
    <s v="0//0"/>
    <m/>
    <m/>
    <n v="0"/>
    <m/>
    <n v="0"/>
    <m/>
    <m/>
    <m/>
    <s v="EST"/>
    <s v="40 DE"/>
    <d v="2009-01-22T00:00:00"/>
    <n v="18058.169999999998"/>
    <n v="43"/>
    <x v="4"/>
    <x v="1"/>
  </r>
  <r>
    <s v="JULIANA CARDOSO BRAGA"/>
    <s v="Universidade Federal de Uberlandia"/>
    <n v="2615898"/>
    <n v="4111797644"/>
    <s v="26/01/1979"/>
    <s v="F"/>
    <s v="NELI BARBOSA NUNES CARDOSO"/>
    <s v="Branca"/>
    <s v="BRASILEIRO NATO"/>
    <m/>
    <s v="MG"/>
    <s v="UBERLANDIA"/>
    <n v="372"/>
    <x v="2"/>
    <s v="04-SANTA MONICA"/>
    <n v="372"/>
    <x v="2"/>
    <s v="04-SANTA MONICA"/>
    <m/>
    <s v="Doutorado"/>
    <s v="Adjunto-04"/>
    <x v="0"/>
    <m/>
    <s v="0//0"/>
    <m/>
    <m/>
    <n v="0"/>
    <m/>
    <n v="0"/>
    <m/>
    <m/>
    <m/>
    <s v="EST"/>
    <s v="40 DE"/>
    <d v="2009-07-31T00:00:00"/>
    <n v="13273.52"/>
    <n v="43"/>
    <x v="4"/>
    <x v="4"/>
  </r>
  <r>
    <s v="JULIANA DE SOUZA FERREIRA"/>
    <s v="Universidade Federal de Uberlandia"/>
    <n v="1743383"/>
    <n v="98682598604"/>
    <s v="09/01/1975"/>
    <s v="F"/>
    <s v="MARIA MARLENE DE SOUZA FERREIRA"/>
    <s v="Branca"/>
    <s v="BRASILEIRO NATO"/>
    <m/>
    <s v="MG"/>
    <m/>
    <n v="410"/>
    <x v="7"/>
    <s v="04-SANTA MONICA"/>
    <n v="410"/>
    <x v="7"/>
    <s v="04-SANTA MONICA"/>
    <m/>
    <s v="Doutorado"/>
    <s v="Associado-03"/>
    <x v="0"/>
    <m/>
    <s v="0//0"/>
    <m/>
    <m/>
    <n v="0"/>
    <m/>
    <n v="0"/>
    <m/>
    <m/>
    <m/>
    <s v="EST"/>
    <s v="40 DE"/>
    <d v="2009-12-07T00:00:00"/>
    <n v="19615.18"/>
    <n v="47"/>
    <x v="1"/>
    <x v="1"/>
  </r>
  <r>
    <s v="JULIANA GONZAGA DE OLIVEIRA"/>
    <s v="Universidade Federal de Uberlandia"/>
    <n v="3291991"/>
    <n v="6046677874"/>
    <s v="24/07/1971"/>
    <s v="F"/>
    <s v="CARMEN LUIZA GONZAGA DE OLIVEIRA"/>
    <s v="Branca"/>
    <s v="BRASILEIRO NATO"/>
    <m/>
    <s v="SP"/>
    <s v="BATATAIS"/>
    <n v="288"/>
    <x v="24"/>
    <s v="07-AREA ACADEMICA-UMUARAMA"/>
    <n v="288"/>
    <x v="20"/>
    <s v="07-AREA ACADEMICA-UMUARAMA"/>
    <m/>
    <s v="Doutorado"/>
    <s v="Associado-03"/>
    <x v="0"/>
    <m/>
    <s v="0//0"/>
    <m/>
    <m/>
    <n v="0"/>
    <m/>
    <n v="0"/>
    <m/>
    <m/>
    <m/>
    <s v="EST"/>
    <s v="40 DE"/>
    <d v="2009-03-04T00:00:00"/>
    <n v="17945.810000000001"/>
    <n v="51"/>
    <x v="0"/>
    <x v="5"/>
  </r>
  <r>
    <s v="JULIANA MARKUS"/>
    <s v="Universidade Federal de Uberlandia"/>
    <n v="2563190"/>
    <n v="2958722686"/>
    <s v="03/12/1977"/>
    <s v="F"/>
    <s v="NILVE MARKUS"/>
    <s v="Branca"/>
    <s v="BRASILEIRO NATO"/>
    <m/>
    <s v="RS"/>
    <m/>
    <n v="305"/>
    <x v="0"/>
    <s v="07-AREA ACADEMICA-UMUARAMA"/>
    <n v="305"/>
    <x v="0"/>
    <s v="07-AREA ACADEMICA-UMUARAMA"/>
    <m/>
    <s v="Mestrado"/>
    <s v="Assistente-02"/>
    <x v="0"/>
    <m/>
    <s v="0//0"/>
    <m/>
    <s v="Afast. no País (Com Ônus) Est/Dout/Mestrado - EST"/>
    <n v="0"/>
    <m/>
    <n v="0"/>
    <m/>
    <s v="1/07/2022"/>
    <s v="30/06/2023"/>
    <s v="EST"/>
    <s v="40 HS"/>
    <d v="2017-01-24T00:00:00"/>
    <n v="5007.21"/>
    <n v="45"/>
    <x v="1"/>
    <x v="0"/>
  </r>
  <r>
    <s v="JULIANA MARZINEK"/>
    <s v="Universidade Federal de Uberlandia"/>
    <n v="1685286"/>
    <n v="2555359966"/>
    <s v="20/07/1975"/>
    <s v="F"/>
    <s v="CECILIA KEKIS MARZINEK"/>
    <s v="Não Informado"/>
    <s v="BRASILEIRO NATO"/>
    <m/>
    <s v="PR"/>
    <s v="MARINGA"/>
    <n v="294"/>
    <x v="21"/>
    <s v="07-AREA ACADEMICA-UMUARAMA"/>
    <n v="294"/>
    <x v="17"/>
    <s v="07-AREA ACADEMICA-UMUARAMA"/>
    <m/>
    <s v="Doutorado"/>
    <s v="Associado-03"/>
    <x v="0"/>
    <m/>
    <s v="0//0"/>
    <m/>
    <m/>
    <n v="0"/>
    <m/>
    <n v="0"/>
    <m/>
    <m/>
    <m/>
    <s v="EST"/>
    <s v="40 DE"/>
    <d v="2009-03-04T00:00:00"/>
    <n v="18780.490000000002"/>
    <n v="47"/>
    <x v="1"/>
    <x v="1"/>
  </r>
  <r>
    <s v="JULIANA MOTA PEREIRA"/>
    <s v="Universidade Federal de Uberlandia"/>
    <n v="1560595"/>
    <n v="5025457637"/>
    <s v="25/06/1978"/>
    <s v="F"/>
    <s v="OLGA LUZIA MOTA PEREIRA"/>
    <s v="Branca"/>
    <s v="BRASILEIRO NATO"/>
    <m/>
    <s v="MG"/>
    <m/>
    <n v="305"/>
    <x v="0"/>
    <s v="07-AREA ACADEMICA-UMUARAMA"/>
    <n v="305"/>
    <x v="0"/>
    <s v="07-AREA ACADEMICA-UMUARAMA"/>
    <m/>
    <s v="Mestrado"/>
    <s v="Adjunto-01"/>
    <x v="0"/>
    <m/>
    <s v="0//0"/>
    <m/>
    <m/>
    <n v="0"/>
    <m/>
    <n v="0"/>
    <m/>
    <m/>
    <m/>
    <s v="EST"/>
    <s v="40 DE"/>
    <d v="2011-05-09T00:00:00"/>
    <n v="8232.64"/>
    <n v="44"/>
    <x v="1"/>
    <x v="2"/>
  </r>
  <r>
    <s v="JULIANA PENA PORTO"/>
    <s v="Universidade Federal de Uberlandia"/>
    <n v="1729474"/>
    <n v="6513008603"/>
    <s v="20/10/1983"/>
    <s v="F"/>
    <s v="ANGELA MARCIA ARAUJO PENA"/>
    <s v="Branca"/>
    <s v="BRASILEIRO NATO"/>
    <m/>
    <s v="MG"/>
    <m/>
    <n v="305"/>
    <x v="0"/>
    <s v="07-AREA ACADEMICA-UMUARAMA"/>
    <n v="305"/>
    <x v="0"/>
    <s v="07-AREA ACADEMICA-UMUARAMA"/>
    <m/>
    <s v="Doutorado"/>
    <s v="Associado-02"/>
    <x v="0"/>
    <m/>
    <s v="0//0"/>
    <m/>
    <m/>
    <n v="0"/>
    <m/>
    <n v="0"/>
    <m/>
    <m/>
    <m/>
    <s v="EST"/>
    <s v="40 DE"/>
    <d v="2009-09-28T00:00:00"/>
    <n v="17255.59"/>
    <n v="39"/>
    <x v="4"/>
    <x v="5"/>
  </r>
  <r>
    <s v="JULIANA SOARES BOM TEMPO"/>
    <s v="Universidade Federal de Uberlandia"/>
    <n v="2247483"/>
    <n v="7022769605"/>
    <s v="21/02/1981"/>
    <s v="F"/>
    <s v="MARIA SOARES DE OLIVEIRA"/>
    <s v="Branca"/>
    <s v="BRASILEIRO NATO"/>
    <m/>
    <s v="MG"/>
    <m/>
    <n v="808"/>
    <x v="35"/>
    <s v="04-SANTA MONICA"/>
    <n v="808"/>
    <x v="26"/>
    <s v="04-SANTA MONICA"/>
    <m/>
    <s v="Doutorado"/>
    <s v="Adjunto-01"/>
    <x v="0"/>
    <m/>
    <s v="0//0"/>
    <m/>
    <m/>
    <n v="0"/>
    <m/>
    <n v="0"/>
    <m/>
    <m/>
    <m/>
    <s v="EST"/>
    <s v="40 DE"/>
    <d v="2015-08-25T00:00:00"/>
    <n v="11800.12"/>
    <n v="41"/>
    <x v="4"/>
    <x v="7"/>
  </r>
  <r>
    <s v="JULIANE CARAVIERI MARTINS"/>
    <s v="Universidade Federal de Uberlandia"/>
    <n v="1275919"/>
    <n v="15929925879"/>
    <s v="14/06/1973"/>
    <s v="F"/>
    <s v="ILZA APARECIDA CARAVIERI MARTINS"/>
    <s v="Branca"/>
    <s v="BRASILEIRO NATO"/>
    <m/>
    <s v="SP"/>
    <m/>
    <n v="376"/>
    <x v="38"/>
    <s v="04-SANTA MONICA"/>
    <n v="376"/>
    <x v="28"/>
    <s v="04-SANTA MONICA"/>
    <m/>
    <s v="Doutorado"/>
    <s v="Adjunto-02"/>
    <x v="0"/>
    <m/>
    <s v="0//0"/>
    <m/>
    <m/>
    <n v="26245"/>
    <s v="UNIVERSIDADE FEDERAL DO RIO DE JANEIRO"/>
    <n v="0"/>
    <m/>
    <m/>
    <m/>
    <s v="EST"/>
    <s v="40 DE"/>
    <d v="2017-03-22T00:00:00"/>
    <n v="12272.12"/>
    <n v="49"/>
    <x v="0"/>
    <x v="4"/>
  </r>
  <r>
    <s v="JULIANE ZACOUR MARINHO"/>
    <s v="Universidade Federal de Uberlandia"/>
    <n v="3226151"/>
    <n v="8358134606"/>
    <s v="19/08/1987"/>
    <s v="F"/>
    <s v="LILIANE ZACOUR AZEVEDO MARINHO"/>
    <s v="Branca"/>
    <s v="BRASILEIRO NATO"/>
    <m/>
    <s v="MG"/>
    <m/>
    <n v="356"/>
    <x v="23"/>
    <s v="04-SANTA MONICA"/>
    <n v="356"/>
    <x v="19"/>
    <s v="04-SANTA MONICA"/>
    <m/>
    <s v="Doutorado"/>
    <s v="Auxiliar-01"/>
    <x v="1"/>
    <m/>
    <s v="0//0"/>
    <m/>
    <m/>
    <n v="0"/>
    <m/>
    <n v="0"/>
    <m/>
    <m/>
    <m/>
    <s v="CDT"/>
    <s v="40 HS"/>
    <d v="2021-03-05T00:00:00"/>
    <n v="3866.06"/>
    <n v="35"/>
    <x v="5"/>
    <x v="8"/>
  </r>
  <r>
    <s v="JULIANO APARECIDO PEREIRA"/>
    <s v="Universidade Federal de Uberlandia"/>
    <n v="2340694"/>
    <n v="17875007801"/>
    <s v="07/02/1975"/>
    <s v="M"/>
    <s v="CLARICE FIRMINO PEREIRA"/>
    <s v="Branca"/>
    <s v="BRASILEIRO NATO"/>
    <m/>
    <s v="SP"/>
    <s v="RIBEIRAO PRETO"/>
    <n v="372"/>
    <x v="2"/>
    <s v="04-SANTA MONICA"/>
    <n v="372"/>
    <x v="2"/>
    <s v="04-SANTA MONICA"/>
    <m/>
    <s v="Doutorado"/>
    <s v="Associado-03"/>
    <x v="0"/>
    <m/>
    <s v="0//0"/>
    <m/>
    <m/>
    <n v="0"/>
    <m/>
    <n v="0"/>
    <m/>
    <m/>
    <m/>
    <s v="EST"/>
    <s v="40 DE"/>
    <d v="2004-08-13T00:00:00"/>
    <n v="17945.810000000001"/>
    <n v="47"/>
    <x v="1"/>
    <x v="5"/>
  </r>
  <r>
    <s v="JULIANO CARLOS CECILIO BATISTA OLIVEIRA"/>
    <s v="Universidade Federal de Uberlandia"/>
    <n v="1876963"/>
    <n v="1347708626"/>
    <s v="21/09/1980"/>
    <s v="M"/>
    <s v="SONIA MARIA CECILIO OLIVEIRA"/>
    <s v="Branca"/>
    <s v="BRASILEIRO NATO"/>
    <m/>
    <s v="MG"/>
    <m/>
    <n v="372"/>
    <x v="2"/>
    <s v="04-SANTA MONICA"/>
    <n v="372"/>
    <x v="2"/>
    <s v="04-SANTA MONICA"/>
    <m/>
    <s v="Doutorado"/>
    <s v="Adjunto-04"/>
    <x v="0"/>
    <m/>
    <s v="0//0"/>
    <m/>
    <m/>
    <n v="0"/>
    <m/>
    <n v="0"/>
    <m/>
    <m/>
    <m/>
    <s v="EST"/>
    <s v="40 DE"/>
    <d v="2011-07-04T00:00:00"/>
    <n v="17126.28"/>
    <n v="42"/>
    <x v="4"/>
    <x v="5"/>
  </r>
  <r>
    <s v="JULIANO GONCALVES OLER"/>
    <s v="Universidade Federal de Uberlandia"/>
    <n v="1768625"/>
    <n v="28186606882"/>
    <s v="28/07/1979"/>
    <s v="M"/>
    <s v="NAIR GONCALVES OLER"/>
    <s v="Branca"/>
    <s v="BRASILEIRO NATO"/>
    <m/>
    <s v="SP"/>
    <m/>
    <n v="391"/>
    <x v="8"/>
    <s v="04-SANTA MONICA"/>
    <n v="391"/>
    <x v="8"/>
    <s v="04-SANTA MONICA"/>
    <m/>
    <s v="Doutorado"/>
    <s v="Associado-03"/>
    <x v="0"/>
    <m/>
    <s v="0//0"/>
    <m/>
    <m/>
    <n v="0"/>
    <m/>
    <n v="0"/>
    <m/>
    <m/>
    <m/>
    <s v="EST"/>
    <s v="40 DE"/>
    <d v="2010-03-05T00:00:00"/>
    <n v="17945.810000000001"/>
    <n v="43"/>
    <x v="4"/>
    <x v="5"/>
  </r>
  <r>
    <s v="JULIANO SOARES PINHEIRO"/>
    <s v="Universidade Federal de Uberlandia"/>
    <n v="3483378"/>
    <n v="4521656609"/>
    <s v="28/02/1982"/>
    <s v="M"/>
    <s v="EVA SOARES PINHEIRO"/>
    <s v="Branca"/>
    <s v="BRASILEIRO NATO"/>
    <m/>
    <s v="MG"/>
    <s v="PATOS DE MINAS"/>
    <n v="356"/>
    <x v="23"/>
    <s v="04-SANTA MONICA"/>
    <n v="356"/>
    <x v="19"/>
    <s v="04-SANTA MONICA"/>
    <m/>
    <s v="Doutorado"/>
    <s v="Adjunto-01"/>
    <x v="0"/>
    <m/>
    <s v="0//0"/>
    <m/>
    <m/>
    <n v="26254"/>
    <s v="UNIVERSIDADE FED.DO TRIANGULO MINEIRO"/>
    <n v="0"/>
    <m/>
    <m/>
    <m/>
    <s v="EST"/>
    <s v="40 DE"/>
    <d v="2016-03-30T00:00:00"/>
    <n v="11800.12"/>
    <n v="40"/>
    <x v="4"/>
    <x v="7"/>
  </r>
  <r>
    <s v="JULIO CEZAR COELHO"/>
    <s v="Universidade Federal de Uberlandia"/>
    <n v="2866267"/>
    <n v="300464673"/>
    <s v="23/02/1976"/>
    <s v="M"/>
    <s v="ALDA MARIA BARBOSA COELHO"/>
    <s v="Branca"/>
    <s v="BRASILEIRO NATO"/>
    <m/>
    <s v="MG"/>
    <m/>
    <n v="403"/>
    <x v="12"/>
    <s v="04-SANTA MONICA"/>
    <n v="403"/>
    <x v="11"/>
    <s v="04-SANTA MONICA"/>
    <m/>
    <s v="Doutorado"/>
    <s v="Adjunto-02"/>
    <x v="0"/>
    <m/>
    <s v="0//0"/>
    <m/>
    <m/>
    <n v="0"/>
    <m/>
    <n v="0"/>
    <m/>
    <m/>
    <m/>
    <s v="EST"/>
    <s v="40 DE"/>
    <d v="2013-05-15T00:00:00"/>
    <n v="12272.12"/>
    <n v="46"/>
    <x v="1"/>
    <x v="4"/>
  </r>
  <r>
    <s v="JULIO FERNANDO COSTA SANTOS"/>
    <s v="Universidade Federal de Uberlandia"/>
    <n v="3014123"/>
    <n v="11139543709"/>
    <s v="02/07/1985"/>
    <s v="M"/>
    <s v="SONIA DE SOUZA COSTA SANTOS"/>
    <s v="Branca"/>
    <s v="BRASILEIRO NATO"/>
    <m/>
    <s v="RJ"/>
    <m/>
    <n v="344"/>
    <x v="6"/>
    <s v="04-SANTA MONICA"/>
    <n v="344"/>
    <x v="6"/>
    <s v="04-SANTA MONICA"/>
    <m/>
    <s v="Doutorado"/>
    <s v="Adjunto-01"/>
    <x v="0"/>
    <m/>
    <s v="0//0"/>
    <m/>
    <m/>
    <n v="0"/>
    <m/>
    <n v="0"/>
    <m/>
    <m/>
    <m/>
    <s v="EST"/>
    <s v="40 DE"/>
    <d v="2018-02-27T00:00:00"/>
    <n v="11800.12"/>
    <n v="37"/>
    <x v="5"/>
    <x v="7"/>
  </r>
  <r>
    <s v="JUSCELINO HUMBERTO CUNHA MACHADO JUNIOR"/>
    <s v="Universidade Federal de Uberlandia"/>
    <n v="2571093"/>
    <n v="3662621657"/>
    <s v="22/03/1976"/>
    <s v="M"/>
    <s v="REJANE GOULART MACHADO"/>
    <s v="Não Informado"/>
    <s v="BRASILEIRO NATO"/>
    <m/>
    <s v="MG"/>
    <s v="UBERLANDIA"/>
    <n v="372"/>
    <x v="2"/>
    <s v="04-SANTA MONICA"/>
    <n v="372"/>
    <x v="2"/>
    <s v="04-SANTA MONICA"/>
    <m/>
    <s v="Doutorado"/>
    <s v="Adjunto-04"/>
    <x v="0"/>
    <m/>
    <s v="0//0"/>
    <m/>
    <m/>
    <n v="0"/>
    <m/>
    <n v="0"/>
    <m/>
    <m/>
    <m/>
    <s v="EST"/>
    <s v="40 DE"/>
    <d v="2009-04-03T00:00:00"/>
    <n v="13273.52"/>
    <n v="46"/>
    <x v="1"/>
    <x v="4"/>
  </r>
  <r>
    <s v="JUSSARA DOS SANTOS ROSENDO"/>
    <s v="Universidade Federal de Uberlandia"/>
    <n v="2413458"/>
    <n v="29162932802"/>
    <s v="23/03/1980"/>
    <s v="F"/>
    <s v="MARIA LUCIA DOS SANTOS ROSENDO"/>
    <s v="Branca"/>
    <s v="BRASILEIRO NATO"/>
    <m/>
    <s v="PB"/>
    <s v="SAO BENTO"/>
    <n v="800"/>
    <x v="16"/>
    <s v="09-CAMPUS PONTAL"/>
    <n v="1155"/>
    <x v="5"/>
    <s v="09-CAMPUS PONTAL"/>
    <m/>
    <s v="Doutorado"/>
    <s v="Associado-03"/>
    <x v="0"/>
    <m/>
    <s v="0//0"/>
    <m/>
    <m/>
    <n v="0"/>
    <m/>
    <n v="0"/>
    <m/>
    <m/>
    <m/>
    <s v="EST"/>
    <s v="40 DE"/>
    <d v="2008-02-20T00:00:00"/>
    <n v="17945.810000000001"/>
    <n v="42"/>
    <x v="4"/>
    <x v="5"/>
  </r>
  <r>
    <s v="JUSSARA GOULART DA SILVA"/>
    <s v="Universidade Federal de Uberlandia"/>
    <n v="1697038"/>
    <n v="26296132832"/>
    <s v="22/01/1978"/>
    <s v="F"/>
    <s v="DULCE MARIA GOULART"/>
    <s v="Branca"/>
    <s v="BRASILEIRO NATO"/>
    <m/>
    <s v="SP"/>
    <m/>
    <n v="1158"/>
    <x v="90"/>
    <s v="09-CAMPUS PONTAL"/>
    <n v="1158"/>
    <x v="25"/>
    <s v="09-CAMPUS PONTAL"/>
    <m/>
    <s v="Doutorado"/>
    <s v="Adjunto-03"/>
    <x v="0"/>
    <m/>
    <s v="0//0"/>
    <m/>
    <m/>
    <n v="0"/>
    <m/>
    <n v="0"/>
    <m/>
    <m/>
    <m/>
    <s v="EST"/>
    <s v="40 DE"/>
    <d v="2012-10-01T00:00:00"/>
    <n v="13746.19"/>
    <n v="44"/>
    <x v="1"/>
    <x v="4"/>
  </r>
  <r>
    <s v="KAREM CRISTINA DE SOUSA RIBEIRO"/>
    <s v="Universidade Federal de Uberlandia"/>
    <n v="1035010"/>
    <n v="58006630682"/>
    <s v="12/07/1967"/>
    <s v="F"/>
    <s v="ALTEMIRA MARIA SOUSA"/>
    <s v="Parda"/>
    <s v="BRASILEIRO NATO"/>
    <m/>
    <s v="MG"/>
    <s v="UBERLANDIA"/>
    <n v="262"/>
    <x v="132"/>
    <s v="04-SANTA MONICA"/>
    <n v="369"/>
    <x v="24"/>
    <s v="04-SANTA MONICA"/>
    <m/>
    <s v="Doutorado"/>
    <s v="Titular-01"/>
    <x v="0"/>
    <m/>
    <s v="0//0"/>
    <m/>
    <m/>
    <n v="0"/>
    <m/>
    <n v="0"/>
    <m/>
    <m/>
    <m/>
    <s v="EST"/>
    <s v="40 DE"/>
    <d v="1992-04-03T00:00:00"/>
    <n v="30901.03"/>
    <n v="55"/>
    <x v="2"/>
    <x v="3"/>
  </r>
  <r>
    <s v="KAREN RENATA NAKAMURA HIRAKI"/>
    <s v="Universidade Federal de Uberlandia"/>
    <n v="1664315"/>
    <n v="27235566892"/>
    <s v="21/09/1978"/>
    <s v="F"/>
    <s v="TOMIKO NAKAMURA HIRAKI"/>
    <s v="Amarela"/>
    <s v="BRASILEIRO NATO"/>
    <m/>
    <s v="SP"/>
    <s v="MOGI DAS CRUZES"/>
    <n v="288"/>
    <x v="24"/>
    <s v="07-AREA ACADEMICA-UMUARAMA"/>
    <n v="288"/>
    <x v="20"/>
    <s v="07-AREA ACADEMICA-UMUARAMA"/>
    <m/>
    <s v="Doutorado"/>
    <s v="Associado-03"/>
    <x v="0"/>
    <m/>
    <s v="0//0"/>
    <m/>
    <m/>
    <n v="0"/>
    <m/>
    <n v="0"/>
    <m/>
    <m/>
    <m/>
    <s v="EST"/>
    <s v="40 DE"/>
    <d v="2008-11-10T00:00:00"/>
    <n v="17945.810000000001"/>
    <n v="44"/>
    <x v="1"/>
    <x v="5"/>
  </r>
  <r>
    <s v="KARINA DO VALLE MARQUES"/>
    <s v="Universidade Federal de Uberlandia"/>
    <n v="2534158"/>
    <n v="4348181608"/>
    <s v="20/03/1979"/>
    <s v="F"/>
    <s v="NIVALDA DO VALLE MARQUES"/>
    <s v="Parda"/>
    <s v="BRASILEIRO NATO"/>
    <m/>
    <s v="MG"/>
    <s v="UBERLANDIA"/>
    <n v="305"/>
    <x v="0"/>
    <s v="07-AREA ACADEMICA-UMUARAMA"/>
    <n v="305"/>
    <x v="0"/>
    <s v="07-AREA ACADEMICA-UMUARAMA"/>
    <m/>
    <s v="Doutorado"/>
    <s v="Associado-02"/>
    <x v="0"/>
    <m/>
    <s v="0//0"/>
    <m/>
    <m/>
    <n v="26251"/>
    <s v="FUNDACAO UNIVERSIDADE FED. DO TOCANTINS"/>
    <n v="0"/>
    <m/>
    <m/>
    <m/>
    <s v="EST"/>
    <s v="40 DE"/>
    <d v="2013-06-11T00:00:00"/>
    <n v="17255.59"/>
    <n v="43"/>
    <x v="4"/>
    <x v="5"/>
  </r>
  <r>
    <s v="KARINE BARBOSA CARBONARO"/>
    <s v="Universidade Federal de Uberlandia"/>
    <n v="1847376"/>
    <n v="25252997870"/>
    <s v="27/03/1978"/>
    <s v="F"/>
    <s v="SANDRA M BARBOSA CARBONARO"/>
    <s v="Branca"/>
    <s v="BRASILEIRO NATO"/>
    <m/>
    <s v="SP"/>
    <m/>
    <n v="791"/>
    <x v="34"/>
    <s v="11-CAMPUS PATOS DE MINAS"/>
    <n v="403"/>
    <x v="11"/>
    <s v="04-SANTA MONICA"/>
    <m/>
    <s v="Doutorado"/>
    <s v="Adjunto-04"/>
    <x v="0"/>
    <m/>
    <s v="0//0"/>
    <m/>
    <m/>
    <n v="0"/>
    <m/>
    <n v="0"/>
    <m/>
    <m/>
    <m/>
    <s v="EST"/>
    <s v="40 DE"/>
    <d v="2011-02-11T00:00:00"/>
    <n v="13273.52"/>
    <n v="44"/>
    <x v="1"/>
    <x v="4"/>
  </r>
  <r>
    <s v="KARINE DE ALMEIDA SANTOS"/>
    <s v="Universidade Federal de Uberlandia"/>
    <n v="1797957"/>
    <n v="1634536673"/>
    <s v="08/01/1988"/>
    <s v="F"/>
    <s v="ILDA MARIA DE ALMEIDA E SANTOS"/>
    <s v="Parda"/>
    <s v="BRASILEIRO NATO"/>
    <m/>
    <s v="MG"/>
    <m/>
    <n v="391"/>
    <x v="8"/>
    <s v="04-SANTA MONICA"/>
    <n v="391"/>
    <x v="8"/>
    <s v="04-SANTA MONICA"/>
    <m/>
    <s v="Doutorado"/>
    <s v="Auxiliar-01"/>
    <x v="1"/>
    <m/>
    <s v="0//0"/>
    <m/>
    <m/>
    <n v="0"/>
    <m/>
    <n v="0"/>
    <m/>
    <m/>
    <m/>
    <s v="CDT"/>
    <s v="40 HS"/>
    <d v="2021-10-18T00:00:00"/>
    <n v="3866.12"/>
    <n v="34"/>
    <x v="5"/>
    <x v="8"/>
  </r>
  <r>
    <s v="KARINE REZENDE DE OLIVEIRA"/>
    <s v="Universidade Federal de Uberlandia"/>
    <n v="1685315"/>
    <n v="4693580686"/>
    <s v="07/03/1978"/>
    <s v="F"/>
    <s v="MARILENE REZENDE DE OLIVEIRA"/>
    <s v="Não Informado"/>
    <s v="BRASILEIRO NATO"/>
    <m/>
    <s v="MG"/>
    <s v="UBERLANDIA"/>
    <n v="799"/>
    <x v="36"/>
    <s v="09-CAMPUS PONTAL"/>
    <n v="1152"/>
    <x v="27"/>
    <s v="09-CAMPUS PONTAL"/>
    <m/>
    <s v="Doutorado"/>
    <s v="Associado-03"/>
    <x v="0"/>
    <m/>
    <s v="0//0"/>
    <m/>
    <m/>
    <n v="0"/>
    <m/>
    <n v="0"/>
    <m/>
    <m/>
    <m/>
    <s v="EST"/>
    <s v="40 DE"/>
    <d v="2009-03-04T00:00:00"/>
    <n v="18780.490000000002"/>
    <n v="44"/>
    <x v="1"/>
    <x v="1"/>
  </r>
  <r>
    <s v="KARINE SANTANA DE AZEVEDO ZAGO"/>
    <s v="Universidade Federal de Uberlandia"/>
    <n v="3365838"/>
    <n v="68881819104"/>
    <s v="27/05/1978"/>
    <s v="F"/>
    <s v="TATIANA SANTANA DE AZEVEDO"/>
    <s v="Branca"/>
    <s v="BRASILEIRO NATO"/>
    <m/>
    <s v="RJ"/>
    <s v="RIO DE JANEIRO"/>
    <n v="305"/>
    <x v="0"/>
    <s v="07-AREA ACADEMICA-UMUARAMA"/>
    <n v="305"/>
    <x v="0"/>
    <s v="07-AREA ACADEMICA-UMUARAMA"/>
    <m/>
    <s v="Doutorado"/>
    <s v="Associado-02"/>
    <x v="0"/>
    <m/>
    <s v="0//0"/>
    <m/>
    <m/>
    <n v="0"/>
    <m/>
    <n v="0"/>
    <m/>
    <m/>
    <m/>
    <s v="EST"/>
    <s v="40 HS"/>
    <d v="2010-03-19T00:00:00"/>
    <n v="10463.709999999999"/>
    <n v="44"/>
    <x v="1"/>
    <x v="7"/>
  </r>
  <r>
    <s v="KARINNE SPIRANDELLI CARVALHO NAVES"/>
    <s v="Universidade Federal de Uberlandia"/>
    <n v="3486595"/>
    <n v="72808675615"/>
    <s v="18/04/1975"/>
    <s v="F"/>
    <s v="CLARA APARECIDA DE FATIMA CARVALHO"/>
    <s v="Branca"/>
    <s v="BRASILEIRO NATO"/>
    <m/>
    <s v="MG"/>
    <s v="UBERLANDIA"/>
    <n v="288"/>
    <x v="24"/>
    <s v="07-AREA ACADEMICA-UMUARAMA"/>
    <n v="288"/>
    <x v="20"/>
    <s v="07-AREA ACADEMICA-UMUARAMA"/>
    <m/>
    <s v="Doutorado"/>
    <s v="Associado-01"/>
    <x v="0"/>
    <m/>
    <s v="0//0"/>
    <m/>
    <m/>
    <n v="0"/>
    <m/>
    <n v="0"/>
    <m/>
    <m/>
    <m/>
    <s v="EST"/>
    <s v="40 DE"/>
    <d v="2012-03-20T00:00:00"/>
    <n v="16591.91"/>
    <n v="47"/>
    <x v="1"/>
    <x v="5"/>
  </r>
  <r>
    <s v="KARLA ZANCOPE"/>
    <s v="Universidade Federal de Uberlandia"/>
    <n v="3769481"/>
    <n v="135800196"/>
    <s v="23/06/1984"/>
    <s v="F"/>
    <s v="IZOLINA ZANCOPE"/>
    <s v="Branca"/>
    <s v="BRASILEIRO NATO"/>
    <m/>
    <s v="SP"/>
    <m/>
    <n v="319"/>
    <x v="29"/>
    <s v="07-AREA ACADEMICA-UMUARAMA"/>
    <n v="319"/>
    <x v="13"/>
    <s v="07-AREA ACADEMICA-UMUARAMA"/>
    <m/>
    <s v="Doutorado"/>
    <s v="Adjunto-01"/>
    <x v="0"/>
    <m/>
    <s v="0//0"/>
    <m/>
    <m/>
    <n v="0"/>
    <m/>
    <n v="0"/>
    <m/>
    <m/>
    <m/>
    <s v="EST"/>
    <s v="40 DE"/>
    <d v="2018-08-01T00:00:00"/>
    <n v="12510.1"/>
    <n v="38"/>
    <x v="5"/>
    <x v="4"/>
  </r>
  <r>
    <s v="KARLOS ALVES BARBOSA"/>
    <s v="Universidade Federal de Uberlandia"/>
    <n v="2338283"/>
    <n v="2548714616"/>
    <s v="12/07/1975"/>
    <s v="M"/>
    <s v="MARIA ABADIA BARBOSA"/>
    <s v="Branca"/>
    <s v="BRASILEIRO NATO"/>
    <m/>
    <s v="MG"/>
    <m/>
    <n v="376"/>
    <x v="38"/>
    <s v="04-SANTA MONICA"/>
    <n v="376"/>
    <x v="28"/>
    <s v="04-SANTA MONICA"/>
    <m/>
    <s v="Mestrado"/>
    <s v="Assistente-02"/>
    <x v="0"/>
    <m/>
    <s v="0//0"/>
    <m/>
    <m/>
    <n v="0"/>
    <m/>
    <n v="0"/>
    <m/>
    <m/>
    <m/>
    <s v="EST"/>
    <s v="40 DE"/>
    <d v="2016-09-22T00:00:00"/>
    <n v="7803.45"/>
    <n v="47"/>
    <x v="1"/>
    <x v="6"/>
  </r>
  <r>
    <s v="KASSIA VALERIA DE OLIVEIRA BORGES"/>
    <s v="Universidade Federal de Uberlandia"/>
    <n v="3173655"/>
    <n v="95228284672"/>
    <s v="05/03/1962"/>
    <s v="F"/>
    <s v="MARIA ROSA DE OLIVEIRA E SILVA"/>
    <s v="Parda"/>
    <s v="BRASILEIRO NATO"/>
    <m/>
    <s v="GO"/>
    <m/>
    <n v="808"/>
    <x v="35"/>
    <s v="04-SANTA MONICA"/>
    <n v="808"/>
    <x v="26"/>
    <s v="04-SANTA MONICA"/>
    <m/>
    <s v="Doutorado"/>
    <s v="Adjunto-03"/>
    <x v="0"/>
    <m/>
    <s v="0//0"/>
    <m/>
    <m/>
    <n v="26270"/>
    <s v="FUNDACAO UNIVERSIDADE DO AMAZONAS"/>
    <n v="0"/>
    <m/>
    <m/>
    <m/>
    <s v="EST"/>
    <s v="40 DE"/>
    <d v="2019-04-16T00:00:00"/>
    <n v="12763.01"/>
    <n v="60"/>
    <x v="6"/>
    <x v="4"/>
  </r>
  <r>
    <s v="KATIA GISELE DE OLIVEIRA PEREIRA"/>
    <s v="Universidade Federal de Uberlandia"/>
    <n v="3273305"/>
    <n v="79608370663"/>
    <s v="14/11/1968"/>
    <s v="F"/>
    <s v="MARILIA DE OLIVEIRA PEREIRA"/>
    <s v="Branca"/>
    <s v="BRASILEIRO NATO"/>
    <m/>
    <s v="MG"/>
    <s v="JUIZ DE FORA"/>
    <n v="800"/>
    <x v="16"/>
    <s v="09-CAMPUS PONTAL"/>
    <n v="1155"/>
    <x v="5"/>
    <s v="09-CAMPUS PONTAL"/>
    <m/>
    <s v="Doutorado"/>
    <s v="Associado-01"/>
    <x v="0"/>
    <m/>
    <s v="0//0"/>
    <m/>
    <m/>
    <n v="0"/>
    <m/>
    <n v="0"/>
    <m/>
    <m/>
    <m/>
    <s v="EST"/>
    <s v="40 DE"/>
    <d v="2007-09-14T00:00:00"/>
    <n v="16591.91"/>
    <n v="54"/>
    <x v="2"/>
    <x v="5"/>
  </r>
  <r>
    <s v="KATIA GOMES FACURE GIARETTA"/>
    <s v="Universidade Federal de Uberlandia"/>
    <n v="1728598"/>
    <n v="10209736844"/>
    <s v="28/04/1967"/>
    <s v="F"/>
    <s v="LOURDES GOMES FACURE"/>
    <s v="Branca"/>
    <s v="BRASILEIRO NATO"/>
    <m/>
    <s v="SP"/>
    <m/>
    <n v="799"/>
    <x v="36"/>
    <s v="09-CAMPUS PONTAL"/>
    <n v="1152"/>
    <x v="27"/>
    <s v="09-CAMPUS PONTAL"/>
    <m/>
    <s v="Doutorado"/>
    <s v="Associado-02"/>
    <x v="0"/>
    <m/>
    <s v="0//0"/>
    <m/>
    <m/>
    <n v="0"/>
    <m/>
    <n v="0"/>
    <m/>
    <m/>
    <m/>
    <s v="EST"/>
    <s v="40 DE"/>
    <d v="2009-09-18T00:00:00"/>
    <n v="17255.59"/>
    <n v="55"/>
    <x v="2"/>
    <x v="5"/>
  </r>
  <r>
    <s v="KATIA MARQUES DA SILVA"/>
    <s v="Universidade Federal de Uberlandia"/>
    <n v="411696"/>
    <n v="39385787691"/>
    <s v="03/11/1954"/>
    <s v="F"/>
    <s v="TEREZA LUCIA PINTAUDE MARQUES"/>
    <s v="Branca"/>
    <s v="BRASILEIRO NATO"/>
    <m/>
    <s v="MG"/>
    <s v="UBERLANDIA"/>
    <n v="349"/>
    <x v="9"/>
    <s v="04-SANTA MONICA"/>
    <n v="349"/>
    <x v="9"/>
    <s v="04-SANTA MONICA"/>
    <m/>
    <s v="Doutorado"/>
    <s v="Associado-02"/>
    <x v="0"/>
    <m/>
    <s v="0//0"/>
    <m/>
    <m/>
    <n v="0"/>
    <m/>
    <n v="0"/>
    <m/>
    <m/>
    <m/>
    <s v="EST"/>
    <s v="40 DE"/>
    <d v="1980-04-01T00:00:00"/>
    <n v="21343.759999999998"/>
    <n v="68"/>
    <x v="3"/>
    <x v="3"/>
  </r>
  <r>
    <s v="KATIA VIEIRA SANTOS OLIVEIRA"/>
    <s v="Universidade Federal de Uberlandia"/>
    <n v="3241682"/>
    <n v="9501468623"/>
    <s v="02/12/1988"/>
    <s v="F"/>
    <s v="SANDRA MARIA VIEIRA SANTOS"/>
    <s v="Branca"/>
    <s v="BRASILEIRO NATO"/>
    <m/>
    <s v="MG"/>
    <m/>
    <n v="795"/>
    <x v="70"/>
    <s v="09-CAMPUS PONTAL"/>
    <n v="1158"/>
    <x v="25"/>
    <s v="09-CAMPUS PONTAL"/>
    <m/>
    <s v="ENSINO SUPERIOR"/>
    <s v="Auxiliar-01"/>
    <x v="1"/>
    <m/>
    <s v="0//0"/>
    <m/>
    <m/>
    <n v="0"/>
    <m/>
    <n v="0"/>
    <m/>
    <m/>
    <m/>
    <s v="CDT"/>
    <s v="40 HS"/>
    <d v="2021-06-18T00:00:00"/>
    <n v="2846.15"/>
    <n v="34"/>
    <x v="5"/>
    <x v="8"/>
  </r>
  <r>
    <s v="KAYAMI SATOMI FARIAS"/>
    <s v="Universidade Federal de Uberlandia"/>
    <n v="1676281"/>
    <n v="4654894438"/>
    <s v="11/09/1983"/>
    <s v="M"/>
    <s v="ALICE LUMI SATOMI"/>
    <s v="Amarela"/>
    <s v="BRASILEIRO NATO"/>
    <m/>
    <s v="SP"/>
    <s v="CAMPINAS"/>
    <n v="808"/>
    <x v="35"/>
    <s v="04-SANTA MONICA"/>
    <n v="808"/>
    <x v="26"/>
    <s v="04-SANTA MONICA"/>
    <m/>
    <s v="Mestrado"/>
    <s v="Adjunto-01"/>
    <x v="0"/>
    <m/>
    <s v="0//0"/>
    <m/>
    <m/>
    <n v="0"/>
    <m/>
    <n v="0"/>
    <m/>
    <m/>
    <m/>
    <s v="EST"/>
    <s v="40 DE"/>
    <d v="2009-01-22T00:00:00"/>
    <n v="8232.64"/>
    <n v="39"/>
    <x v="4"/>
    <x v="2"/>
  </r>
  <r>
    <s v="KEIJI YAMANAKA"/>
    <s v="Universidade Federal de Uberlandia"/>
    <n v="411646"/>
    <n v="522530826"/>
    <s v="02/05/1956"/>
    <s v="M"/>
    <s v="EIKO YAMANAKA"/>
    <s v="Amarela"/>
    <s v="BRASILEIRO NATZ"/>
    <s v="JAPAO"/>
    <m/>
    <s v="KUMAMOTO"/>
    <n v="403"/>
    <x v="12"/>
    <s v="04-SANTA MONICA"/>
    <n v="403"/>
    <x v="11"/>
    <s v="04-SANTA MONICA"/>
    <m/>
    <s v="Doutorado"/>
    <s v="Titular-01"/>
    <x v="0"/>
    <m/>
    <s v="0//0"/>
    <m/>
    <m/>
    <n v="0"/>
    <m/>
    <n v="0"/>
    <m/>
    <m/>
    <m/>
    <s v="EST"/>
    <s v="40 DE"/>
    <d v="1980-02-15T00:00:00"/>
    <n v="26718.35"/>
    <n v="66"/>
    <x v="3"/>
    <x v="3"/>
  </r>
  <r>
    <s v="KEILA PACHECO FERREIRA"/>
    <s v="Universidade Federal de Uberlandia"/>
    <n v="1658294"/>
    <n v="99919605620"/>
    <s v="28/01/1975"/>
    <s v="F"/>
    <s v="MARILUZ PACHECO DE SOUSA FERREIRA"/>
    <s v="Branca"/>
    <s v="BRASILEIRO NATO"/>
    <m/>
    <s v="MG"/>
    <s v="UBERLANDIA"/>
    <n v="376"/>
    <x v="38"/>
    <s v="04-SANTA MONICA"/>
    <n v="376"/>
    <x v="28"/>
    <s v="04-SANTA MONICA"/>
    <m/>
    <s v="Doutorado"/>
    <s v="Adjunto-02"/>
    <x v="0"/>
    <m/>
    <s v="0//0"/>
    <m/>
    <m/>
    <n v="0"/>
    <m/>
    <n v="0"/>
    <m/>
    <m/>
    <m/>
    <s v="EST"/>
    <s v="40 DE"/>
    <d v="2008-09-25T00:00:00"/>
    <n v="12272.12"/>
    <n v="47"/>
    <x v="1"/>
    <x v="4"/>
  </r>
  <r>
    <s v="KELI MARIA DE SOUZA COSTA SILVA"/>
    <s v="Universidade Federal de Uberlandia"/>
    <n v="3694541"/>
    <n v="4475088658"/>
    <s v="14/10/1979"/>
    <s v="F"/>
    <s v="DARCI APARECIDA DE SOUZA COSTA"/>
    <s v="Branca"/>
    <s v="BRASILEIRO NATO"/>
    <m/>
    <s v="MG"/>
    <m/>
    <n v="349"/>
    <x v="9"/>
    <s v="04-SANTA MONICA"/>
    <n v="349"/>
    <x v="9"/>
    <s v="04-SANTA MONICA"/>
    <m/>
    <s v="Mestrado"/>
    <s v="Adjunto-02"/>
    <x v="0"/>
    <m/>
    <s v="0//0"/>
    <m/>
    <m/>
    <n v="0"/>
    <m/>
    <n v="0"/>
    <m/>
    <m/>
    <m/>
    <s v="EST"/>
    <s v="40 DE"/>
    <d v="2013-02-05T00:00:00"/>
    <n v="8561.94"/>
    <n v="43"/>
    <x v="4"/>
    <x v="2"/>
  </r>
  <r>
    <s v="KELLY APARECIDA GERALDO YONEYAMA TUDINI"/>
    <s v="Universidade Federal de Uberlandia"/>
    <n v="1579613"/>
    <n v="3043179935"/>
    <s v="30/05/1979"/>
    <s v="F"/>
    <s v="SHIRLEI GERALDO YONEYAMA"/>
    <s v="Branca"/>
    <s v="BRASILEIRO NATO"/>
    <m/>
    <s v="PR"/>
    <s v="PARANAVAI"/>
    <n v="298"/>
    <x v="46"/>
    <s v="07-AREA ACADEMICA-UMUARAMA"/>
    <n v="298"/>
    <x v="30"/>
    <s v="07-AREA ACADEMICA-UMUARAMA"/>
    <m/>
    <s v="Doutorado"/>
    <s v="Associado-04"/>
    <x v="0"/>
    <m/>
    <s v="0//0"/>
    <m/>
    <m/>
    <n v="0"/>
    <m/>
    <n v="0"/>
    <m/>
    <m/>
    <m/>
    <s v="EST"/>
    <s v="40 DE"/>
    <d v="2008-07-31T00:00:00"/>
    <n v="19531.71"/>
    <n v="43"/>
    <x v="4"/>
    <x v="1"/>
  </r>
  <r>
    <s v="KELLY KAROLINE FERREIRA MORAES DE SA"/>
    <s v="Universidade Federal de Uberlandia"/>
    <n v="3241746"/>
    <n v="8312604677"/>
    <s v="19/12/1988"/>
    <s v="F"/>
    <s v="GESIANE FERREIRA LOPES DE MORAES"/>
    <s v="Branca"/>
    <s v="BRASILEIRO NATO"/>
    <m/>
    <s v="MG"/>
    <m/>
    <n v="349"/>
    <x v="9"/>
    <s v="04-SANTA MONICA"/>
    <n v="349"/>
    <x v="9"/>
    <s v="04-SANTA MONICA"/>
    <m/>
    <s v="ENSINO SUPERIOR"/>
    <s v="Auxiliar-01"/>
    <x v="1"/>
    <m/>
    <s v="0//0"/>
    <m/>
    <m/>
    <n v="0"/>
    <m/>
    <n v="0"/>
    <m/>
    <m/>
    <m/>
    <s v="CDT"/>
    <s v="40 HS"/>
    <d v="2021-06-25T00:00:00"/>
    <n v="2846.15"/>
    <n v="34"/>
    <x v="5"/>
    <x v="8"/>
  </r>
  <r>
    <s v="KENIA DE FATIMA CARRIJO"/>
    <s v="Universidade Federal de Uberlandia"/>
    <n v="1890929"/>
    <n v="5517791603"/>
    <s v="17/01/1983"/>
    <s v="F"/>
    <s v="MARGARIDA DE FATIMA SILVA CARRIJO"/>
    <s v="Não Informado"/>
    <s v="BRASILEIRO NATO"/>
    <m/>
    <s v="MG"/>
    <m/>
    <n v="314"/>
    <x v="20"/>
    <s v="07-AREA ACADEMICA-UMUARAMA"/>
    <n v="314"/>
    <x v="14"/>
    <s v="07-AREA ACADEMICA-UMUARAMA"/>
    <m/>
    <s v="Doutorado"/>
    <s v="Associado-02"/>
    <x v="0"/>
    <m/>
    <s v="0//0"/>
    <m/>
    <m/>
    <n v="0"/>
    <m/>
    <n v="0"/>
    <m/>
    <m/>
    <m/>
    <s v="EST"/>
    <s v="40 DE"/>
    <d v="2011-09-19T00:00:00"/>
    <n v="17255.59"/>
    <n v="39"/>
    <x v="4"/>
    <x v="5"/>
  </r>
  <r>
    <s v="KENIA MARIA DE ALMEIDA PEREIRA"/>
    <s v="Universidade Federal de Uberlandia"/>
    <n v="2035298"/>
    <n v="35106190649"/>
    <s v="20/07/1962"/>
    <s v="F"/>
    <s v="DEONICE FERREIRA DE ALMEIDA"/>
    <s v="Branca"/>
    <s v="BRASILEIRO NATO"/>
    <m/>
    <s v="MG"/>
    <m/>
    <n v="349"/>
    <x v="9"/>
    <s v="04-SANTA MONICA"/>
    <n v="349"/>
    <x v="9"/>
    <s v="04-SANTA MONICA"/>
    <m/>
    <s v="Doutorado"/>
    <s v="Associado-03"/>
    <x v="0"/>
    <m/>
    <s v="0//0"/>
    <m/>
    <m/>
    <n v="0"/>
    <m/>
    <n v="0"/>
    <m/>
    <m/>
    <m/>
    <s v="EST"/>
    <s v="40 DE"/>
    <d v="2009-07-31T00:00:00"/>
    <n v="17945.810000000001"/>
    <n v="60"/>
    <x v="6"/>
    <x v="5"/>
  </r>
  <r>
    <s v="KIL JIN BRANDINI PARK"/>
    <s v="Universidade Federal de Uberlandia"/>
    <n v="1933801"/>
    <n v="29665654896"/>
    <s v="14/11/1978"/>
    <s v="M"/>
    <s v="MARGARETH BRANDINI PARK"/>
    <s v="Branca"/>
    <s v="BRASILEIRO NATO"/>
    <m/>
    <s v="SP"/>
    <m/>
    <n v="403"/>
    <x v="12"/>
    <s v="04-SANTA MONICA"/>
    <n v="403"/>
    <x v="11"/>
    <s v="04-SANTA MONICA"/>
    <m/>
    <s v="Doutorado"/>
    <s v="Associado-02"/>
    <x v="0"/>
    <m/>
    <s v="0//0"/>
    <m/>
    <m/>
    <n v="0"/>
    <m/>
    <n v="0"/>
    <m/>
    <m/>
    <m/>
    <s v="EST"/>
    <s v="40 DE"/>
    <d v="2012-03-29T00:00:00"/>
    <n v="17255.59"/>
    <n v="44"/>
    <x v="1"/>
    <x v="5"/>
  </r>
  <r>
    <s v="KLEBER DEL CLARO"/>
    <s v="Universidade Federal de Uberlandia"/>
    <n v="413623"/>
    <n v="5924850803"/>
    <s v="07/01/1965"/>
    <s v="M"/>
    <s v="ELIZA MARIA DEL CLARO"/>
    <s v="Branca"/>
    <s v="BRASILEIRO NATO"/>
    <m/>
    <s v="MG"/>
    <s v="POCOS DE CALDAS"/>
    <n v="294"/>
    <x v="21"/>
    <s v="07-AREA ACADEMICA-UMUARAMA"/>
    <n v="294"/>
    <x v="17"/>
    <s v="07-AREA ACADEMICA-UMUARAMA"/>
    <m/>
    <s v="Doutorado"/>
    <s v="Titular-01"/>
    <x v="0"/>
    <m/>
    <s v="0//0"/>
    <m/>
    <m/>
    <n v="0"/>
    <m/>
    <n v="0"/>
    <m/>
    <m/>
    <m/>
    <s v="EST"/>
    <s v="40 DE"/>
    <d v="1992-01-06T00:00:00"/>
    <n v="21198.42"/>
    <n v="57"/>
    <x v="2"/>
    <x v="3"/>
  </r>
  <r>
    <s v="KLEYVER TAVARES DUARTE"/>
    <s v="Universidade Federal de Uberlandia"/>
    <n v="1871457"/>
    <n v="99971798620"/>
    <s v="19/07/1972"/>
    <s v="M"/>
    <s v="MARILEUZE TAVARES DUARTE"/>
    <s v="Branca"/>
    <s v="BRASILEIRO NATO"/>
    <m/>
    <s v="MT"/>
    <m/>
    <n v="363"/>
    <x v="10"/>
    <s v="04-SANTA MONICA"/>
    <n v="363"/>
    <x v="10"/>
    <s v="04-SANTA MONICA"/>
    <s v="SURDO"/>
    <s v="Mestrado"/>
    <s v="Adjunto-02"/>
    <x v="0"/>
    <m/>
    <s v="0//0"/>
    <m/>
    <m/>
    <n v="0"/>
    <m/>
    <n v="0"/>
    <m/>
    <m/>
    <m/>
    <s v="EST"/>
    <s v="40 DE"/>
    <d v="2011-06-08T00:00:00"/>
    <n v="8561.94"/>
    <n v="50"/>
    <x v="0"/>
    <x v="2"/>
  </r>
  <r>
    <s v="KLIVIA DE CASSIA SILVA NUNES"/>
    <s v="Universidade Federal de Uberlandia"/>
    <n v="1826061"/>
    <n v="31963641272"/>
    <s v="03/08/1967"/>
    <s v="F"/>
    <s v="MARIA DA GLORIA FIGUEIREDO E SILVA"/>
    <s v="Branca"/>
    <s v="BRASILEIRO NATO"/>
    <m/>
    <s v="PA"/>
    <m/>
    <n v="798"/>
    <x v="5"/>
    <s v="09-CAMPUS PONTAL"/>
    <n v="1155"/>
    <x v="5"/>
    <s v="09-CAMPUS PONTAL"/>
    <m/>
    <s v="Doutorado"/>
    <s v="Adjunto-03"/>
    <x v="0"/>
    <m/>
    <s v="0//0"/>
    <m/>
    <m/>
    <n v="26251"/>
    <s v="FUNDACAO UNIVERSIDADE FED. DO TOCANTINS"/>
    <n v="0"/>
    <m/>
    <m/>
    <m/>
    <s v="EST"/>
    <s v="40 DE"/>
    <d v="2019-03-01T00:00:00"/>
    <n v="12763.01"/>
    <n v="55"/>
    <x v="2"/>
    <x v="4"/>
  </r>
  <r>
    <s v="KUO PO LING"/>
    <s v="Universidade Federal de Uberlandia"/>
    <n v="1642580"/>
    <n v="21337005878"/>
    <s v="16/12/1974"/>
    <s v="F"/>
    <s v="KUO SHIU MEI HSIEN"/>
    <s v="Amarela"/>
    <s v="BRASILEIRO NATZ"/>
    <s v="CHINA"/>
    <m/>
    <m/>
    <n v="391"/>
    <x v="8"/>
    <s v="04-SANTA MONICA"/>
    <n v="391"/>
    <x v="8"/>
    <s v="04-SANTA MONICA"/>
    <s v="MOBILIDADE REDUZIDA, PERMANENTE OU TEMPORÁRIA"/>
    <s v="Doutorado"/>
    <s v="Associado-01"/>
    <x v="0"/>
    <m/>
    <s v="0//0"/>
    <m/>
    <m/>
    <n v="0"/>
    <m/>
    <n v="0"/>
    <m/>
    <m/>
    <m/>
    <s v="EST"/>
    <s v="40 DE"/>
    <d v="2010-03-23T00:00:00"/>
    <n v="16591.91"/>
    <n v="48"/>
    <x v="1"/>
    <x v="5"/>
  </r>
  <r>
    <s v="LAINISTER DE OLIVEIRA ESTEVES"/>
    <s v="Universidade Federal de Uberlandia"/>
    <n v="2313368"/>
    <n v="10181243733"/>
    <s v="17/07/1982"/>
    <s v="M"/>
    <s v="ELIANE DE OLIVEIRA ESTEVES"/>
    <s v="Parda"/>
    <s v="BRASILEIRO NATO"/>
    <m/>
    <s v="RJ"/>
    <m/>
    <n v="335"/>
    <x v="25"/>
    <s v="04-SANTA MONICA"/>
    <n v="335"/>
    <x v="21"/>
    <s v="04-SANTA MONICA"/>
    <m/>
    <s v="Doutorado"/>
    <s v="Adjunto-02"/>
    <x v="0"/>
    <m/>
    <s v="0//0"/>
    <m/>
    <m/>
    <n v="0"/>
    <m/>
    <n v="0"/>
    <m/>
    <m/>
    <m/>
    <s v="EST"/>
    <s v="40 DE"/>
    <d v="2016-05-24T00:00:00"/>
    <n v="12272.12"/>
    <n v="40"/>
    <x v="4"/>
    <x v="4"/>
  </r>
  <r>
    <s v="LAIR MAMBRINI FURTADO"/>
    <s v="Universidade Federal de Uberlandia"/>
    <n v="2618778"/>
    <n v="1285126602"/>
    <s v="05/01/1981"/>
    <s v="M"/>
    <s v="DALMA TEREZA MAMBRINI FURTADO"/>
    <s v="Branca"/>
    <s v="BRASILEIRO NATO"/>
    <m/>
    <s v="MG"/>
    <s v="SAO SEBASTIAO DO PARAISO"/>
    <n v="437"/>
    <x v="78"/>
    <s v="07-AREA ACADEMICA-UMUARAMA"/>
    <n v="319"/>
    <x v="13"/>
    <s v="07-AREA ACADEMICA-UMUARAMA"/>
    <m/>
    <s v="Doutorado"/>
    <s v="Adjunto-04"/>
    <x v="0"/>
    <m/>
    <s v="0//0"/>
    <m/>
    <m/>
    <n v="0"/>
    <m/>
    <n v="0"/>
    <m/>
    <m/>
    <m/>
    <s v="EST"/>
    <s v="40 HS"/>
    <d v="2008-11-10T00:00:00"/>
    <n v="10125.4"/>
    <n v="41"/>
    <x v="4"/>
    <x v="7"/>
  </r>
  <r>
    <s v="LAIS BASSAME RODRIGUES"/>
    <s v="Universidade Federal de Uberlandia"/>
    <n v="1839427"/>
    <n v="6690733696"/>
    <s v="02/05/1984"/>
    <s v="F"/>
    <s v="MARIA DO ROSARIO DE FATIMA RODRIGUES"/>
    <s v="Parda"/>
    <s v="BRASILEIRO NATO"/>
    <m/>
    <s v="MG"/>
    <m/>
    <n v="391"/>
    <x v="8"/>
    <s v="04-SANTA MONICA"/>
    <n v="391"/>
    <x v="8"/>
    <s v="04-SANTA MONICA"/>
    <m/>
    <s v="Doutorado"/>
    <s v="Adjunto-04"/>
    <x v="0"/>
    <m/>
    <s v="0//0"/>
    <m/>
    <m/>
    <n v="0"/>
    <m/>
    <n v="0"/>
    <m/>
    <m/>
    <m/>
    <s v="EST"/>
    <s v="40 DE"/>
    <d v="2011-01-26T00:00:00"/>
    <n v="13273.52"/>
    <n v="38"/>
    <x v="5"/>
    <x v="4"/>
  </r>
  <r>
    <s v="LARA CRISTINA FRANCISCO DE ALMEIDA FEHR"/>
    <s v="Universidade Federal de Uberlandia"/>
    <n v="1840462"/>
    <n v="76610870659"/>
    <s v="27/10/1972"/>
    <s v="F"/>
    <s v="MARIA APARECIDA FRANCISCO DE ALMEIDA"/>
    <s v="Branca"/>
    <s v="BRASILEIRO NATO"/>
    <m/>
    <s v="MG"/>
    <m/>
    <n v="360"/>
    <x v="4"/>
    <s v="04-SANTA MONICA"/>
    <n v="360"/>
    <x v="4"/>
    <s v="04-SANTA MONICA"/>
    <m/>
    <s v="Doutorado"/>
    <s v="Adjunto-04"/>
    <x v="0"/>
    <m/>
    <s v="0//0"/>
    <m/>
    <m/>
    <n v="0"/>
    <m/>
    <n v="0"/>
    <m/>
    <m/>
    <m/>
    <s v="EST"/>
    <s v="40 DE"/>
    <d v="2011-01-28T00:00:00"/>
    <n v="13273.52"/>
    <n v="50"/>
    <x v="0"/>
    <x v="4"/>
  </r>
  <r>
    <s v="LARA MARTIM RODRIGUES SELIS"/>
    <s v="Universidade Federal de Uberlandia"/>
    <n v="2912569"/>
    <n v="35721507870"/>
    <s v="26/09/1986"/>
    <s v="F"/>
    <s v="ELIZABETH APARECIDA MARTIM RODRIGUES"/>
    <s v="Branca"/>
    <s v="BRASILEIRO NATO"/>
    <m/>
    <s v="SP"/>
    <m/>
    <n v="344"/>
    <x v="6"/>
    <s v="04-SANTA MONICA"/>
    <n v="344"/>
    <x v="6"/>
    <s v="04-SANTA MONICA"/>
    <m/>
    <s v="Doutorado"/>
    <s v="Adjunto-02"/>
    <x v="0"/>
    <m/>
    <s v="0//0"/>
    <m/>
    <m/>
    <n v="0"/>
    <m/>
    <n v="0"/>
    <m/>
    <m/>
    <m/>
    <s v="EST"/>
    <s v="40 DE"/>
    <d v="2013-05-03T00:00:00"/>
    <n v="12272.12"/>
    <n v="36"/>
    <x v="5"/>
    <x v="4"/>
  </r>
  <r>
    <s v="LARA RODRIGUES FELIX"/>
    <s v="Universidade Federal de Uberlandia"/>
    <n v="1841152"/>
    <n v="7314407657"/>
    <s v="08/08/1986"/>
    <s v="F"/>
    <s v="VANIA MARIA RODRIGUES FELIX"/>
    <s v="Branca"/>
    <s v="BRASILEIRO NATO"/>
    <m/>
    <s v="MG"/>
    <m/>
    <n v="305"/>
    <x v="0"/>
    <s v="07-AREA ACADEMICA-UMUARAMA"/>
    <n v="305"/>
    <x v="0"/>
    <s v="07-AREA ACADEMICA-UMUARAMA"/>
    <m/>
    <s v="Mestrado"/>
    <s v="Assistente-02"/>
    <x v="0"/>
    <m/>
    <s v="0//0"/>
    <m/>
    <m/>
    <n v="0"/>
    <m/>
    <n v="0"/>
    <m/>
    <m/>
    <m/>
    <s v="EST"/>
    <s v="40 HS"/>
    <d v="2017-11-17T00:00:00"/>
    <n v="5118.47"/>
    <n v="36"/>
    <x v="5"/>
    <x v="0"/>
  </r>
  <r>
    <s v="LARISSA BARBOSA DE SOUSA"/>
    <s v="Universidade Federal de Uberlandia"/>
    <n v="2052407"/>
    <n v="792172302"/>
    <s v="05/09/1985"/>
    <s v="F"/>
    <s v="ANTONIA RIBEIRO BARBOSA"/>
    <s v="Amarela"/>
    <s v="BRASILEIRO NATO"/>
    <m/>
    <s v="PI"/>
    <m/>
    <n v="301"/>
    <x v="3"/>
    <s v="12-CAMPUS GLORIA"/>
    <n v="301"/>
    <x v="3"/>
    <s v="12-CAMPUS GLORIA"/>
    <m/>
    <s v="Doutorado"/>
    <s v="Adjunto-03"/>
    <x v="0"/>
    <m/>
    <s v="0//0"/>
    <m/>
    <m/>
    <n v="0"/>
    <m/>
    <n v="0"/>
    <m/>
    <m/>
    <m/>
    <s v="EST"/>
    <s v="40 DE"/>
    <d v="2013-08-13T00:00:00"/>
    <n v="13356.63"/>
    <n v="37"/>
    <x v="5"/>
    <x v="4"/>
  </r>
  <r>
    <s v="LARISSA MARQUES BARBOSA DE ARAUJO"/>
    <s v="Universidade Federal de Uberlandia"/>
    <n v="1666774"/>
    <n v="80371760100"/>
    <s v="25/10/1975"/>
    <s v="F"/>
    <s v="FRANCISCA DE ARAUJO"/>
    <s v="Parda"/>
    <s v="BRASILEIRO NATO"/>
    <m/>
    <s v="MT"/>
    <m/>
    <n v="340"/>
    <x v="17"/>
    <s v="04-SANTA MONICA"/>
    <n v="340"/>
    <x v="15"/>
    <s v="04-SANTA MONICA"/>
    <m/>
    <s v="Doutorado"/>
    <s v="Associado-03"/>
    <x v="0"/>
    <m/>
    <s v="0//0"/>
    <m/>
    <m/>
    <n v="26447"/>
    <s v="UNIVERS. FED. DO OESTE BAHIA"/>
    <n v="0"/>
    <m/>
    <m/>
    <m/>
    <s v="EST"/>
    <s v="40 DE"/>
    <d v="2015-07-23T00:00:00"/>
    <n v="17945.810000000001"/>
    <n v="47"/>
    <x v="1"/>
    <x v="5"/>
  </r>
  <r>
    <s v="LARISSA NAYHARA SOARES SANTANA FALLEIROS"/>
    <s v="Universidade Federal de Uberlandia"/>
    <n v="1000328"/>
    <n v="8740987698"/>
    <s v="26/08/1988"/>
    <s v="F"/>
    <s v="MARIA APARECIDA SOARES SANTANA"/>
    <s v="Parda"/>
    <s v="BRASILEIRO NATO"/>
    <m/>
    <s v="MG"/>
    <m/>
    <n v="410"/>
    <x v="7"/>
    <s v="04-SANTA MONICA"/>
    <n v="410"/>
    <x v="7"/>
    <s v="04-SANTA MONICA"/>
    <m/>
    <s v="Doutorado"/>
    <s v="Adjunto-02"/>
    <x v="0"/>
    <m/>
    <s v="0//0"/>
    <m/>
    <m/>
    <n v="0"/>
    <m/>
    <n v="0"/>
    <m/>
    <m/>
    <m/>
    <s v="EST"/>
    <s v="40 DE"/>
    <d v="2016-05-04T00:00:00"/>
    <n v="12272.12"/>
    <n v="34"/>
    <x v="5"/>
    <x v="4"/>
  </r>
  <r>
    <s v="LARISSA PICINATO MAZUCHELLI"/>
    <s v="Universidade Federal de Uberlandia"/>
    <n v="1212130"/>
    <n v="34951256800"/>
    <s v="28/08/1986"/>
    <s v="F"/>
    <s v="SONIA APARECIDA PICINATO MAZUCHELLI"/>
    <s v="Branca"/>
    <s v="BRASILEIRO NATO"/>
    <m/>
    <s v="SP"/>
    <m/>
    <n v="349"/>
    <x v="9"/>
    <s v="04-SANTA MONICA"/>
    <n v="349"/>
    <x v="9"/>
    <s v="04-SANTA MONICA"/>
    <m/>
    <s v="Doutorado"/>
    <s v="Auxiliar-01"/>
    <x v="0"/>
    <m/>
    <s v="0//0"/>
    <m/>
    <m/>
    <n v="0"/>
    <m/>
    <n v="0"/>
    <m/>
    <m/>
    <m/>
    <s v="EST"/>
    <s v="40 DE"/>
    <d v="2022-06-06T00:00:00"/>
    <n v="9616.18"/>
    <n v="36"/>
    <x v="5"/>
    <x v="2"/>
  </r>
  <r>
    <s v="LAURA CRISTINA TIBILETTI BALIEIRO"/>
    <s v="Universidade Federal de Uberlandia"/>
    <n v="1383249"/>
    <n v="8180195651"/>
    <s v="20/03/1991"/>
    <s v="F"/>
    <s v="ANA MARIA TIBILETTI FERNANDES BALIEIRO"/>
    <s v="Branca"/>
    <s v="BRASILEIRO NATO"/>
    <m/>
    <s v="MG"/>
    <m/>
    <n v="305"/>
    <x v="0"/>
    <s v="07-AREA ACADEMICA-UMUARAMA"/>
    <n v="305"/>
    <x v="0"/>
    <s v="07-AREA ACADEMICA-UMUARAMA"/>
    <m/>
    <s v="Doutorado"/>
    <s v="Auxiliar-01"/>
    <x v="1"/>
    <m/>
    <s v="0//0"/>
    <m/>
    <m/>
    <n v="0"/>
    <m/>
    <n v="0"/>
    <m/>
    <m/>
    <m/>
    <s v="CDT"/>
    <s v="40 HS"/>
    <d v="2021-11-25T00:00:00"/>
    <n v="3866.06"/>
    <n v="31"/>
    <x v="8"/>
    <x v="8"/>
  </r>
  <r>
    <s v="LAUREN KAROLINE DE SOUSA GONCALVES"/>
    <s v="Universidade Federal de Uberlandia"/>
    <n v="1077490"/>
    <n v="9017519606"/>
    <s v="06/12/1988"/>
    <s v="F"/>
    <s v="JUDITH MARIA DE SOUSA"/>
    <s v="Parda"/>
    <s v="BRASILEIRO NATO"/>
    <m/>
    <s v="MG"/>
    <m/>
    <n v="407"/>
    <x v="43"/>
    <s v="04-SANTA MONICA"/>
    <n v="407"/>
    <x v="29"/>
    <s v="04-SANTA MONICA"/>
    <m/>
    <s v="Doutorado"/>
    <s v="Adjunto-02"/>
    <x v="0"/>
    <m/>
    <s v="0//0"/>
    <m/>
    <m/>
    <n v="0"/>
    <m/>
    <n v="0"/>
    <m/>
    <m/>
    <m/>
    <s v="EST"/>
    <s v="40 DE"/>
    <d v="2013-12-10T00:00:00"/>
    <n v="12272.12"/>
    <n v="34"/>
    <x v="5"/>
    <x v="4"/>
  </r>
  <r>
    <s v="LAURENCE RODRIGUES DO AMARAL"/>
    <s v="Universidade Federal de Uberlandia"/>
    <n v="1625662"/>
    <n v="3540055614"/>
    <s v="29/11/1978"/>
    <s v="M"/>
    <s v="LAURITA AMARAL DE FARIA FERREIRA"/>
    <s v="Branca"/>
    <s v="BRASILEIRO NATO"/>
    <m/>
    <s v="MG"/>
    <m/>
    <n v="1276"/>
    <x v="133"/>
    <s v="07-AREA ACADEMICA-UMUARAMA"/>
    <n v="414"/>
    <x v="12"/>
    <s v="04-SANTA MONICA"/>
    <m/>
    <s v="Doutorado"/>
    <s v="Associado-01"/>
    <x v="0"/>
    <m/>
    <s v="0//0"/>
    <m/>
    <m/>
    <n v="0"/>
    <m/>
    <n v="0"/>
    <m/>
    <m/>
    <m/>
    <s v="EST"/>
    <s v="40 DE"/>
    <d v="2012-02-06T00:00:00"/>
    <n v="17575.09"/>
    <n v="44"/>
    <x v="1"/>
    <x v="5"/>
  </r>
  <r>
    <s v="LAZARA CRISTINA DA SILVA"/>
    <s v="Universidade Federal de Uberlandia"/>
    <n v="2289233"/>
    <n v="43425801104"/>
    <s v="23/10/1967"/>
    <s v="F"/>
    <s v="CLEUSA MARIA DE JESUS E SILVA"/>
    <s v="Parda"/>
    <s v="BRASILEIRO NATO"/>
    <m/>
    <s v="GO"/>
    <s v="PIRACANJUBA"/>
    <n v="363"/>
    <x v="10"/>
    <s v="04-SANTA MONICA"/>
    <n v="363"/>
    <x v="10"/>
    <s v="04-SANTA MONICA"/>
    <m/>
    <s v="Doutorado"/>
    <s v="Associado-03"/>
    <x v="0"/>
    <m/>
    <s v="0//0"/>
    <m/>
    <m/>
    <n v="0"/>
    <m/>
    <n v="0"/>
    <m/>
    <m/>
    <m/>
    <s v="EST"/>
    <s v="40 DE"/>
    <d v="2002-07-10T00:00:00"/>
    <n v="17945.810000000001"/>
    <n v="55"/>
    <x v="2"/>
    <x v="5"/>
  </r>
  <r>
    <s v="LEANDRO ALVES PEREIRA"/>
    <s v="Universidade Federal de Uberlandia"/>
    <n v="1662951"/>
    <n v="4071831677"/>
    <s v="23/09/1979"/>
    <s v="M"/>
    <s v="LUZIA CAMPINHO PEREIRA"/>
    <s v="Parda"/>
    <s v="BRASILEIRO NATO"/>
    <m/>
    <s v="MG"/>
    <s v="CONTAGEM"/>
    <n v="391"/>
    <x v="8"/>
    <s v="04-SANTA MONICA"/>
    <n v="391"/>
    <x v="8"/>
    <s v="04-SANTA MONICA"/>
    <m/>
    <s v="Doutorado"/>
    <s v="Associado-01"/>
    <x v="0"/>
    <m/>
    <s v="0//0"/>
    <m/>
    <m/>
    <n v="0"/>
    <m/>
    <n v="0"/>
    <m/>
    <m/>
    <m/>
    <s v="EST"/>
    <s v="40 DE"/>
    <d v="2008-11-03T00:00:00"/>
    <n v="19689.07"/>
    <n v="43"/>
    <x v="4"/>
    <x v="1"/>
  </r>
  <r>
    <s v="LEANDRO ANDRADE FERNANDES"/>
    <s v="Universidade Federal de Uberlandia"/>
    <n v="1073472"/>
    <n v="2672488142"/>
    <s v="28/01/1989"/>
    <s v="M"/>
    <s v="LUZIA RODRIGUES ANDRADE MOURA"/>
    <s v="Branca"/>
    <s v="BRASILEIRO NATO"/>
    <m/>
    <s v="GO"/>
    <m/>
    <n v="798"/>
    <x v="5"/>
    <s v="09-CAMPUS PONTAL"/>
    <n v="1155"/>
    <x v="5"/>
    <s v="09-CAMPUS PONTAL"/>
    <m/>
    <s v="Mestrado"/>
    <s v="Assistente-02"/>
    <x v="0"/>
    <m/>
    <s v="0//0"/>
    <m/>
    <s v="Afast. no País (Com Ônus) Est/Dout/Mestrado - EST"/>
    <n v="26251"/>
    <s v="FUNDACAO UNIVERSIDADE FED. DO TOCANTINS"/>
    <n v="0"/>
    <m/>
    <s v="11/03/2022"/>
    <s v="10/03/2023"/>
    <s v="EST"/>
    <s v="40 DE"/>
    <d v="2018-05-21T00:00:00"/>
    <n v="7803.45"/>
    <n v="33"/>
    <x v="8"/>
    <x v="6"/>
  </r>
  <r>
    <s v="LEANDRO CARDOSO GOMIDE"/>
    <s v="Universidade Federal de Uberlandia"/>
    <n v="2295627"/>
    <n v="91103452649"/>
    <s v="20/03/1974"/>
    <s v="M"/>
    <s v="IDAILDA CARDOSO GOMIDE"/>
    <s v="Parda"/>
    <s v="BRASILEIRO NATO"/>
    <m/>
    <s v="MG"/>
    <m/>
    <n v="305"/>
    <x v="0"/>
    <s v="07-AREA ACADEMICA-UMUARAMA"/>
    <n v="305"/>
    <x v="0"/>
    <s v="07-AREA ACADEMICA-UMUARAMA"/>
    <m/>
    <s v="Especialização Nivel Superior"/>
    <s v="Adjunto-02"/>
    <x v="0"/>
    <m/>
    <s v="0//0"/>
    <m/>
    <m/>
    <n v="0"/>
    <m/>
    <n v="0"/>
    <m/>
    <m/>
    <m/>
    <s v="EST"/>
    <s v="40 HS"/>
    <d v="2012-06-26T00:00:00"/>
    <n v="4594.92"/>
    <n v="48"/>
    <x v="1"/>
    <x v="0"/>
  </r>
  <r>
    <s v="LEANDRO CESAR ALBUQUERQUE DE FREITAS"/>
    <s v="Universidade Federal de Uberlandia"/>
    <n v="1334879"/>
    <n v="82514445"/>
    <s v="09/03/1978"/>
    <s v="M"/>
    <s v="TEREZA CRISTINA ALBUQUERQUE DE FREITAS"/>
    <s v="Preta"/>
    <s v="BRASILEIRO NATO"/>
    <m/>
    <s v="PB"/>
    <m/>
    <n v="349"/>
    <x v="9"/>
    <s v="04-SANTA MONICA"/>
    <n v="349"/>
    <x v="9"/>
    <s v="04-SANTA MONICA"/>
    <m/>
    <s v="Doutorado"/>
    <s v="Adjunto-01"/>
    <x v="0"/>
    <m/>
    <s v="0//0"/>
    <m/>
    <m/>
    <n v="0"/>
    <m/>
    <n v="0"/>
    <m/>
    <m/>
    <m/>
    <s v="EST"/>
    <s v="40 DE"/>
    <d v="2018-08-01T00:00:00"/>
    <n v="11800.12"/>
    <n v="44"/>
    <x v="1"/>
    <x v="7"/>
  </r>
  <r>
    <s v="LEANDRO DE OLIVEIRA SOUZA"/>
    <s v="Universidade Federal de Uberlandia"/>
    <n v="1051142"/>
    <n v="28807167808"/>
    <s v="10/05/1980"/>
    <s v="M"/>
    <s v="DELICIA DE OLIVEIRA SOUZA"/>
    <s v="Branca"/>
    <s v="BRASILEIRO NATO"/>
    <m/>
    <s v="MG"/>
    <m/>
    <n v="801"/>
    <x v="96"/>
    <s v="09-CAMPUS PONTAL"/>
    <n v="1152"/>
    <x v="27"/>
    <s v="09-CAMPUS PONTAL"/>
    <m/>
    <s v="Doutorado"/>
    <s v="Adjunto-02"/>
    <x v="0"/>
    <m/>
    <s v="0//0"/>
    <m/>
    <m/>
    <n v="0"/>
    <m/>
    <n v="0"/>
    <m/>
    <m/>
    <m/>
    <s v="EST"/>
    <s v="40 DE"/>
    <d v="2016-03-15T00:00:00"/>
    <n v="12272.12"/>
    <n v="42"/>
    <x v="4"/>
    <x v="4"/>
  </r>
  <r>
    <s v="LEANDRO MARTINS BARBERO"/>
    <s v="Universidade Federal de Uberlandia"/>
    <n v="1542990"/>
    <n v="3647571911"/>
    <s v="29/01/1982"/>
    <s v="M"/>
    <s v="TEREZINHA PATRIARCA BARBERO"/>
    <s v="Branca"/>
    <s v="BRASILEIRO NATO"/>
    <m/>
    <s v="PR"/>
    <m/>
    <n v="314"/>
    <x v="20"/>
    <s v="07-AREA ACADEMICA-UMUARAMA"/>
    <n v="314"/>
    <x v="14"/>
    <s v="07-AREA ACADEMICA-UMUARAMA"/>
    <m/>
    <s v="Doutorado"/>
    <s v="Associado-02"/>
    <x v="0"/>
    <m/>
    <s v="0//0"/>
    <m/>
    <m/>
    <n v="0"/>
    <m/>
    <n v="0"/>
    <m/>
    <m/>
    <m/>
    <s v="EST"/>
    <s v="40 DE"/>
    <d v="2011-07-12T00:00:00"/>
    <n v="17255.59"/>
    <n v="40"/>
    <x v="4"/>
    <x v="5"/>
  </r>
  <r>
    <s v="LEANDRO NOGUEIRA COUTO"/>
    <s v="Universidade Federal de Uberlandia"/>
    <n v="2010593"/>
    <n v="35038663885"/>
    <s v="18/01/1986"/>
    <s v="M"/>
    <s v="REGINA HELENA NOGUEIRA COUTO"/>
    <s v="Branca"/>
    <s v="BRASILEIRO NATO"/>
    <m/>
    <s v="SP"/>
    <m/>
    <n v="783"/>
    <x v="13"/>
    <s v="10-CAMPUS MONTE CARMELO"/>
    <n v="414"/>
    <x v="12"/>
    <s v="04-SANTA MONICA"/>
    <m/>
    <s v="Doutorado"/>
    <s v="Adjunto-03"/>
    <x v="0"/>
    <m/>
    <s v="0//0"/>
    <m/>
    <m/>
    <n v="0"/>
    <m/>
    <n v="0"/>
    <m/>
    <m/>
    <m/>
    <s v="EST"/>
    <s v="40 DE"/>
    <d v="2013-03-19T00:00:00"/>
    <n v="12763.01"/>
    <n v="36"/>
    <x v="5"/>
    <x v="4"/>
  </r>
  <r>
    <s v="LEANDRO PEIXOTO FERREIRA DE SOUZA"/>
    <s v="Universidade Federal de Uberlandia"/>
    <n v="2190958"/>
    <n v="75311674253"/>
    <s v="21/11/1984"/>
    <s v="M"/>
    <s v="EDNA MARIA FERREIRA PEIXOTO"/>
    <s v="Branca"/>
    <s v="BRASILEIRO NATO"/>
    <m/>
    <s v="MG"/>
    <m/>
    <n v="305"/>
    <x v="0"/>
    <s v="07-AREA ACADEMICA-UMUARAMA"/>
    <n v="305"/>
    <x v="0"/>
    <s v="07-AREA ACADEMICA-UMUARAMA"/>
    <m/>
    <s v="Mestrado"/>
    <s v="Auxiliar-01"/>
    <x v="1"/>
    <m/>
    <s v="0//0"/>
    <m/>
    <m/>
    <n v="0"/>
    <m/>
    <n v="0"/>
    <m/>
    <m/>
    <m/>
    <s v="CDT"/>
    <s v="40 HS"/>
    <d v="2022-06-20T00:00:00"/>
    <n v="3866.06"/>
    <n v="38"/>
    <x v="5"/>
    <x v="8"/>
  </r>
  <r>
    <s v="LEANDRO SILVEIRA DE ARAUJO"/>
    <s v="Universidade Federal de Uberlandia"/>
    <n v="2036764"/>
    <n v="33928233840"/>
    <s v="23/12/1986"/>
    <s v="M"/>
    <s v="MARIA DE FATIMA SILVEIRA ARAUJO"/>
    <s v="Branca"/>
    <s v="BRASILEIRO NATO"/>
    <m/>
    <s v="SP"/>
    <m/>
    <n v="349"/>
    <x v="9"/>
    <s v="04-SANTA MONICA"/>
    <n v="349"/>
    <x v="9"/>
    <s v="04-SANTA MONICA"/>
    <m/>
    <s v="Doutorado"/>
    <s v="Adjunto-03"/>
    <x v="0"/>
    <m/>
    <s v="0//0"/>
    <m/>
    <m/>
    <n v="0"/>
    <m/>
    <n v="0"/>
    <m/>
    <m/>
    <m/>
    <s v="EST"/>
    <s v="40 DE"/>
    <d v="2013-06-24T00:00:00"/>
    <n v="12763.01"/>
    <n v="36"/>
    <x v="5"/>
    <x v="4"/>
  </r>
  <r>
    <s v="LEANDRO ZUCCOLOTTO CRIVELLENTI"/>
    <s v="Universidade Federal de Uberlandia"/>
    <n v="3204678"/>
    <n v="31334201862"/>
    <s v="05/04/1983"/>
    <s v="M"/>
    <s v="ELIANA VICARI ZUCCOLOTTO CRIVELLENTI"/>
    <s v="Branca"/>
    <s v="BRASILEIRO NATO"/>
    <m/>
    <s v="SP"/>
    <m/>
    <n v="314"/>
    <x v="20"/>
    <s v="07-AREA ACADEMICA-UMUARAMA"/>
    <n v="314"/>
    <x v="14"/>
    <s v="07-AREA ACADEMICA-UMUARAMA"/>
    <m/>
    <s v="Doutorado"/>
    <s v="Auxiliar-01"/>
    <x v="0"/>
    <m/>
    <s v="0//0"/>
    <m/>
    <m/>
    <n v="0"/>
    <m/>
    <n v="0"/>
    <m/>
    <m/>
    <m/>
    <s v="EST"/>
    <s v="40 DE"/>
    <d v="2020-09-02T00:00:00"/>
    <n v="10063.44"/>
    <n v="39"/>
    <x v="4"/>
    <x v="7"/>
  </r>
  <r>
    <s v="LEDA CORREIA PEDRO MIYAZAKI"/>
    <s v="Universidade Federal de Uberlandia"/>
    <n v="1960968"/>
    <n v="28615835845"/>
    <s v="15/12/1979"/>
    <s v="F"/>
    <s v="MARIA APARECIDA CORREIA PEDRO"/>
    <s v="Branca"/>
    <s v="BRASILEIRO NATO"/>
    <m/>
    <s v="SP"/>
    <m/>
    <n v="800"/>
    <x v="16"/>
    <s v="09-CAMPUS PONTAL"/>
    <n v="1155"/>
    <x v="5"/>
    <s v="09-CAMPUS PONTAL"/>
    <m/>
    <s v="Doutorado"/>
    <s v="Associado-01"/>
    <x v="0"/>
    <m/>
    <s v="0//0"/>
    <m/>
    <s v="Lic. Gestante  ( Concedida Administrat.) - EST"/>
    <n v="0"/>
    <m/>
    <n v="0"/>
    <m/>
    <s v="29/09/2022"/>
    <s v="26/01/2023"/>
    <s v="EST"/>
    <s v="40 DE"/>
    <d v="2012-08-02T00:00:00"/>
    <n v="16591.91"/>
    <n v="43"/>
    <x v="4"/>
    <x v="5"/>
  </r>
  <r>
    <s v="LEILA APARECIDA DE CASTRO MOTTA"/>
    <s v="Universidade Federal de Uberlandia"/>
    <n v="2218506"/>
    <n v="79434452600"/>
    <s v="29/09/1970"/>
    <s v="F"/>
    <s v="MAGDA HELENA DE CASTRO"/>
    <s v="Branca"/>
    <s v="BRASILEIRO NATO"/>
    <m/>
    <s v="MG"/>
    <s v="COROMANDEL"/>
    <n v="407"/>
    <x v="43"/>
    <s v="04-SANTA MONICA"/>
    <n v="407"/>
    <x v="29"/>
    <s v="04-SANTA MONICA"/>
    <m/>
    <s v="Doutorado"/>
    <s v="Titular-01"/>
    <x v="0"/>
    <m/>
    <s v="0//0"/>
    <m/>
    <m/>
    <n v="0"/>
    <m/>
    <n v="0"/>
    <m/>
    <m/>
    <m/>
    <s v="EST"/>
    <s v="40 DE"/>
    <d v="1999-02-18T00:00:00"/>
    <n v="20530.009999999998"/>
    <n v="52"/>
    <x v="0"/>
    <x v="3"/>
  </r>
  <r>
    <s v="LEONARDO BARBOSA E SILVA"/>
    <s v="Universidade Federal de Uberlandia"/>
    <n v="2523004"/>
    <n v="2723421651"/>
    <s v="21/07/1975"/>
    <s v="M"/>
    <s v="SANDRA SILVA BARBOSA"/>
    <s v="Branca"/>
    <s v="BRASILEIRO NATO"/>
    <m/>
    <s v="GO"/>
    <s v="ITUMBIARA"/>
    <n v="806"/>
    <x v="19"/>
    <s v="04-SANTA MONICA"/>
    <n v="806"/>
    <x v="16"/>
    <s v="04-SANTA MONICA"/>
    <m/>
    <s v="Doutorado"/>
    <s v="Associado-03"/>
    <x v="0"/>
    <m/>
    <s v="0//0"/>
    <m/>
    <s v="Afas. Estudo Exterior C/Ônus Limitado - EST"/>
    <n v="0"/>
    <m/>
    <n v="0"/>
    <m/>
    <s v="1/08/2022"/>
    <s v="31/07/2023"/>
    <s v="EST"/>
    <s v="40 DE"/>
    <d v="2009-03-04T00:00:00"/>
    <n v="17945.810000000001"/>
    <n v="47"/>
    <x v="1"/>
    <x v="5"/>
  </r>
  <r>
    <s v="LEONARDO CAIXETA DE CASTRO MAIA"/>
    <s v="Universidade Federal de Uberlandia"/>
    <n v="2685516"/>
    <n v="72568020644"/>
    <s v="31/12/1972"/>
    <s v="M"/>
    <s v="SILESIA DE SOUZA MAIA CASTRO"/>
    <s v="Branca"/>
    <s v="BRASILEIRO NATO"/>
    <m/>
    <s v="MG"/>
    <s v="PATOS DE MINAS"/>
    <n v="369"/>
    <x v="28"/>
    <s v="04-SANTA MONICA"/>
    <n v="369"/>
    <x v="24"/>
    <s v="04-SANTA MONICA"/>
    <m/>
    <s v="Doutorado"/>
    <s v="Associado-01"/>
    <x v="0"/>
    <m/>
    <s v="0//0"/>
    <m/>
    <m/>
    <n v="0"/>
    <m/>
    <n v="0"/>
    <m/>
    <m/>
    <m/>
    <s v="EST"/>
    <s v="40 DE"/>
    <d v="2011-02-02T00:00:00"/>
    <n v="16591.91"/>
    <n v="50"/>
    <x v="0"/>
    <x v="5"/>
  </r>
  <r>
    <s v="LEONARDO FERREIRA ALMADA"/>
    <s v="Universidade Federal de Uberlandia"/>
    <n v="1566681"/>
    <n v="4256528660"/>
    <s v="04/05/1981"/>
    <s v="M"/>
    <s v="MARIA CRISTINA FERREIRA ALMADA"/>
    <s v="Não Informado"/>
    <s v="BRASILEIRO NATO"/>
    <m/>
    <s v="SP"/>
    <m/>
    <n v="807"/>
    <x v="26"/>
    <s v="04-SANTA MONICA"/>
    <n v="807"/>
    <x v="22"/>
    <s v="04-SANTA MONICA"/>
    <m/>
    <s v="Doutorado"/>
    <s v="Associado-03"/>
    <x v="0"/>
    <m/>
    <s v="0//0"/>
    <m/>
    <s v="Afas. Part.Pro.Pos.Grad. Stricto Sensu no País C/Ônus - EST"/>
    <n v="26235"/>
    <s v="UNIVERSIDADE FEDERAL DE GOIAS"/>
    <n v="0"/>
    <m/>
    <s v="2/05/2022"/>
    <s v="1/05/2023"/>
    <s v="EST"/>
    <s v="40 DE"/>
    <d v="2011-06-17T00:00:00"/>
    <n v="17945.810000000001"/>
    <n v="41"/>
    <x v="4"/>
    <x v="5"/>
  </r>
  <r>
    <s v="LEONARDO FRANCISCO SOARES"/>
    <s v="Universidade Federal de Uberlandia"/>
    <n v="1664834"/>
    <n v="97161063604"/>
    <s v="15/04/1974"/>
    <s v="M"/>
    <s v="IRIZ FRANCISCA SOARES"/>
    <s v="Parda"/>
    <s v="BRASILEIRO NATO"/>
    <m/>
    <s v="MG"/>
    <s v="LAGOA SANTA"/>
    <n v="349"/>
    <x v="9"/>
    <s v="04-SANTA MONICA"/>
    <n v="349"/>
    <x v="9"/>
    <s v="04-SANTA MONICA"/>
    <m/>
    <s v="Doutorado"/>
    <s v="Associado-03"/>
    <x v="0"/>
    <m/>
    <s v="0//0"/>
    <m/>
    <m/>
    <n v="0"/>
    <m/>
    <n v="0"/>
    <m/>
    <m/>
    <m/>
    <s v="EST"/>
    <s v="40 DE"/>
    <d v="2008-11-10T00:00:00"/>
    <n v="17945.810000000001"/>
    <n v="48"/>
    <x v="1"/>
    <x v="5"/>
  </r>
  <r>
    <s v="LEONARDO GOMES BERNARDINO"/>
    <s v="Universidade Federal de Uberlandia"/>
    <n v="1974674"/>
    <n v="6108760664"/>
    <s v="08/12/1982"/>
    <s v="M"/>
    <s v="IRINEA CALADO GOMES"/>
    <s v="Branca"/>
    <s v="BRASILEIRO NATO"/>
    <m/>
    <s v="MG"/>
    <m/>
    <n v="326"/>
    <x v="22"/>
    <s v="07-AREA ACADEMICA-UMUARAMA"/>
    <n v="326"/>
    <x v="18"/>
    <s v="07-AREA ACADEMICA-UMUARAMA"/>
    <m/>
    <s v="Doutorado"/>
    <s v="Associado-01"/>
    <x v="0"/>
    <m/>
    <s v="0//0"/>
    <m/>
    <m/>
    <n v="26236"/>
    <s v="UNIVERSIDADE FEDERAL FLUMINENSE"/>
    <n v="0"/>
    <m/>
    <m/>
    <m/>
    <s v="EST"/>
    <s v="40 DE"/>
    <d v="2015-07-20T00:00:00"/>
    <n v="16591.91"/>
    <n v="40"/>
    <x v="4"/>
    <x v="5"/>
  </r>
  <r>
    <s v="LEONARDO ROSA RIBEIRO DA SILVA"/>
    <s v="Universidade Federal de Uberlandia"/>
    <n v="3258113"/>
    <n v="2729786392"/>
    <s v="19/08/1991"/>
    <s v="M"/>
    <s v="SOLANGE MUNIS OLIVEIRA ROSA"/>
    <s v="Branca"/>
    <s v="BRASILEIRO NATO"/>
    <m/>
    <s v="MA"/>
    <m/>
    <n v="399"/>
    <x v="27"/>
    <s v="12-CAMPUS GLORIA"/>
    <n v="399"/>
    <x v="23"/>
    <s v="12-CAMPUS GLORIA"/>
    <m/>
    <s v="Doutorado"/>
    <s v="Auxiliar-01"/>
    <x v="0"/>
    <m/>
    <s v="0//0"/>
    <m/>
    <m/>
    <n v="0"/>
    <m/>
    <n v="0"/>
    <m/>
    <m/>
    <m/>
    <s v="EST"/>
    <s v="40 DE"/>
    <d v="2021-11-22T00:00:00"/>
    <n v="9616.18"/>
    <n v="31"/>
    <x v="8"/>
    <x v="2"/>
  </r>
  <r>
    <s v="LEONARDO SEGURA MORAES"/>
    <s v="Universidade Federal de Uberlandia"/>
    <n v="3133075"/>
    <n v="36986849850"/>
    <s v="14/11/1987"/>
    <s v="M"/>
    <s v="ARGELIA SEGURA DE MORAES"/>
    <s v="Branca"/>
    <s v="BRASILEIRO NATO"/>
    <m/>
    <s v="SP"/>
    <m/>
    <n v="344"/>
    <x v="6"/>
    <s v="04-SANTA MONICA"/>
    <n v="344"/>
    <x v="6"/>
    <s v="04-SANTA MONICA"/>
    <m/>
    <s v="Doutorado"/>
    <s v="Adjunto-01"/>
    <x v="0"/>
    <m/>
    <s v="0//0"/>
    <m/>
    <m/>
    <n v="0"/>
    <m/>
    <n v="0"/>
    <m/>
    <m/>
    <m/>
    <s v="EST"/>
    <s v="40 DE"/>
    <d v="2019-06-24T00:00:00"/>
    <n v="11800.12"/>
    <n v="35"/>
    <x v="5"/>
    <x v="7"/>
  </r>
  <r>
    <s v="LEONICE MATILDE RICHTER"/>
    <s v="Universidade Federal de Uberlandia"/>
    <n v="2504751"/>
    <n v="5531524676"/>
    <s v="01/03/1980"/>
    <s v="F"/>
    <s v="ANA FATIMA DA SOLER RICHTER"/>
    <s v="Branca"/>
    <s v="BRASILEIRO NATO"/>
    <m/>
    <s v="MG"/>
    <s v="FOZ DO IGUACU"/>
    <n v="363"/>
    <x v="10"/>
    <s v="04-SANTA MONICA"/>
    <n v="363"/>
    <x v="10"/>
    <s v="04-SANTA MONICA"/>
    <m/>
    <s v="Doutorado"/>
    <s v="Associado-01"/>
    <x v="0"/>
    <m/>
    <s v="0//0"/>
    <m/>
    <m/>
    <n v="0"/>
    <m/>
    <n v="0"/>
    <m/>
    <m/>
    <m/>
    <s v="EST"/>
    <s v="40 DE"/>
    <d v="2007-09-14T00:00:00"/>
    <n v="16591.91"/>
    <n v="42"/>
    <x v="4"/>
    <x v="5"/>
  </r>
  <r>
    <s v="LETICIA ASSIS PEREIRA VILELA"/>
    <s v="Universidade Federal de Uberlandia"/>
    <n v="2605152"/>
    <n v="6388715656"/>
    <s v="14/05/1983"/>
    <s v="F"/>
    <s v="MARA ZILDA ASSIS PEREIRA VILELA"/>
    <s v="Branca"/>
    <s v="BRASILEIRO NATO"/>
    <m/>
    <s v="GO"/>
    <m/>
    <n v="305"/>
    <x v="0"/>
    <s v="07-AREA ACADEMICA-UMUARAMA"/>
    <n v="305"/>
    <x v="0"/>
    <s v="07-AREA ACADEMICA-UMUARAMA"/>
    <m/>
    <s v="Doutorado"/>
    <s v="Auxiliar-01"/>
    <x v="0"/>
    <m/>
    <s v="0//0"/>
    <m/>
    <m/>
    <n v="0"/>
    <m/>
    <n v="0"/>
    <m/>
    <m/>
    <m/>
    <s v="EST"/>
    <s v="40 HS"/>
    <d v="2021-06-22T00:00:00"/>
    <n v="5831.21"/>
    <n v="39"/>
    <x v="4"/>
    <x v="0"/>
  </r>
  <r>
    <s v="LETICIA CRISTINA RIBEIRO"/>
    <s v="Universidade Federal de Uberlandia"/>
    <n v="1154652"/>
    <n v="11684672686"/>
    <s v="24/02/1995"/>
    <s v="F"/>
    <s v="LUCIMERES POLINARIO RIBEIRO"/>
    <s v="Branca"/>
    <s v="BRASILEIRO NATO"/>
    <m/>
    <s v="MG"/>
    <m/>
    <n v="960"/>
    <x v="89"/>
    <s v="10-CAMPUS MONTE CARMELO"/>
    <n v="960"/>
    <x v="34"/>
    <s v="10-CAMPUS MONTE CARMELO"/>
    <m/>
    <s v="Doutorado"/>
    <s v="Auxiliar-01"/>
    <x v="0"/>
    <m/>
    <s v="0//0"/>
    <m/>
    <m/>
    <n v="0"/>
    <m/>
    <n v="0"/>
    <m/>
    <m/>
    <m/>
    <s v="EST"/>
    <s v="40 DE"/>
    <d v="2022-09-26T00:00:00"/>
    <n v="9616.18"/>
    <n v="27"/>
    <x v="9"/>
    <x v="2"/>
  </r>
  <r>
    <s v="LETICIA DE MELO MOTA"/>
    <s v="Universidade Federal de Uberlandia"/>
    <n v="3065990"/>
    <n v="3912662681"/>
    <s v="20/05/1977"/>
    <s v="F"/>
    <s v="MARIA LIZIE DE MELO"/>
    <s v="Branca"/>
    <s v="BRASILEIRO NATO"/>
    <m/>
    <s v="MG"/>
    <m/>
    <n v="305"/>
    <x v="0"/>
    <s v="07-AREA ACADEMICA-UMUARAMA"/>
    <n v="305"/>
    <x v="0"/>
    <s v="07-AREA ACADEMICA-UMUARAMA"/>
    <m/>
    <s v="Doutorado"/>
    <s v="Adjunto-01"/>
    <x v="0"/>
    <m/>
    <s v="0//0"/>
    <m/>
    <m/>
    <n v="0"/>
    <m/>
    <n v="0"/>
    <m/>
    <m/>
    <m/>
    <s v="EST"/>
    <s v="40 DE"/>
    <d v="2018-08-02T00:00:00"/>
    <n v="12348.96"/>
    <n v="45"/>
    <x v="1"/>
    <x v="4"/>
  </r>
  <r>
    <s v="LETICIA DE SOUZA CASTRO FILICE"/>
    <s v="Universidade Federal de Uberlandia"/>
    <n v="2281296"/>
    <n v="55644570134"/>
    <s v="11/10/1973"/>
    <s v="F"/>
    <s v="MARIA CELESTE DE SOUZA CASTRO"/>
    <s v="Branca"/>
    <s v="BRASILEIRO NATO"/>
    <m/>
    <s v="GO"/>
    <m/>
    <n v="305"/>
    <x v="0"/>
    <s v="07-AREA ACADEMICA-UMUARAMA"/>
    <n v="305"/>
    <x v="0"/>
    <s v="07-AREA ACADEMICA-UMUARAMA"/>
    <m/>
    <s v="Doutorado"/>
    <s v="Adjunto-03"/>
    <x v="0"/>
    <m/>
    <s v="0//0"/>
    <m/>
    <m/>
    <n v="0"/>
    <m/>
    <n v="0"/>
    <m/>
    <m/>
    <m/>
    <s v="EST"/>
    <s v="40 DE"/>
    <d v="2013-02-05T00:00:00"/>
    <n v="12763.01"/>
    <n v="49"/>
    <x v="0"/>
    <x v="4"/>
  </r>
  <r>
    <s v="LETICIA MARTINS OKADA"/>
    <s v="Universidade Federal de Uberlandia"/>
    <n v="3258370"/>
    <n v="10984170626"/>
    <s v="24/06/1994"/>
    <s v="F"/>
    <s v="LARA APARECIDA MARTINS AFONSO OKADA"/>
    <s v="Branca"/>
    <s v="BRASILEIRO NATO"/>
    <m/>
    <s v="MG"/>
    <m/>
    <n v="305"/>
    <x v="0"/>
    <s v="07-AREA ACADEMICA-UMUARAMA"/>
    <n v="305"/>
    <x v="0"/>
    <s v="07-AREA ACADEMICA-UMUARAMA"/>
    <m/>
    <s v="Mestrado"/>
    <s v="Auxiliar-01"/>
    <x v="1"/>
    <m/>
    <s v="0//0"/>
    <m/>
    <m/>
    <n v="0"/>
    <m/>
    <n v="0"/>
    <m/>
    <m/>
    <m/>
    <s v="CDT"/>
    <s v="40 HS"/>
    <d v="2021-11-29T00:00:00"/>
    <n v="3866.06"/>
    <n v="28"/>
    <x v="9"/>
    <x v="8"/>
  </r>
  <r>
    <s v="LETICIA RESENDE DAVI"/>
    <s v="Universidade Federal de Uberlandia"/>
    <n v="2692396"/>
    <n v="3988786683"/>
    <s v="03/06/1978"/>
    <s v="F"/>
    <s v="RENILDA MARIA RESENDE DAVI"/>
    <s v="Branca"/>
    <s v="BRASILEIRO NATO"/>
    <m/>
    <s v="MG"/>
    <s v="UBERLANDIA"/>
    <n v="319"/>
    <x v="29"/>
    <s v="07-AREA ACADEMICA-UMUARAMA"/>
    <n v="319"/>
    <x v="13"/>
    <s v="07-AREA ACADEMICA-UMUARAMA"/>
    <m/>
    <s v="Doutorado"/>
    <s v="Associado-01"/>
    <x v="0"/>
    <m/>
    <s v="0//0"/>
    <m/>
    <m/>
    <n v="0"/>
    <m/>
    <n v="0"/>
    <m/>
    <m/>
    <m/>
    <s v="EST"/>
    <s v="40 DE"/>
    <d v="2013-02-18T00:00:00"/>
    <n v="17363.62"/>
    <n v="44"/>
    <x v="1"/>
    <x v="5"/>
  </r>
  <r>
    <s v="LETICIA RIBEIRO DE OLIVEIRA"/>
    <s v="Universidade Federal de Uberlandia"/>
    <n v="2678886"/>
    <n v="4497868621"/>
    <s v="27/10/1981"/>
    <s v="F"/>
    <s v="TEREZINHA DE FATIMA RIBEIRO OLIVEIRA"/>
    <s v="Branca"/>
    <s v="BRASILEIRO NATO"/>
    <m/>
    <s v="MG"/>
    <m/>
    <n v="305"/>
    <x v="0"/>
    <s v="07-AREA ACADEMICA-UMUARAMA"/>
    <n v="305"/>
    <x v="0"/>
    <s v="07-AREA ACADEMICA-UMUARAMA"/>
    <m/>
    <s v="Doutorado"/>
    <s v="Adjunto-01"/>
    <x v="0"/>
    <m/>
    <s v="0//0"/>
    <m/>
    <m/>
    <n v="0"/>
    <m/>
    <n v="0"/>
    <m/>
    <m/>
    <m/>
    <s v="EST"/>
    <s v="40 HS"/>
    <d v="2018-03-02T00:00:00"/>
    <n v="7155.54"/>
    <n v="41"/>
    <x v="4"/>
    <x v="6"/>
  </r>
  <r>
    <s v="LETICIA ROCHA GUIDI"/>
    <s v="Universidade Federal de Uberlandia"/>
    <n v="3014156"/>
    <n v="6547318613"/>
    <s v="10/05/1984"/>
    <s v="F"/>
    <s v="HELOISA HELENA ROCHA GUIDI"/>
    <s v="Branca"/>
    <s v="BRASILEIRO NATO"/>
    <m/>
    <s v="MG"/>
    <m/>
    <n v="789"/>
    <x v="68"/>
    <s v="11-CAMPUS PATOS DE MINAS"/>
    <n v="410"/>
    <x v="7"/>
    <s v="04-SANTA MONICA"/>
    <m/>
    <s v="Doutorado"/>
    <s v="Adjunto-01"/>
    <x v="0"/>
    <m/>
    <s v="0//0"/>
    <m/>
    <m/>
    <n v="0"/>
    <m/>
    <n v="0"/>
    <m/>
    <m/>
    <m/>
    <s v="EST"/>
    <s v="40 DE"/>
    <d v="2018-02-27T00:00:00"/>
    <n v="11800.12"/>
    <n v="38"/>
    <x v="5"/>
    <x v="7"/>
  </r>
  <r>
    <s v="LETICIA SANCHEZ FERREIRA"/>
    <s v="Universidade Federal de Uberlandia"/>
    <n v="3002628"/>
    <n v="8958701692"/>
    <s v="05/03/1988"/>
    <s v="F"/>
    <s v="MARIA APARECIDA FERREIRA SANCHEZ"/>
    <s v="Branca"/>
    <s v="BRASILEIRO NATO"/>
    <m/>
    <s v="MG"/>
    <m/>
    <n v="305"/>
    <x v="0"/>
    <s v="07-AREA ACADEMICA-UMUARAMA"/>
    <n v="305"/>
    <x v="0"/>
    <s v="07-AREA ACADEMICA-UMUARAMA"/>
    <m/>
    <s v="Mestrado"/>
    <s v="Auxiliar-01"/>
    <x v="0"/>
    <m/>
    <s v="0//0"/>
    <m/>
    <m/>
    <n v="0"/>
    <m/>
    <n v="0"/>
    <m/>
    <m/>
    <m/>
    <s v="EST"/>
    <s v="40 HS"/>
    <d v="2022-06-17T00:00:00"/>
    <n v="4304.92"/>
    <n v="34"/>
    <x v="5"/>
    <x v="0"/>
  </r>
  <r>
    <s v="LIBIA DINIZ SANTOS"/>
    <s v="Universidade Federal de Uberlandia"/>
    <n v="1843971"/>
    <n v="1349386669"/>
    <s v="05/12/1978"/>
    <s v="F"/>
    <s v="ANA ALICE DINIZ DOS SANTOS"/>
    <s v="Branca"/>
    <s v="BRASILEIRO NATO"/>
    <m/>
    <s v="MG"/>
    <m/>
    <n v="410"/>
    <x v="7"/>
    <s v="04-SANTA MONICA"/>
    <n v="410"/>
    <x v="7"/>
    <s v="04-SANTA MONICA"/>
    <m/>
    <s v="Doutorado"/>
    <s v="Associado-01"/>
    <x v="0"/>
    <m/>
    <s v="0//0"/>
    <m/>
    <m/>
    <n v="0"/>
    <m/>
    <n v="0"/>
    <m/>
    <m/>
    <m/>
    <s v="EST"/>
    <s v="40 DE"/>
    <d v="2011-02-08T00:00:00"/>
    <n v="17575.09"/>
    <n v="44"/>
    <x v="1"/>
    <x v="5"/>
  </r>
  <r>
    <s v="LIDIA MAYRINK DE BARROS"/>
    <s v="Universidade Federal de Uberlandia"/>
    <n v="1294656"/>
    <n v="91115647687"/>
    <s v="10/01/1975"/>
    <s v="F"/>
    <s v="ANNA MARIA COTTA MAYRINK"/>
    <s v="Branca"/>
    <s v="BRASILEIRO NATO"/>
    <m/>
    <s v="RJ"/>
    <m/>
    <n v="305"/>
    <x v="0"/>
    <s v="07-AREA ACADEMICA-UMUARAMA"/>
    <n v="305"/>
    <x v="0"/>
    <s v="07-AREA ACADEMICA-UMUARAMA"/>
    <m/>
    <s v="Doutorado"/>
    <s v="Adjunto-02"/>
    <x v="0"/>
    <m/>
    <s v="0//0"/>
    <m/>
    <m/>
    <n v="0"/>
    <m/>
    <n v="0"/>
    <m/>
    <m/>
    <m/>
    <s v="EST"/>
    <s v="40 HS"/>
    <d v="2013-07-22T00:00:00"/>
    <n v="7441.76"/>
    <n v="47"/>
    <x v="1"/>
    <x v="6"/>
  </r>
  <r>
    <s v="LIDIANE CARLOS RAMOS"/>
    <s v="Universidade Federal de Uberlandia"/>
    <n v="3610822"/>
    <n v="6630161696"/>
    <s v="28/08/1982"/>
    <s v="F"/>
    <s v="DINORA ANGELICA RAMOS"/>
    <s v="Branca"/>
    <s v="BRASILEIRO NATO"/>
    <m/>
    <s v="MG"/>
    <s v="DOURADOQUARA"/>
    <n v="349"/>
    <x v="9"/>
    <s v="04-SANTA MONICA"/>
    <n v="349"/>
    <x v="9"/>
    <s v="04-SANTA MONICA"/>
    <m/>
    <s v="ENSINO SUPERIOR"/>
    <s v="Auxiliar-01"/>
    <x v="1"/>
    <m/>
    <s v="0//0"/>
    <m/>
    <m/>
    <n v="0"/>
    <m/>
    <n v="0"/>
    <m/>
    <m/>
    <m/>
    <s v="CDT"/>
    <s v="40 HS"/>
    <d v="2022-04-18T00:00:00"/>
    <n v="2846.15"/>
    <n v="40"/>
    <x v="4"/>
    <x v="8"/>
  </r>
  <r>
    <s v="LIGIA CAROLINA OLIVEIRA SILVA"/>
    <s v="Universidade Federal de Uberlandia"/>
    <n v="2279415"/>
    <n v="2963055536"/>
    <s v="23/04/1987"/>
    <s v="F"/>
    <s v="MARIZA OLIVEIRA SILVA"/>
    <s v="Parda"/>
    <s v="BRASILEIRO NATO"/>
    <m/>
    <s v="PE"/>
    <m/>
    <n v="326"/>
    <x v="22"/>
    <s v="07-AREA ACADEMICA-UMUARAMA"/>
    <n v="326"/>
    <x v="18"/>
    <s v="07-AREA ACADEMICA-UMUARAMA"/>
    <m/>
    <s v="Doutorado"/>
    <s v="Adjunto-02"/>
    <x v="0"/>
    <m/>
    <s v="0//0"/>
    <m/>
    <s v="Afas. Estudo Exterior C/Ônus Limitado - EST"/>
    <n v="0"/>
    <m/>
    <n v="0"/>
    <m/>
    <s v="3/10/2022"/>
    <s v="7/10/2023"/>
    <s v="EST"/>
    <s v="40 DE"/>
    <d v="2016-02-03T00:00:00"/>
    <n v="12272.12"/>
    <n v="35"/>
    <x v="5"/>
    <x v="4"/>
  </r>
  <r>
    <s v="LIGIA FERREIRA GALVAO"/>
    <s v="Universidade Federal de Uberlandia"/>
    <n v="2193450"/>
    <n v="95205292849"/>
    <s v="03/05/1958"/>
    <s v="F"/>
    <s v="ARLETE FERREIRA GALVAO"/>
    <s v="Branca"/>
    <s v="BRASILEIRO NATO"/>
    <m/>
    <s v="SP"/>
    <m/>
    <n v="326"/>
    <x v="22"/>
    <s v="07-AREA ACADEMICA-UMUARAMA"/>
    <n v="326"/>
    <x v="18"/>
    <s v="07-AREA ACADEMICA-UMUARAMA"/>
    <m/>
    <s v="Doutorado"/>
    <s v="Adjunto-01"/>
    <x v="0"/>
    <m/>
    <s v="0//0"/>
    <m/>
    <m/>
    <n v="0"/>
    <m/>
    <n v="0"/>
    <m/>
    <m/>
    <m/>
    <s v="EST"/>
    <s v="40 DE"/>
    <d v="2015-02-11T00:00:00"/>
    <n v="11800.12"/>
    <n v="64"/>
    <x v="3"/>
    <x v="7"/>
  </r>
  <r>
    <s v="LIGIA LAIS FEMINA"/>
    <s v="Universidade Federal de Uberlandia"/>
    <n v="1839437"/>
    <n v="30732073847"/>
    <s v="12/12/1983"/>
    <s v="F"/>
    <s v="APARECIDA SUELI MASSON FEMINA"/>
    <s v="Branca"/>
    <s v="BRASILEIRO NATO"/>
    <m/>
    <s v="SP"/>
    <m/>
    <n v="391"/>
    <x v="8"/>
    <s v="04-SANTA MONICA"/>
    <n v="391"/>
    <x v="8"/>
    <s v="04-SANTA MONICA"/>
    <m/>
    <s v="Doutorado"/>
    <s v="Associado-02"/>
    <x v="0"/>
    <m/>
    <s v="0//0"/>
    <m/>
    <m/>
    <n v="0"/>
    <m/>
    <n v="0"/>
    <m/>
    <m/>
    <m/>
    <s v="EST"/>
    <s v="40 DE"/>
    <d v="2011-01-21T00:00:00"/>
    <n v="18238.77"/>
    <n v="39"/>
    <x v="4"/>
    <x v="1"/>
  </r>
  <r>
    <s v="LILIA NEVES GONCALVES"/>
    <s v="Universidade Federal de Uberlandia"/>
    <n v="3150609"/>
    <n v="62997190606"/>
    <s v="26/09/1967"/>
    <s v="F"/>
    <s v="EUNICE GONCALVES SILVA"/>
    <s v="Branca"/>
    <s v="BRASILEIRO NATO"/>
    <m/>
    <s v="MG"/>
    <s v="ITUIUTABA"/>
    <n v="808"/>
    <x v="35"/>
    <s v="04-SANTA MONICA"/>
    <n v="808"/>
    <x v="26"/>
    <s v="04-SANTA MONICA"/>
    <m/>
    <s v="Doutorado"/>
    <s v="Associado-04"/>
    <x v="0"/>
    <m/>
    <s v="0//0"/>
    <m/>
    <m/>
    <n v="0"/>
    <m/>
    <n v="0"/>
    <m/>
    <m/>
    <m/>
    <s v="EST"/>
    <s v="40 DE"/>
    <d v="1997-03-01T00:00:00"/>
    <n v="18837.25"/>
    <n v="55"/>
    <x v="2"/>
    <x v="1"/>
  </r>
  <r>
    <s v="LILIAN CALACA DA SILVA"/>
    <s v="Universidade Federal de Uberlandia"/>
    <n v="2374713"/>
    <n v="47023945172"/>
    <s v="28/05/1973"/>
    <s v="F"/>
    <s v="VANIA DIAS DA SILVA"/>
    <s v="Branca"/>
    <s v="BRASILEIRO NATO"/>
    <m/>
    <s v="GO"/>
    <s v="CATALAO"/>
    <n v="798"/>
    <x v="5"/>
    <s v="09-CAMPUS PONTAL"/>
    <n v="1155"/>
    <x v="5"/>
    <s v="09-CAMPUS PONTAL"/>
    <m/>
    <s v="Mestrado"/>
    <s v="Adjunto-04"/>
    <x v="0"/>
    <m/>
    <s v="0//0"/>
    <m/>
    <m/>
    <n v="0"/>
    <m/>
    <n v="0"/>
    <m/>
    <m/>
    <m/>
    <s v="EST"/>
    <s v="40 DE"/>
    <d v="2008-07-21T00:00:00"/>
    <n v="9260.6"/>
    <n v="49"/>
    <x v="0"/>
    <x v="2"/>
  </r>
  <r>
    <s v="LILIAN CARLA MOREIRA BENTO"/>
    <s v="Universidade Federal de Uberlandia"/>
    <n v="3562765"/>
    <n v="5026236677"/>
    <s v="05/04/1981"/>
    <s v="F"/>
    <s v="HELOISA DE CASSIA MOREIRA BENTO"/>
    <s v="Branca"/>
    <s v="BRASILEIRO NATO"/>
    <m/>
    <s v="MG"/>
    <m/>
    <n v="800"/>
    <x v="16"/>
    <s v="09-CAMPUS PONTAL"/>
    <n v="1155"/>
    <x v="5"/>
    <s v="09-CAMPUS PONTAL"/>
    <m/>
    <s v="Doutorado"/>
    <s v="Adjunto-02"/>
    <x v="0"/>
    <m/>
    <s v="0//0"/>
    <m/>
    <m/>
    <n v="0"/>
    <m/>
    <n v="0"/>
    <m/>
    <m/>
    <m/>
    <s v="EST"/>
    <s v="40 DE"/>
    <d v="2016-03-15T00:00:00"/>
    <n v="12272.12"/>
    <n v="41"/>
    <x v="4"/>
    <x v="4"/>
  </r>
  <r>
    <s v="LILIAN RAMIRO FELICIO"/>
    <s v="Universidade Federal de Uberlandia"/>
    <n v="2126958"/>
    <n v="29737970802"/>
    <s v="24/11/1978"/>
    <s v="F"/>
    <s v="MARISA HELENA RAMIRO FELICIO"/>
    <s v="Branca"/>
    <s v="BRASILEIRO NATO"/>
    <m/>
    <s v="SP"/>
    <m/>
    <n v="332"/>
    <x v="48"/>
    <s v="03-EDUCACAO FISICA"/>
    <n v="332"/>
    <x v="31"/>
    <s v="03-EDUCACAO FISICA"/>
    <m/>
    <s v="Doutorado"/>
    <s v="Adjunto-03"/>
    <x v="0"/>
    <m/>
    <s v="0//0"/>
    <m/>
    <m/>
    <n v="0"/>
    <m/>
    <n v="0"/>
    <m/>
    <m/>
    <m/>
    <s v="EST"/>
    <s v="40 DE"/>
    <d v="2014-06-02T00:00:00"/>
    <n v="12763.01"/>
    <n v="44"/>
    <x v="1"/>
    <x v="4"/>
  </r>
  <r>
    <s v="LILIANA SANZ DE LA TORRE"/>
    <s v="Universidade Federal de Uberlandia"/>
    <n v="1658499"/>
    <n v="21866266837"/>
    <s v="13/07/1974"/>
    <s v="F"/>
    <s v="ALICIA DE SANZ"/>
    <s v="Branca"/>
    <s v="ESTRANGEIRO"/>
    <s v="COLOMBIA"/>
    <m/>
    <s v="PASTO NARINO"/>
    <n v="395"/>
    <x v="1"/>
    <s v="04-SANTA MONICA"/>
    <n v="395"/>
    <x v="1"/>
    <s v="04-SANTA MONICA"/>
    <m/>
    <s v="Doutorado"/>
    <s v="Associado-04"/>
    <x v="0"/>
    <m/>
    <s v="0//0"/>
    <m/>
    <m/>
    <n v="0"/>
    <m/>
    <n v="0"/>
    <m/>
    <m/>
    <m/>
    <s v="EST"/>
    <s v="40 DE"/>
    <d v="2008-09-25T00:00:00"/>
    <n v="18663.64"/>
    <n v="48"/>
    <x v="1"/>
    <x v="1"/>
  </r>
  <r>
    <s v="LILIANE IBRAHIM"/>
    <s v="Universidade Federal de Uberlandia"/>
    <n v="1375338"/>
    <n v="13873233851"/>
    <s v="07/03/1966"/>
    <s v="F"/>
    <s v="MARLENE JOAO IBRAHIM"/>
    <s v="Branca"/>
    <s v="BRASILEIRO NATO"/>
    <m/>
    <s v="MG"/>
    <m/>
    <n v="340"/>
    <x v="17"/>
    <s v="04-SANTA MONICA"/>
    <n v="340"/>
    <x v="15"/>
    <s v="04-SANTA MONICA"/>
    <m/>
    <s v="Doutorado"/>
    <s v="Adjunto-02"/>
    <x v="0"/>
    <m/>
    <s v="0//0"/>
    <m/>
    <m/>
    <n v="0"/>
    <m/>
    <n v="0"/>
    <m/>
    <m/>
    <m/>
    <s v="EST"/>
    <s v="40 DE"/>
    <d v="2017-03-14T00:00:00"/>
    <n v="12272.12"/>
    <n v="56"/>
    <x v="2"/>
    <x v="4"/>
  </r>
  <r>
    <s v="LILIANE PARREIRA TANNUS GONTIJO"/>
    <s v="Universidade Federal de Uberlandia"/>
    <n v="2579385"/>
    <n v="57794006600"/>
    <s v="19/10/1962"/>
    <s v="F"/>
    <s v="DELMINDA LUZIA PARREIRA TANNUS"/>
    <s v="Branca"/>
    <s v="BRASILEIRO NATO"/>
    <m/>
    <s v="MG"/>
    <s v="UBERLANDIA"/>
    <n v="319"/>
    <x v="29"/>
    <s v="07-AREA ACADEMICA-UMUARAMA"/>
    <n v="319"/>
    <x v="13"/>
    <s v="07-AREA ACADEMICA-UMUARAMA"/>
    <m/>
    <s v="Doutorado"/>
    <s v="Associado-04"/>
    <x v="0"/>
    <m/>
    <s v="0//0"/>
    <m/>
    <m/>
    <n v="0"/>
    <m/>
    <n v="0"/>
    <m/>
    <m/>
    <m/>
    <s v="EST"/>
    <s v="40 DE"/>
    <d v="2008-09-25T00:00:00"/>
    <n v="18663.64"/>
    <n v="60"/>
    <x v="6"/>
    <x v="1"/>
  </r>
  <r>
    <s v="LINCOLN RODRIGUES DE FARIA"/>
    <s v="Universidade Federal de Uberlandia"/>
    <n v="413653"/>
    <n v="53965566687"/>
    <s v="07/08/1964"/>
    <s v="M"/>
    <s v="LEILA RODRIGUES FARIA"/>
    <s v="Branca"/>
    <s v="BRASILEIRO NATO"/>
    <m/>
    <s v="MG"/>
    <s v="UBERLANDIA"/>
    <n v="376"/>
    <x v="38"/>
    <s v="04-SANTA MONICA"/>
    <n v="376"/>
    <x v="28"/>
    <s v="04-SANTA MONICA"/>
    <m/>
    <s v="ENSINO SUPERIOR"/>
    <s v="Adjunto-01"/>
    <x v="0"/>
    <m/>
    <s v="0//0"/>
    <m/>
    <m/>
    <n v="0"/>
    <m/>
    <n v="0"/>
    <m/>
    <m/>
    <m/>
    <s v="EST"/>
    <s v="20 HS"/>
    <d v="1992-01-28T00:00:00"/>
    <n v="2853.97"/>
    <n v="58"/>
    <x v="2"/>
    <x v="8"/>
  </r>
  <r>
    <s v="LISIA DE MELO QUEIROZ"/>
    <s v="Universidade Federal de Uberlandia"/>
    <n v="2685577"/>
    <n v="88101037691"/>
    <s v="09/12/1971"/>
    <s v="F"/>
    <s v="LAZINHA DAVID DE MELO"/>
    <s v="Branca"/>
    <s v="BRASILEIRO NATO"/>
    <m/>
    <s v="MG"/>
    <s v="UBERLANDIA"/>
    <n v="360"/>
    <x v="4"/>
    <s v="04-SANTA MONICA"/>
    <n v="360"/>
    <x v="4"/>
    <s v="04-SANTA MONICA"/>
    <m/>
    <s v="Doutorado"/>
    <s v="Adjunto-04"/>
    <x v="0"/>
    <m/>
    <s v="0//0"/>
    <m/>
    <m/>
    <n v="0"/>
    <m/>
    <n v="0"/>
    <m/>
    <m/>
    <m/>
    <s v="EST"/>
    <s v="40 DE"/>
    <d v="2010-07-28T00:00:00"/>
    <n v="13273.52"/>
    <n v="51"/>
    <x v="0"/>
    <x v="4"/>
  </r>
  <r>
    <s v="LISIAS COELHO"/>
    <s v="Universidade Federal de Uberlandia"/>
    <n v="2274463"/>
    <n v="38168383672"/>
    <s v="03/07/1959"/>
    <s v="M"/>
    <s v="YETTE MOREIRA COELHO"/>
    <s v="Branca"/>
    <s v="BRASILEIRO NATO"/>
    <m/>
    <s v="MG"/>
    <s v="PIUMHI"/>
    <n v="301"/>
    <x v="3"/>
    <s v="12-CAMPUS GLORIA"/>
    <n v="301"/>
    <x v="3"/>
    <s v="12-CAMPUS GLORIA"/>
    <m/>
    <s v="Doutorado"/>
    <s v="Titular-01"/>
    <x v="0"/>
    <m/>
    <s v="0//0"/>
    <m/>
    <m/>
    <n v="0"/>
    <m/>
    <n v="0"/>
    <m/>
    <m/>
    <m/>
    <s v="EST"/>
    <s v="40 DE"/>
    <d v="2004-08-06T00:00:00"/>
    <n v="21484.89"/>
    <n v="63"/>
    <x v="6"/>
    <x v="3"/>
  </r>
  <r>
    <s v="LIVIA BONJARDIM LIMA"/>
    <s v="Universidade Federal de Uberlandia"/>
    <n v="3699924"/>
    <n v="2685421394"/>
    <s v="20/01/1989"/>
    <s v="F"/>
    <s v="ROSILANE BONJARDIM LIMA"/>
    <s v="Parda"/>
    <s v="BRASILEIRO NATO"/>
    <m/>
    <s v="MA"/>
    <m/>
    <n v="319"/>
    <x v="29"/>
    <s v="07-AREA ACADEMICA-UMUARAMA"/>
    <n v="319"/>
    <x v="13"/>
    <s v="07-AREA ACADEMICA-UMUARAMA"/>
    <m/>
    <s v="Doutorado"/>
    <s v="Auxiliar-02"/>
    <x v="0"/>
    <m/>
    <s v="0//0"/>
    <m/>
    <m/>
    <n v="0"/>
    <m/>
    <n v="0"/>
    <m/>
    <m/>
    <m/>
    <s v="EST"/>
    <s v="40 DE"/>
    <d v="2019-04-18T00:00:00"/>
    <n v="10837.45"/>
    <n v="33"/>
    <x v="8"/>
    <x v="7"/>
  </r>
  <r>
    <s v="LIVIA BORBA AGOSTINHO"/>
    <s v="Universidade Federal de Uberlandia"/>
    <n v="3683137"/>
    <n v="6009400635"/>
    <s v="07/05/1986"/>
    <s v="F"/>
    <s v="SONIA MARIA BORBA"/>
    <s v="Branca"/>
    <s v="BRASILEIRO NATO"/>
    <m/>
    <s v="MG"/>
    <s v="UBERLANDIA"/>
    <n v="960"/>
    <x v="89"/>
    <s v="10-CAMPUS MONTE CARMELO"/>
    <n v="407"/>
    <x v="29"/>
    <s v="04-SANTA MONICA"/>
    <m/>
    <s v="Doutorado"/>
    <s v="Auxiliar-01"/>
    <x v="0"/>
    <m/>
    <s v="0//0"/>
    <m/>
    <m/>
    <n v="0"/>
    <m/>
    <n v="0"/>
    <m/>
    <m/>
    <m/>
    <s v="EST"/>
    <s v="40 DE"/>
    <d v="2021-07-27T00:00:00"/>
    <n v="9616.18"/>
    <n v="36"/>
    <x v="5"/>
    <x v="2"/>
  </r>
  <r>
    <s v="LIVIA FERREIRA OLIVEIRA"/>
    <s v="Universidade Federal de Uberlandia"/>
    <n v="1899284"/>
    <n v="7569575679"/>
    <s v="16/04/1985"/>
    <s v="F"/>
    <s v="LUZIA DE FATIMA FERREIRA OLIVEIRA"/>
    <s v="Parda"/>
    <s v="BRASILEIRO NATO"/>
    <m/>
    <s v="MG"/>
    <m/>
    <n v="305"/>
    <x v="0"/>
    <s v="07-AREA ACADEMICA-UMUARAMA"/>
    <n v="305"/>
    <x v="0"/>
    <s v="07-AREA ACADEMICA-UMUARAMA"/>
    <m/>
    <s v="Doutorado"/>
    <s v="Adjunto-02"/>
    <x v="0"/>
    <m/>
    <s v="0//0"/>
    <m/>
    <m/>
    <n v="0"/>
    <m/>
    <n v="0"/>
    <m/>
    <m/>
    <m/>
    <s v="EST"/>
    <s v="40 DE"/>
    <d v="2016-04-08T00:00:00"/>
    <n v="12272.12"/>
    <n v="37"/>
    <x v="5"/>
    <x v="4"/>
  </r>
  <r>
    <s v="LIVIA SILVEIRA POGETTI"/>
    <s v="Universidade Federal de Uberlandia"/>
    <n v="1266206"/>
    <n v="34907636881"/>
    <s v="10/05/1986"/>
    <s v="F"/>
    <s v="JOANA DARC SILVEIRA POGETTI"/>
    <s v="Parda"/>
    <s v="BRASILEIRO NATO"/>
    <m/>
    <s v="SP"/>
    <m/>
    <n v="332"/>
    <x v="48"/>
    <s v="03-EDUCACAO FISICA"/>
    <n v="332"/>
    <x v="31"/>
    <s v="03-EDUCACAO FISICA"/>
    <m/>
    <s v="Doutorado"/>
    <s v="Adjunto-01"/>
    <x v="2"/>
    <m/>
    <s v="0//0"/>
    <m/>
    <m/>
    <n v="0"/>
    <m/>
    <n v="0"/>
    <m/>
    <m/>
    <m/>
    <s v="CDT"/>
    <s v="40 DE"/>
    <d v="2021-08-04T00:00:00"/>
    <n v="10971.74"/>
    <n v="36"/>
    <x v="5"/>
    <x v="7"/>
  </r>
  <r>
    <s v="LIZANDRA FERREIRA DE ALMEIDA E BORGES"/>
    <s v="Universidade Federal de Uberlandia"/>
    <n v="2519027"/>
    <n v="96599367615"/>
    <s v="05/11/1977"/>
    <s v="F"/>
    <s v="MARIA EMILIA FERREIRA DE ALMEIDA"/>
    <s v="Branca"/>
    <s v="BRASILEIRO NATO"/>
    <m/>
    <s v="MG"/>
    <s v="SALINAS"/>
    <n v="288"/>
    <x v="24"/>
    <s v="07-AREA ACADEMICA-UMUARAMA"/>
    <n v="288"/>
    <x v="20"/>
    <s v="07-AREA ACADEMICA-UMUARAMA"/>
    <m/>
    <s v="Doutorado"/>
    <s v="Associado-02"/>
    <x v="0"/>
    <m/>
    <s v="0//0"/>
    <m/>
    <m/>
    <n v="0"/>
    <m/>
    <n v="0"/>
    <m/>
    <m/>
    <m/>
    <s v="EST"/>
    <s v="40 DE"/>
    <d v="2013-02-06T00:00:00"/>
    <n v="17255.59"/>
    <n v="45"/>
    <x v="1"/>
    <x v="5"/>
  </r>
  <r>
    <s v="LORENCO SANTOS VASCONCELOS"/>
    <s v="Universidade Federal de Uberlandia"/>
    <n v="3043959"/>
    <n v="11183819633"/>
    <s v="07/10/1993"/>
    <s v="M"/>
    <s v="ELZA CRISTINA SANTOS"/>
    <s v="Branca"/>
    <s v="BRASILEIRO NATO"/>
    <m/>
    <s v="MG"/>
    <m/>
    <n v="403"/>
    <x v="12"/>
    <s v="04-SANTA MONICA"/>
    <n v="403"/>
    <x v="11"/>
    <s v="04-SANTA MONICA"/>
    <m/>
    <s v="Doutorado"/>
    <s v="Adjunto-01"/>
    <x v="0"/>
    <m/>
    <s v="0//0"/>
    <m/>
    <m/>
    <n v="0"/>
    <m/>
    <n v="0"/>
    <m/>
    <m/>
    <m/>
    <s v="EST"/>
    <s v="40 DE"/>
    <d v="2018-04-10T00:00:00"/>
    <n v="11800.12"/>
    <n v="29"/>
    <x v="8"/>
    <x v="7"/>
  </r>
  <r>
    <s v="LORRAINE POSSAMAI SALVADOR AZEVEDO"/>
    <s v="Universidade Federal de Uberlandia"/>
    <n v="1320920"/>
    <n v="88661733120"/>
    <s v="13/06/1977"/>
    <s v="F"/>
    <s v="MARIA DE LOURDES POSSAMAI SALVADOR AZEVEDO"/>
    <s v="Parda"/>
    <s v="BRASILEIRO NATO"/>
    <m/>
    <s v="DF"/>
    <s v="BRASILIA"/>
    <n v="326"/>
    <x v="22"/>
    <s v="07-AREA ACADEMICA-UMUARAMA"/>
    <n v="326"/>
    <x v="18"/>
    <s v="07-AREA ACADEMICA-UMUARAMA"/>
    <m/>
    <s v="Mestrado"/>
    <s v="Adjunto-04"/>
    <x v="0"/>
    <m/>
    <s v="0//0"/>
    <m/>
    <s v="Afast. no País (Com Ônus) Est/Dout/Mestrado - EST"/>
    <n v="0"/>
    <m/>
    <n v="0"/>
    <m/>
    <s v="13/07/2022"/>
    <s v="12/07/2023"/>
    <s v="EST"/>
    <s v="40 DE"/>
    <d v="2008-09-25T00:00:00"/>
    <n v="9260.6"/>
    <n v="45"/>
    <x v="1"/>
    <x v="2"/>
  </r>
  <r>
    <s v="LOURDES DE FATIMA GONCALVES GOMES"/>
    <s v="Universidade Federal de Uberlandia"/>
    <n v="2123460"/>
    <n v="57403449649"/>
    <s v="11/10/1959"/>
    <s v="F"/>
    <s v="JOSINA APARECIDA NAVES GONCALVES"/>
    <s v="Branca"/>
    <s v="BRASILEIRO NATO"/>
    <m/>
    <s v="MG"/>
    <s v="UBERLANDIA"/>
    <n v="310"/>
    <x v="134"/>
    <s v="07-AREA ACADEMICA-UMUARAMA"/>
    <n v="305"/>
    <x v="0"/>
    <s v="07-AREA ACADEMICA-UMUARAMA"/>
    <m/>
    <s v="Doutorado"/>
    <s v="Associado-04"/>
    <x v="0"/>
    <m/>
    <s v="0//0"/>
    <m/>
    <m/>
    <n v="0"/>
    <m/>
    <n v="0"/>
    <m/>
    <m/>
    <m/>
    <s v="EST"/>
    <s v="40 HS"/>
    <d v="1998-08-14T00:00:00"/>
    <n v="17101.099999999999"/>
    <n v="63"/>
    <x v="6"/>
    <x v="5"/>
  </r>
  <r>
    <s v="LOURIEL OLIVEIRA VILARINHO"/>
    <s v="Universidade Federal de Uberlandia"/>
    <n v="1463235"/>
    <n v="2568154616"/>
    <s v="27/05/1975"/>
    <s v="M"/>
    <s v="WILMARIA MARIA DE OLIVEIRA"/>
    <s v="Branca"/>
    <s v="BRASILEIRO NATO"/>
    <m/>
    <s v="MG"/>
    <s v="ITUIUTABA"/>
    <n v="399"/>
    <x v="27"/>
    <s v="12-CAMPUS GLORIA"/>
    <n v="399"/>
    <x v="23"/>
    <s v="12-CAMPUS GLORIA"/>
    <m/>
    <s v="Doutorado"/>
    <s v="Titular-01"/>
    <x v="0"/>
    <m/>
    <s v="0//0"/>
    <m/>
    <m/>
    <n v="0"/>
    <m/>
    <n v="0"/>
    <m/>
    <m/>
    <m/>
    <s v="EST"/>
    <s v="40 DE"/>
    <d v="2004-08-13T00:00:00"/>
    <n v="20530.009999999998"/>
    <n v="47"/>
    <x v="1"/>
    <x v="3"/>
  </r>
  <r>
    <s v="LUANA ARAUJO MACEDO SCALIA"/>
    <s v="Universidade Federal de Uberlandia"/>
    <n v="1979857"/>
    <n v="8021881682"/>
    <s v="25/08/1988"/>
    <s v="F"/>
    <s v="NISIA ANALIA DE ARAUJO MACEDO"/>
    <s v="Branca"/>
    <s v="BRASILEIRO NATO"/>
    <m/>
    <s v="MG"/>
    <m/>
    <n v="305"/>
    <x v="0"/>
    <s v="07-AREA ACADEMICA-UMUARAMA"/>
    <n v="305"/>
    <x v="0"/>
    <s v="07-AREA ACADEMICA-UMUARAMA"/>
    <m/>
    <s v="Doutorado"/>
    <s v="Adjunto-01"/>
    <x v="0"/>
    <m/>
    <s v="0//0"/>
    <m/>
    <m/>
    <n v="0"/>
    <m/>
    <n v="0"/>
    <m/>
    <m/>
    <m/>
    <s v="EST"/>
    <s v="40 DE"/>
    <d v="2019-03-20T00:00:00"/>
    <n v="11800.12"/>
    <n v="34"/>
    <x v="5"/>
    <x v="7"/>
  </r>
  <r>
    <s v="LUANA CARDOSO CABRAL"/>
    <s v="Universidade Federal de Uberlandia"/>
    <n v="3268751"/>
    <n v="1617440604"/>
    <s v="29/01/1988"/>
    <s v="F"/>
    <s v="ANAJAI APARECIDA SILVA CABRAL"/>
    <s v="Branca"/>
    <s v="BRASILEIRO NATO"/>
    <m/>
    <s v="MG"/>
    <m/>
    <n v="319"/>
    <x v="29"/>
    <s v="07-AREA ACADEMICA-UMUARAMA"/>
    <n v="319"/>
    <x v="13"/>
    <s v="07-AREA ACADEMICA-UMUARAMA"/>
    <m/>
    <s v="Doutorado"/>
    <s v="Auxiliar-01"/>
    <x v="1"/>
    <m/>
    <s v="0//0"/>
    <m/>
    <m/>
    <n v="0"/>
    <m/>
    <n v="0"/>
    <m/>
    <m/>
    <m/>
    <s v="CDT"/>
    <s v="40 HS"/>
    <d v="2021-12-13T00:00:00"/>
    <n v="3866.06"/>
    <n v="34"/>
    <x v="5"/>
    <x v="8"/>
  </r>
  <r>
    <s v="LUANA PADUA SOARES"/>
    <s v="Universidade Federal de Uberlandia"/>
    <n v="1681960"/>
    <n v="4701394637"/>
    <s v="30/04/1981"/>
    <s v="F"/>
    <s v="LEA MARIA PADUA SOARES"/>
    <s v="Branca"/>
    <s v="BRASILEIRO NATO"/>
    <m/>
    <s v="MG"/>
    <m/>
    <n v="305"/>
    <x v="0"/>
    <s v="07-AREA ACADEMICA-UMUARAMA"/>
    <n v="305"/>
    <x v="0"/>
    <s v="07-AREA ACADEMICA-UMUARAMA"/>
    <m/>
    <s v="Doutorado"/>
    <s v="Adjunto-04"/>
    <x v="0"/>
    <m/>
    <s v="0//0"/>
    <m/>
    <m/>
    <n v="0"/>
    <m/>
    <n v="0"/>
    <m/>
    <m/>
    <m/>
    <s v="EST"/>
    <s v="40 DE"/>
    <d v="2009-12-04T00:00:00"/>
    <n v="13273.52"/>
    <n v="41"/>
    <x v="4"/>
    <x v="4"/>
  </r>
  <r>
    <s v="LUCAS CARVALHO BASILIO DE AZEVEDO"/>
    <s v="Universidade Federal de Uberlandia"/>
    <n v="1667896"/>
    <n v="702718955"/>
    <s v="16/12/1980"/>
    <s v="M"/>
    <s v="MARLENE CARVALHO BASILIO DE AZEVEDO"/>
    <s v="Não Informado"/>
    <s v="BRASILEIRO NATO"/>
    <m/>
    <s v="PR"/>
    <m/>
    <n v="301"/>
    <x v="3"/>
    <s v="12-CAMPUS GLORIA"/>
    <n v="301"/>
    <x v="3"/>
    <s v="12-CAMPUS GLORIA"/>
    <m/>
    <s v="Doutorado"/>
    <s v="Associado-02"/>
    <x v="0"/>
    <m/>
    <s v="0//0"/>
    <m/>
    <m/>
    <n v="0"/>
    <m/>
    <n v="0"/>
    <m/>
    <m/>
    <m/>
    <s v="EST"/>
    <s v="40 DE"/>
    <d v="2011-02-22T00:00:00"/>
    <n v="17255.59"/>
    <n v="42"/>
    <x v="4"/>
    <x v="5"/>
  </r>
  <r>
    <s v="LUCAS DE ASSIS RIBEIRO"/>
    <s v="Universidade Federal de Uberlandia"/>
    <n v="3149022"/>
    <n v="30923499890"/>
    <s v="15/12/1983"/>
    <s v="M"/>
    <s v="MARIA CONCEICAO DE ALMEIDA RIBEIRO"/>
    <s v="Branca"/>
    <s v="BRASILEIRO NATO"/>
    <m/>
    <s v="SP"/>
    <m/>
    <n v="314"/>
    <x v="20"/>
    <s v="07-AREA ACADEMICA-UMUARAMA"/>
    <n v="314"/>
    <x v="14"/>
    <s v="07-AREA ACADEMICA-UMUARAMA"/>
    <m/>
    <s v="Doutorado"/>
    <s v="Adjunto-01"/>
    <x v="0"/>
    <m/>
    <s v="0//0"/>
    <m/>
    <m/>
    <n v="0"/>
    <m/>
    <n v="0"/>
    <m/>
    <m/>
    <m/>
    <s v="EST"/>
    <s v="40 DE"/>
    <d v="2019-09-11T00:00:00"/>
    <n v="17623.93"/>
    <n v="39"/>
    <x v="4"/>
    <x v="5"/>
  </r>
  <r>
    <s v="LUCAS FARINELLI PANTALEAO"/>
    <s v="Universidade Federal de Uberlandia"/>
    <n v="2356922"/>
    <n v="22446946828"/>
    <s v="24/12/1982"/>
    <s v="M"/>
    <s v="MARINI SILVA FARINELLI PANTALEAO"/>
    <s v="Branca"/>
    <s v="BRASILEIRO NATO"/>
    <m/>
    <s v="MG"/>
    <m/>
    <n v="372"/>
    <x v="2"/>
    <s v="04-SANTA MONICA"/>
    <n v="372"/>
    <x v="2"/>
    <s v="04-SANTA MONICA"/>
    <m/>
    <s v="Doutorado"/>
    <s v="Adjunto-02"/>
    <x v="0"/>
    <m/>
    <s v="0//0"/>
    <m/>
    <m/>
    <n v="0"/>
    <m/>
    <n v="0"/>
    <m/>
    <m/>
    <m/>
    <s v="EST"/>
    <s v="40 DE"/>
    <d v="2017-01-24T00:00:00"/>
    <n v="12272.12"/>
    <n v="40"/>
    <x v="4"/>
    <x v="4"/>
  </r>
  <r>
    <s v="LUCAS FLORIANO DE OLIVEIRA"/>
    <s v="Universidade Federal de Uberlandia"/>
    <n v="1631627"/>
    <n v="1537333143"/>
    <s v="01/12/1983"/>
    <s v="M"/>
    <s v="THELMA ELITA FLORIANO"/>
    <s v="Branca"/>
    <s v="BRASILEIRO NATO"/>
    <m/>
    <s v="DF"/>
    <m/>
    <n v="349"/>
    <x v="9"/>
    <s v="04-SANTA MONICA"/>
    <n v="349"/>
    <x v="9"/>
    <s v="04-SANTA MONICA"/>
    <s v="PORTADOR DE SURDEZ BILATERAL"/>
    <s v="Mestrado"/>
    <s v="Assistente-02"/>
    <x v="0"/>
    <m/>
    <s v="0//0"/>
    <m/>
    <s v="Afast. no País (Com Ônus) Est/Dout/Mestrado - EST"/>
    <n v="26235"/>
    <s v="UNIVERSIDADE FEDERAL DE GOIAS"/>
    <n v="0"/>
    <m/>
    <s v="16/09/2022"/>
    <s v="15/09/2023"/>
    <s v="EST"/>
    <s v="40 DE"/>
    <d v="2018-04-13T00:00:00"/>
    <n v="7803.45"/>
    <n v="39"/>
    <x v="4"/>
    <x v="6"/>
  </r>
  <r>
    <s v="LUCAS GOMES PATROCINIO"/>
    <s v="Universidade Federal de Uberlandia"/>
    <n v="2372867"/>
    <n v="4370744636"/>
    <s v="23/10/1979"/>
    <s v="M"/>
    <s v="IRADI GOMES PATROCINIO"/>
    <s v="Parda"/>
    <s v="BRASILEIRO NATO"/>
    <m/>
    <s v="MG"/>
    <m/>
    <n v="305"/>
    <x v="0"/>
    <s v="07-AREA ACADEMICA-UMUARAMA"/>
    <n v="305"/>
    <x v="0"/>
    <s v="07-AREA ACADEMICA-UMUARAMA"/>
    <m/>
    <s v="Doutorado"/>
    <s v="Auxiliar-02"/>
    <x v="0"/>
    <m/>
    <s v="0//0"/>
    <m/>
    <m/>
    <n v="0"/>
    <m/>
    <n v="0"/>
    <m/>
    <m/>
    <m/>
    <s v="EST"/>
    <s v="20 HS"/>
    <d v="2020-09-08T00:00:00"/>
    <n v="3698.32"/>
    <n v="43"/>
    <x v="4"/>
    <x v="8"/>
  </r>
  <r>
    <s v="LUCAS MATHEUS DA ROCHA"/>
    <s v="Universidade Federal de Uberlandia"/>
    <n v="1623405"/>
    <n v="5146008612"/>
    <s v="17/12/1981"/>
    <s v="M"/>
    <s v="RITA ENEIDA MATHEUS DA ROCHA"/>
    <s v="Parda"/>
    <s v="BRASILEIRO NATO"/>
    <m/>
    <s v="MG"/>
    <m/>
    <n v="799"/>
    <x v="36"/>
    <s v="09-CAMPUS PONTAL"/>
    <n v="1152"/>
    <x v="27"/>
    <s v="09-CAMPUS PONTAL"/>
    <m/>
    <s v="Doutorado"/>
    <s v="Associado-02"/>
    <x v="0"/>
    <m/>
    <s v="0//0"/>
    <m/>
    <m/>
    <n v="0"/>
    <m/>
    <n v="0"/>
    <m/>
    <m/>
    <m/>
    <s v="EST"/>
    <s v="40 DE"/>
    <d v="2010-07-19T00:00:00"/>
    <n v="17255.59"/>
    <n v="41"/>
    <x v="4"/>
    <x v="5"/>
  </r>
  <r>
    <s v="LUCAS MOREIRA CUNHA"/>
    <s v="Universidade Federal de Uberlandia"/>
    <n v="3292849"/>
    <n v="8042443676"/>
    <s v="31/10/1986"/>
    <s v="M"/>
    <s v="CHIRLEI DE FATIMA CUNHA"/>
    <s v="Branca"/>
    <s v="BRASILEIRO NATO"/>
    <m/>
    <s v="MG"/>
    <m/>
    <n v="298"/>
    <x v="46"/>
    <s v="07-AREA ACADEMICA-UMUARAMA"/>
    <n v="298"/>
    <x v="30"/>
    <s v="07-AREA ACADEMICA-UMUARAMA"/>
    <m/>
    <s v="Doutorado"/>
    <s v="Auxiliar-01"/>
    <x v="1"/>
    <m/>
    <s v="0//0"/>
    <m/>
    <m/>
    <n v="0"/>
    <m/>
    <n v="0"/>
    <m/>
    <m/>
    <m/>
    <s v="CDT"/>
    <s v="40 HS"/>
    <d v="2022-05-31T00:00:00"/>
    <n v="3866.06"/>
    <n v="36"/>
    <x v="5"/>
    <x v="8"/>
  </r>
  <r>
    <s v="LUCAS NOGUEIRA BORGES"/>
    <s v="Universidade Federal de Uberlandia"/>
    <n v="2302688"/>
    <n v="8280607625"/>
    <s v="29/04/1986"/>
    <s v="M"/>
    <s v="MARIA DE FATIMA NOGUEIRA"/>
    <s v="Parda"/>
    <s v="BRASILEIRO NATO"/>
    <m/>
    <s v="MG"/>
    <m/>
    <n v="807"/>
    <x v="26"/>
    <s v="04-SANTA MONICA"/>
    <n v="807"/>
    <x v="22"/>
    <s v="04-SANTA MONICA"/>
    <m/>
    <s v="Mestrado"/>
    <s v="Assistente-01"/>
    <x v="0"/>
    <m/>
    <s v="0//0"/>
    <m/>
    <s v="AFAS. ESTUDO EXTERIOR C/ONUS - EST"/>
    <n v="0"/>
    <m/>
    <n v="0"/>
    <m/>
    <s v="1/04/2022"/>
    <s v="31/03/2023"/>
    <s v="EST"/>
    <s v="40 DE"/>
    <d v="2016-04-07T00:00:00"/>
    <n v="7431.86"/>
    <n v="36"/>
    <x v="5"/>
    <x v="6"/>
  </r>
  <r>
    <s v="LUCAS WILIAN GONCALVES DE SOUZA"/>
    <s v="Universidade Federal de Uberlandia"/>
    <n v="3294018"/>
    <n v="4588829173"/>
    <s v="19/10/1990"/>
    <s v="M"/>
    <s v="JANDIRA GONCALVES DE OLIVEIRA"/>
    <s v="Preta"/>
    <s v="BRASILEIRO NATO"/>
    <m/>
    <s v="GO"/>
    <m/>
    <n v="395"/>
    <x v="1"/>
    <s v="04-SANTA MONICA"/>
    <n v="395"/>
    <x v="1"/>
    <s v="04-SANTA MONICA"/>
    <m/>
    <s v="Mestrado"/>
    <s v="Auxiliar-01"/>
    <x v="1"/>
    <m/>
    <s v="0//0"/>
    <m/>
    <m/>
    <n v="0"/>
    <m/>
    <n v="0"/>
    <m/>
    <m/>
    <m/>
    <s v="CDT"/>
    <s v="40 HS"/>
    <d v="2022-06-01T00:00:00"/>
    <n v="3866.06"/>
    <n v="32"/>
    <x v="8"/>
    <x v="8"/>
  </r>
  <r>
    <s v="LUCIA DE FATIMA DINELLI ESTEVINHO"/>
    <s v="Universidade Federal de Uberlandia"/>
    <n v="1123584"/>
    <n v="9820008808"/>
    <s v="15/08/1963"/>
    <s v="F"/>
    <s v="MARIA F T DI ESTEVINHO"/>
    <s v="Branca"/>
    <s v="BRASILEIRO NATO"/>
    <m/>
    <s v="SP"/>
    <s v="OLIMPIA"/>
    <n v="294"/>
    <x v="21"/>
    <s v="07-AREA ACADEMICA-UMUARAMA"/>
    <n v="294"/>
    <x v="17"/>
    <s v="07-AREA ACADEMICA-UMUARAMA"/>
    <m/>
    <s v="Doutorado"/>
    <s v="Associado-04"/>
    <x v="0"/>
    <m/>
    <s v="0//0"/>
    <m/>
    <m/>
    <n v="0"/>
    <m/>
    <n v="0"/>
    <m/>
    <m/>
    <m/>
    <s v="EST"/>
    <s v="40 DE"/>
    <d v="1995-02-06T00:00:00"/>
    <n v="21705.65"/>
    <n v="59"/>
    <x v="6"/>
    <x v="3"/>
  </r>
  <r>
    <s v="LUCIA DE FATIMA VALENTE"/>
    <s v="Universidade Federal de Uberlandia"/>
    <n v="2322676"/>
    <n v="51004500610"/>
    <s v="02/03/1964"/>
    <s v="F"/>
    <s v="CARMEN VALENTE PEDROZA"/>
    <s v="Branca"/>
    <s v="BRASILEIRO NATO"/>
    <m/>
    <s v="MG"/>
    <s v="UBAPORANGA"/>
    <n v="363"/>
    <x v="10"/>
    <s v="04-SANTA MONICA"/>
    <n v="363"/>
    <x v="10"/>
    <s v="04-SANTA MONICA"/>
    <m/>
    <s v="Doutorado"/>
    <s v="Associado-02"/>
    <x v="0"/>
    <m/>
    <s v="0//0"/>
    <m/>
    <m/>
    <n v="0"/>
    <m/>
    <n v="0"/>
    <m/>
    <m/>
    <m/>
    <s v="EST"/>
    <s v="40 DE"/>
    <d v="2006-09-22T00:00:00"/>
    <n v="19660.75"/>
    <n v="58"/>
    <x v="2"/>
    <x v="1"/>
  </r>
  <r>
    <s v="LUCIA HELENA MOREIRA DE MEDEIROS OLIVEIRA"/>
    <s v="Universidade Federal de Uberlandia"/>
    <n v="1772020"/>
    <n v="48865117672"/>
    <s v="27/04/1964"/>
    <s v="F"/>
    <s v="MARIA MOREIRA MEDEIROS"/>
    <s v="Branca"/>
    <s v="BRASILEIRO NATO"/>
    <m/>
    <s v="MG"/>
    <m/>
    <n v="1155"/>
    <x v="88"/>
    <s v="09-CAMPUS PONTAL"/>
    <n v="1155"/>
    <x v="5"/>
    <s v="09-CAMPUS PONTAL"/>
    <m/>
    <s v="Doutorado"/>
    <s v="Associado-03"/>
    <x v="0"/>
    <m/>
    <s v="0//0"/>
    <m/>
    <m/>
    <n v="26235"/>
    <s v="UNIVERSIDADE FEDERAL DE GOIAS"/>
    <n v="0"/>
    <m/>
    <m/>
    <m/>
    <s v="EST"/>
    <s v="40 DE"/>
    <d v="2014-01-02T00:00:00"/>
    <n v="18928.990000000002"/>
    <n v="58"/>
    <x v="2"/>
    <x v="1"/>
  </r>
  <r>
    <s v="LUCIA RESENDE PEREIRA"/>
    <s v="Universidade Federal de Uberlandia"/>
    <n v="1284377"/>
    <n v="76592251620"/>
    <s v="15/11/1968"/>
    <s v="F"/>
    <s v="AURENISIA PEREIRA DE RESENDE"/>
    <s v="Branca"/>
    <s v="BRASILEIRO NATO"/>
    <m/>
    <s v="DF"/>
    <s v="BRASILIA"/>
    <n v="391"/>
    <x v="8"/>
    <s v="04-SANTA MONICA"/>
    <n v="391"/>
    <x v="8"/>
    <s v="04-SANTA MONICA"/>
    <m/>
    <s v="Doutorado"/>
    <s v="Associado-04"/>
    <x v="0"/>
    <m/>
    <s v="0//0"/>
    <m/>
    <m/>
    <n v="0"/>
    <m/>
    <n v="0"/>
    <m/>
    <m/>
    <m/>
    <s v="EST"/>
    <s v="40 DE"/>
    <d v="1998-07-08T00:00:00"/>
    <n v="18663.64"/>
    <n v="54"/>
    <x v="2"/>
    <x v="1"/>
  </r>
  <r>
    <s v="LUCIANA APARECIDA ALVES"/>
    <s v="Universidade Federal de Uberlandia"/>
    <n v="1773988"/>
    <n v="22228995835"/>
    <s v="28/10/1982"/>
    <s v="F"/>
    <s v="AMELIA POSTIGO GARCIA ALVES"/>
    <s v="Branca"/>
    <s v="BRASILEIRO NATO"/>
    <m/>
    <s v="SP"/>
    <m/>
    <n v="391"/>
    <x v="8"/>
    <s v="04-SANTA MONICA"/>
    <n v="391"/>
    <x v="8"/>
    <s v="04-SANTA MONICA"/>
    <m/>
    <s v="Doutorado"/>
    <s v="Associado-03"/>
    <x v="0"/>
    <m/>
    <s v="0//0"/>
    <m/>
    <m/>
    <n v="0"/>
    <m/>
    <n v="0"/>
    <m/>
    <m/>
    <m/>
    <s v="EST"/>
    <s v="40 DE"/>
    <d v="2010-03-26T00:00:00"/>
    <n v="18451.96"/>
    <n v="40"/>
    <x v="4"/>
    <x v="1"/>
  </r>
  <r>
    <s v="LUCIANA ARANTES PORTO CARVALHO"/>
    <s v="Universidade Federal de Uberlandia"/>
    <n v="413611"/>
    <n v="73522007620"/>
    <s v="24/11/1967"/>
    <s v="F"/>
    <s v="YARA COSTA ARANTES PORTO"/>
    <s v="Branca"/>
    <s v="BRASILEIRO NATO"/>
    <m/>
    <s v="RJ"/>
    <s v="RIO DE JANEIRO"/>
    <n v="1322"/>
    <x v="135"/>
    <s v="07-AREA ACADEMICA-UMUARAMA"/>
    <n v="319"/>
    <x v="13"/>
    <s v="07-AREA ACADEMICA-UMUARAMA"/>
    <m/>
    <s v="Doutorado"/>
    <s v="Titular-01"/>
    <x v="0"/>
    <m/>
    <s v="0//0"/>
    <m/>
    <m/>
    <n v="0"/>
    <m/>
    <n v="0"/>
    <m/>
    <m/>
    <m/>
    <s v="EST"/>
    <s v="40 DE"/>
    <d v="1991-12-19T00:00:00"/>
    <n v="22181.599999999999"/>
    <n v="55"/>
    <x v="2"/>
    <x v="3"/>
  </r>
  <r>
    <s v="LUCIANA CARVALHO"/>
    <s v="Universidade Federal de Uberlandia"/>
    <n v="2560503"/>
    <n v="88884759153"/>
    <s v="13/04/1980"/>
    <s v="F"/>
    <s v="MARIA MADALENA CARVALHO"/>
    <s v="Branca"/>
    <s v="BRASILEIRO NATO"/>
    <m/>
    <s v="GO"/>
    <s v="ITUMBIARA"/>
    <n v="369"/>
    <x v="28"/>
    <s v="04-SANTA MONICA"/>
    <n v="369"/>
    <x v="24"/>
    <s v="04-SANTA MONICA"/>
    <m/>
    <s v="Doutorado"/>
    <s v="Associado-01"/>
    <x v="0"/>
    <m/>
    <s v="0//0"/>
    <m/>
    <m/>
    <n v="26235"/>
    <s v="UNIVERSIDADE FEDERAL DE GOIAS"/>
    <n v="0"/>
    <m/>
    <m/>
    <m/>
    <s v="EST"/>
    <s v="40 DE"/>
    <d v="2013-07-05T00:00:00"/>
    <n v="16591.91"/>
    <n v="42"/>
    <x v="4"/>
    <x v="5"/>
  </r>
  <r>
    <s v="LUCIANA KAREN CALABRIA"/>
    <s v="Universidade Federal de Uberlandia"/>
    <n v="2789578"/>
    <n v="5299580665"/>
    <s v="10/01/1981"/>
    <s v="F"/>
    <s v="QUERLES DE PAULA ALVES CALABRIA"/>
    <s v="Branca"/>
    <s v="BRASILEIRO NATO"/>
    <m/>
    <s v="MG"/>
    <m/>
    <n v="799"/>
    <x v="36"/>
    <s v="09-CAMPUS PONTAL"/>
    <n v="1152"/>
    <x v="27"/>
    <s v="09-CAMPUS PONTAL"/>
    <m/>
    <s v="Doutorado"/>
    <s v="Associado-02"/>
    <x v="0"/>
    <m/>
    <s v="0//0"/>
    <m/>
    <m/>
    <n v="26237"/>
    <s v="UNIVERSIDADE FEDERAL DE JUIZ DE FORA"/>
    <n v="0"/>
    <m/>
    <m/>
    <m/>
    <s v="EST"/>
    <s v="40 DE"/>
    <d v="2014-05-06T00:00:00"/>
    <n v="18058.169999999998"/>
    <n v="41"/>
    <x v="4"/>
    <x v="1"/>
  </r>
  <r>
    <s v="LUCIANA MOURAO ARSLAN"/>
    <s v="Universidade Federal de Uberlandia"/>
    <n v="1649475"/>
    <n v="18271307843"/>
    <s v="30/05/1972"/>
    <s v="F"/>
    <s v="SUELY ARSLAN"/>
    <s v="Branca"/>
    <s v="BRASILEIRO NATO"/>
    <m/>
    <s v="SP"/>
    <s v="SAO PAULO"/>
    <n v="808"/>
    <x v="35"/>
    <s v="04-SANTA MONICA"/>
    <n v="808"/>
    <x v="26"/>
    <s v="04-SANTA MONICA"/>
    <m/>
    <s v="Doutorado"/>
    <s v="Associado-03"/>
    <x v="0"/>
    <m/>
    <s v="0//0"/>
    <m/>
    <m/>
    <n v="0"/>
    <m/>
    <n v="0"/>
    <m/>
    <m/>
    <m/>
    <s v="EST"/>
    <s v="40 DE"/>
    <d v="2008-08-07T00:00:00"/>
    <n v="17945.810000000001"/>
    <n v="50"/>
    <x v="0"/>
    <x v="5"/>
  </r>
  <r>
    <s v="LUCIANA ORANGES CEZARINO"/>
    <s v="Universidade Federal de Uberlandia"/>
    <n v="2073401"/>
    <n v="27419146802"/>
    <s v="01/07/1980"/>
    <s v="F"/>
    <s v="MARIA RITA ORANGES CEZARINO"/>
    <s v="Branca"/>
    <s v="BRASILEIRO NATO"/>
    <m/>
    <s v="SP"/>
    <m/>
    <n v="369"/>
    <x v="28"/>
    <s v="04-SANTA MONICA"/>
    <n v="369"/>
    <x v="24"/>
    <s v="04-SANTA MONICA"/>
    <m/>
    <s v="Doutorado"/>
    <s v="Adjunto-02"/>
    <x v="0"/>
    <m/>
    <s v="0//0"/>
    <m/>
    <s v="Lic. Tratar de Interesses Particulares - EST"/>
    <n v="0"/>
    <m/>
    <n v="0"/>
    <m/>
    <s v="1/03/2021"/>
    <s v="29/02/2024"/>
    <s v="EST"/>
    <s v="40 DE"/>
    <d v="2013-11-26T00:00:00"/>
    <n v="0"/>
    <n v="42"/>
    <x v="4"/>
    <x v="10"/>
  </r>
  <r>
    <s v="LUCIANA PEREIRA DE LIMA"/>
    <s v="Universidade Federal de Uberlandia"/>
    <n v="3717711"/>
    <n v="5040470606"/>
    <s v="01/03/1981"/>
    <s v="F"/>
    <s v="MARIA DE FATIMA LIMA PEREIRA"/>
    <s v="Branca"/>
    <s v="BRASILEIRO NATO"/>
    <m/>
    <s v="MG"/>
    <m/>
    <n v="326"/>
    <x v="22"/>
    <s v="07-AREA ACADEMICA-UMUARAMA"/>
    <n v="326"/>
    <x v="18"/>
    <s v="07-AREA ACADEMICA-UMUARAMA"/>
    <m/>
    <s v="Doutorado"/>
    <s v="Adjunto-02"/>
    <x v="0"/>
    <m/>
    <s v="0//0"/>
    <m/>
    <m/>
    <n v="0"/>
    <m/>
    <n v="0"/>
    <m/>
    <m/>
    <m/>
    <s v="EST"/>
    <s v="40 DE"/>
    <d v="2017-04-10T00:00:00"/>
    <n v="12272.12"/>
    <n v="41"/>
    <x v="4"/>
    <x v="4"/>
  </r>
  <r>
    <s v="LUCIANA SARAIVA DA SILVA"/>
    <s v="Universidade Federal de Uberlandia"/>
    <n v="2996804"/>
    <n v="8677882677"/>
    <s v="22/06/1988"/>
    <s v="F"/>
    <s v="MARIA DA GLORIA PAES SARAIVA SILVA"/>
    <s v="Branca"/>
    <s v="BRASILEIRO NATO"/>
    <m/>
    <s v="MG"/>
    <m/>
    <n v="305"/>
    <x v="0"/>
    <s v="07-AREA ACADEMICA-UMUARAMA"/>
    <n v="305"/>
    <x v="0"/>
    <s v="07-AREA ACADEMICA-UMUARAMA"/>
    <m/>
    <s v="Doutorado"/>
    <s v="Adjunto-01"/>
    <x v="0"/>
    <m/>
    <s v="0//0"/>
    <m/>
    <m/>
    <n v="0"/>
    <m/>
    <n v="0"/>
    <m/>
    <m/>
    <m/>
    <s v="EST"/>
    <s v="40 DE"/>
    <d v="2017-11-23T00:00:00"/>
    <n v="11800.12"/>
    <n v="34"/>
    <x v="5"/>
    <x v="7"/>
  </r>
  <r>
    <s v="LUCIANA SILVA REIS"/>
    <s v="Universidade Federal de Uberlandia"/>
    <n v="3141517"/>
    <n v="6267795616"/>
    <s v="19/09/1987"/>
    <s v="F"/>
    <s v="EURICA INACIA DOS REIS SILVA"/>
    <s v="Branca"/>
    <s v="BRASILEIRO NATO"/>
    <m/>
    <s v="MG"/>
    <m/>
    <n v="376"/>
    <x v="38"/>
    <s v="04-SANTA MONICA"/>
    <n v="376"/>
    <x v="28"/>
    <s v="04-SANTA MONICA"/>
    <m/>
    <s v="Doutorado"/>
    <s v="Adjunto-01"/>
    <x v="0"/>
    <m/>
    <s v="0//0"/>
    <m/>
    <m/>
    <n v="0"/>
    <m/>
    <n v="0"/>
    <m/>
    <m/>
    <m/>
    <s v="EST"/>
    <s v="40 DE"/>
    <d v="2019-08-05T00:00:00"/>
    <n v="11800.12"/>
    <n v="35"/>
    <x v="5"/>
    <x v="7"/>
  </r>
  <r>
    <s v="LUCIANA ZACHARIAS GOMES FERREIRA COELHO"/>
    <s v="Universidade Federal de Uberlandia"/>
    <n v="2305050"/>
    <n v="303071630"/>
    <s v="20/11/1974"/>
    <s v="F"/>
    <s v="MARIA ANGELA ZACHARIAS FERREIRA"/>
    <s v="Branca"/>
    <s v="BRASILEIRO NATO"/>
    <m/>
    <s v="MG"/>
    <s v="UBERLANDIA"/>
    <n v="376"/>
    <x v="38"/>
    <s v="04-SANTA MONICA"/>
    <n v="376"/>
    <x v="28"/>
    <s v="04-SANTA MONICA"/>
    <m/>
    <s v="Doutorado"/>
    <s v="Adjunto-04"/>
    <x v="0"/>
    <m/>
    <s v="0//0"/>
    <m/>
    <m/>
    <n v="0"/>
    <m/>
    <n v="0"/>
    <m/>
    <m/>
    <m/>
    <s v="EST"/>
    <s v="40 DE"/>
    <d v="2010-03-05T00:00:00"/>
    <n v="17126.28"/>
    <n v="48"/>
    <x v="1"/>
    <x v="5"/>
  </r>
  <r>
    <s v="LUCIANE RIBEIRO DIAS GONCALVES"/>
    <s v="Universidade Federal de Uberlandia"/>
    <n v="1792351"/>
    <n v="53992237672"/>
    <s v="21/02/1966"/>
    <s v="F"/>
    <s v="EDIMA EURIPEDES RIBEIRO DIAS"/>
    <s v="Preta"/>
    <s v="BRASILEIRO NATO"/>
    <m/>
    <s v="MG"/>
    <m/>
    <n v="798"/>
    <x v="5"/>
    <s v="09-CAMPUS PONTAL"/>
    <n v="1155"/>
    <x v="5"/>
    <s v="09-CAMPUS PONTAL"/>
    <m/>
    <s v="Doutorado"/>
    <s v="Associado-02"/>
    <x v="0"/>
    <m/>
    <s v="0//0"/>
    <m/>
    <m/>
    <n v="0"/>
    <m/>
    <n v="0"/>
    <m/>
    <m/>
    <m/>
    <s v="EST"/>
    <s v="40 DE"/>
    <d v="2010-06-14T00:00:00"/>
    <n v="17255.59"/>
    <n v="56"/>
    <x v="2"/>
    <x v="5"/>
  </r>
  <r>
    <s v="LUCIANNE SANT ANNA DE MENEZES"/>
    <s v="Universidade Federal de Uberlandia"/>
    <n v="1900044"/>
    <n v="5836215898"/>
    <s v="27/01/1966"/>
    <s v="F"/>
    <s v="LUCY MARY DE SANT'ANNA MENEZES"/>
    <s v="Branca"/>
    <s v="BRASILEIRO NATO"/>
    <m/>
    <s v="SP"/>
    <m/>
    <n v="1250"/>
    <x v="136"/>
    <s v="07-AREA ACADEMICA-UMUARAMA"/>
    <n v="326"/>
    <x v="18"/>
    <s v="07-AREA ACADEMICA-UMUARAMA"/>
    <m/>
    <s v="Doutorado"/>
    <s v="Associado-02"/>
    <x v="0"/>
    <m/>
    <s v="0//0"/>
    <m/>
    <m/>
    <n v="0"/>
    <m/>
    <n v="0"/>
    <m/>
    <m/>
    <m/>
    <s v="EST"/>
    <s v="40 DE"/>
    <d v="2011-11-10T00:00:00"/>
    <n v="18231.099999999999"/>
    <n v="56"/>
    <x v="2"/>
    <x v="1"/>
  </r>
  <r>
    <s v="LUCIANO ALESSANDRETTI"/>
    <s v="Universidade Federal de Uberlandia"/>
    <n v="2405044"/>
    <n v="83332758004"/>
    <s v="12/01/1986"/>
    <s v="M"/>
    <s v="LUCIA PARE ALESSANDRETTI"/>
    <s v="Branca"/>
    <s v="BRASILEIRO NATO"/>
    <m/>
    <s v="RS"/>
    <m/>
    <n v="340"/>
    <x v="17"/>
    <s v="04-SANTA MONICA"/>
    <n v="340"/>
    <x v="15"/>
    <s v="04-SANTA MONICA"/>
    <m/>
    <s v="Doutorado"/>
    <s v="Adjunto-02"/>
    <x v="0"/>
    <m/>
    <s v="0//0"/>
    <m/>
    <m/>
    <n v="0"/>
    <m/>
    <n v="0"/>
    <m/>
    <m/>
    <m/>
    <s v="EST"/>
    <s v="40 DE"/>
    <d v="2017-06-12T00:00:00"/>
    <n v="12272.12"/>
    <n v="36"/>
    <x v="5"/>
    <x v="4"/>
  </r>
  <r>
    <s v="LUCIANO CAVALCANTE DE JESUS FRANCA"/>
    <s v="Universidade Federal de Uberlandia"/>
    <n v="1251098"/>
    <n v="4737761389"/>
    <s v="07/03/1994"/>
    <s v="M"/>
    <s v="LUCINEIDE CAVALCANTE DE JESUS FRANCA"/>
    <s v="Parda"/>
    <s v="BRASILEIRO NATO"/>
    <m/>
    <s v="MA"/>
    <m/>
    <n v="908"/>
    <x v="44"/>
    <s v="10-CAMPUS MONTE CARMELO"/>
    <n v="301"/>
    <x v="3"/>
    <s v="12-CAMPUS GLORIA"/>
    <m/>
    <s v="Doutorado"/>
    <s v="Auxiliar-01"/>
    <x v="0"/>
    <m/>
    <s v="0//0"/>
    <m/>
    <m/>
    <n v="0"/>
    <m/>
    <n v="0"/>
    <m/>
    <m/>
    <m/>
    <s v="EST"/>
    <s v="40 DE"/>
    <d v="2022-07-08T00:00:00"/>
    <n v="9616.18"/>
    <n v="28"/>
    <x v="9"/>
    <x v="2"/>
  </r>
  <r>
    <s v="LUCIANO COUTINHO GOMES"/>
    <s v="Universidade Federal de Uberlandia"/>
    <n v="4218463"/>
    <n v="57885699153"/>
    <s v="20/10/1972"/>
    <s v="M"/>
    <s v="DEJANDIRA COUTINHO GOMES"/>
    <s v="Parda"/>
    <s v="BRASILEIRO NATO"/>
    <m/>
    <s v="PA"/>
    <s v="BARREIRA DO CAMPO"/>
    <n v="403"/>
    <x v="12"/>
    <s v="04-SANTA MONICA"/>
    <n v="403"/>
    <x v="11"/>
    <s v="04-SANTA MONICA"/>
    <m/>
    <s v="Doutorado"/>
    <s v="Associado-04"/>
    <x v="0"/>
    <m/>
    <s v="0//0"/>
    <m/>
    <m/>
    <n v="0"/>
    <m/>
    <n v="0"/>
    <m/>
    <m/>
    <m/>
    <s v="EST"/>
    <s v="40 DE"/>
    <d v="2008-07-31T00:00:00"/>
    <n v="18663.64"/>
    <n v="50"/>
    <x v="0"/>
    <x v="1"/>
  </r>
  <r>
    <s v="LUCIANO FERNANDES CROZARA"/>
    <s v="Universidade Federal de Uberlandia"/>
    <n v="3150402"/>
    <n v="7732077679"/>
    <s v="16/12/1984"/>
    <s v="M"/>
    <s v="MARISE FERNANDES CROZARA"/>
    <s v="Branca"/>
    <s v="BRASILEIRO NATO"/>
    <m/>
    <s v="GO"/>
    <m/>
    <n v="332"/>
    <x v="48"/>
    <s v="03-EDUCACAO FISICA"/>
    <n v="332"/>
    <x v="31"/>
    <s v="03-EDUCACAO FISICA"/>
    <m/>
    <s v="Doutorado"/>
    <s v="Adjunto-01"/>
    <x v="0"/>
    <m/>
    <s v="0//0"/>
    <m/>
    <m/>
    <n v="0"/>
    <m/>
    <n v="0"/>
    <m/>
    <m/>
    <m/>
    <s v="EST"/>
    <s v="40 DE"/>
    <d v="2019-10-04T00:00:00"/>
    <n v="11800.12"/>
    <n v="38"/>
    <x v="5"/>
    <x v="7"/>
  </r>
  <r>
    <s v="LUCIANO FERREIRA CARVALHO"/>
    <s v="Universidade Federal de Uberlandia"/>
    <n v="2201432"/>
    <n v="2468718658"/>
    <s v="19/06/1975"/>
    <s v="M"/>
    <s v="LINDAURIA FERREIRA BARROS"/>
    <s v="Branca"/>
    <s v="BRASILEIRO NATO"/>
    <m/>
    <s v="PE"/>
    <m/>
    <n v="369"/>
    <x v="28"/>
    <s v="04-SANTA MONICA"/>
    <n v="369"/>
    <x v="24"/>
    <s v="04-SANTA MONICA"/>
    <m/>
    <s v="Doutorado"/>
    <s v="Adjunto-02"/>
    <x v="0"/>
    <m/>
    <s v="0//0"/>
    <m/>
    <m/>
    <n v="0"/>
    <m/>
    <n v="0"/>
    <m/>
    <m/>
    <m/>
    <s v="EST"/>
    <s v="40 DE"/>
    <d v="2015-03-03T00:00:00"/>
    <n v="12272.12"/>
    <n v="47"/>
    <x v="1"/>
    <x v="4"/>
  </r>
  <r>
    <s v="LUCIANO JOSE ARANTES"/>
    <s v="Universidade Federal de Uberlandia"/>
    <n v="1974499"/>
    <n v="1183046669"/>
    <s v="11/09/1974"/>
    <s v="M"/>
    <s v="ARLENE FERREIRA ARANTES"/>
    <s v="Branca"/>
    <s v="BRASILEIRO NATO"/>
    <m/>
    <s v="MG"/>
    <m/>
    <n v="399"/>
    <x v="27"/>
    <s v="12-CAMPUS GLORIA"/>
    <n v="399"/>
    <x v="23"/>
    <s v="12-CAMPUS GLORIA"/>
    <m/>
    <s v="Doutorado"/>
    <s v="Associado-02"/>
    <x v="0"/>
    <m/>
    <s v="0//0"/>
    <m/>
    <m/>
    <n v="0"/>
    <m/>
    <n v="0"/>
    <m/>
    <m/>
    <m/>
    <s v="EST"/>
    <s v="40 DE"/>
    <d v="2012-10-08T00:00:00"/>
    <n v="18428.060000000001"/>
    <n v="48"/>
    <x v="1"/>
    <x v="1"/>
  </r>
  <r>
    <s v="LUCIANO SENNA PERES BARBOSA"/>
    <s v="Universidade Federal de Uberlandia"/>
    <n v="1550974"/>
    <n v="8305132722"/>
    <s v="05/03/1979"/>
    <s v="M"/>
    <s v="RENY SENNA PERES BARBOSA"/>
    <s v="Não Informado"/>
    <s v="BRASILEIRO NATO"/>
    <m/>
    <s v="RJ"/>
    <m/>
    <n v="806"/>
    <x v="19"/>
    <s v="04-SANTA MONICA"/>
    <n v="806"/>
    <x v="16"/>
    <s v="04-SANTA MONICA"/>
    <m/>
    <s v="Doutorado"/>
    <s v="Adjunto-04"/>
    <x v="0"/>
    <m/>
    <s v="0//0"/>
    <m/>
    <m/>
    <n v="0"/>
    <m/>
    <n v="0"/>
    <m/>
    <m/>
    <m/>
    <s v="EST"/>
    <s v="40 DE"/>
    <d v="2013-06-13T00:00:00"/>
    <n v="13273.52"/>
    <n v="43"/>
    <x v="4"/>
    <x v="4"/>
  </r>
  <r>
    <s v="LUCIANO VIEIRA LIMA"/>
    <s v="Universidade Federal de Uberlandia"/>
    <n v="412531"/>
    <n v="43169686615"/>
    <s v="03/10/1960"/>
    <s v="M"/>
    <s v="JUNIA HELENA VIEIRA LIMA"/>
    <s v="Branca"/>
    <s v="BRASILEIRO NATO"/>
    <m/>
    <s v="MG"/>
    <s v="ARAGUARI"/>
    <n v="403"/>
    <x v="12"/>
    <s v="04-SANTA MONICA"/>
    <n v="403"/>
    <x v="11"/>
    <s v="04-SANTA MONICA"/>
    <m/>
    <s v="Doutorado"/>
    <s v="Titular-01"/>
    <x v="0"/>
    <m/>
    <s v="0//0"/>
    <m/>
    <m/>
    <n v="0"/>
    <m/>
    <n v="0"/>
    <m/>
    <m/>
    <m/>
    <s v="EST"/>
    <s v="40 DE"/>
    <d v="1985-07-02T00:00:00"/>
    <n v="26050.89"/>
    <n v="62"/>
    <x v="6"/>
    <x v="3"/>
  </r>
  <r>
    <s v="LUCIANO XAVIER MEDEIROS"/>
    <s v="Universidade Federal de Uberlandia"/>
    <n v="2554694"/>
    <n v="3989072692"/>
    <s v="28/04/1979"/>
    <s v="M"/>
    <s v="DILMA LUCI XAVIER MEDEIROS"/>
    <s v="Branca"/>
    <s v="BRASILEIRO NATO"/>
    <m/>
    <s v="MG"/>
    <s v="ITUIUTABA"/>
    <n v="403"/>
    <x v="12"/>
    <s v="04-SANTA MONICA"/>
    <n v="403"/>
    <x v="11"/>
    <s v="04-SANTA MONICA"/>
    <m/>
    <s v="Doutorado"/>
    <s v="Associado-02"/>
    <x v="0"/>
    <m/>
    <s v="0//0"/>
    <m/>
    <m/>
    <n v="26254"/>
    <s v="UNIVERSIDADE FED.DO TRIANGULO MINEIRO"/>
    <n v="0"/>
    <m/>
    <m/>
    <m/>
    <s v="EST"/>
    <s v="40 DE"/>
    <d v="2017-12-13T00:00:00"/>
    <n v="17255.59"/>
    <n v="43"/>
    <x v="4"/>
    <x v="5"/>
  </r>
  <r>
    <s v="LUCIANY OLIVEIRA SEABRA"/>
    <s v="Universidade Federal de Uberlandia"/>
    <n v="1151257"/>
    <n v="44560516200"/>
    <s v="28/08/1974"/>
    <s v="F"/>
    <s v="LUCIA DE FATIMA SEABRA DA SILVA"/>
    <s v="Branca"/>
    <s v="BRASILEIRO NATO"/>
    <m/>
    <s v="AM"/>
    <m/>
    <n v="407"/>
    <x v="43"/>
    <s v="04-SANTA MONICA"/>
    <n v="407"/>
    <x v="29"/>
    <s v="04-SANTA MONICA"/>
    <m/>
    <s v="Doutorado"/>
    <s v="Adjunto-02"/>
    <x v="0"/>
    <m/>
    <s v="0//0"/>
    <m/>
    <m/>
    <n v="0"/>
    <m/>
    <n v="0"/>
    <m/>
    <m/>
    <m/>
    <s v="EST"/>
    <s v="40 DE"/>
    <d v="2016-01-26T00:00:00"/>
    <n v="12272.12"/>
    <n v="48"/>
    <x v="1"/>
    <x v="4"/>
  </r>
  <r>
    <s v="LUCIENE MARIA TORINO"/>
    <s v="Universidade Federal de Uberlandia"/>
    <n v="2317190"/>
    <n v="14566719871"/>
    <s v="15/03/1971"/>
    <s v="F"/>
    <s v="SHIRLEY VILAR TORINO"/>
    <s v="Branca"/>
    <s v="BRASILEIRO NATO"/>
    <m/>
    <s v="SP"/>
    <s v="JAú"/>
    <n v="807"/>
    <x v="26"/>
    <s v="04-SANTA MONICA"/>
    <n v="807"/>
    <x v="22"/>
    <s v="04-SANTA MONICA"/>
    <m/>
    <s v="Mestrado"/>
    <s v="Adjunto-03"/>
    <x v="0"/>
    <m/>
    <s v="0//0"/>
    <m/>
    <s v="LIC CAPAC - ART 25, INC I - DEC 9991/2019"/>
    <n v="0"/>
    <m/>
    <n v="0"/>
    <m/>
    <s v="12/12/2022"/>
    <s v="11/03/2023"/>
    <s v="EST"/>
    <s v="40 DE"/>
    <d v="2010-06-02T00:00:00"/>
    <n v="8904.42"/>
    <n v="51"/>
    <x v="0"/>
    <x v="2"/>
  </r>
  <r>
    <s v="LUCIENNE LOBATO ROMANIELO"/>
    <s v="Universidade Federal de Uberlandia"/>
    <n v="413600"/>
    <n v="49127497615"/>
    <s v="27/12/1963"/>
    <s v="F"/>
    <s v="BENITA LOBATO ROMANIELO"/>
    <s v="Branca"/>
    <s v="BRASILEIRO NATO"/>
    <m/>
    <s v="MG"/>
    <s v="LAGOA DA PRATA"/>
    <n v="410"/>
    <x v="7"/>
    <s v="04-SANTA MONICA"/>
    <n v="410"/>
    <x v="7"/>
    <s v="04-SANTA MONICA"/>
    <m/>
    <s v="Doutorado"/>
    <s v="Associado-04"/>
    <x v="0"/>
    <m/>
    <s v="0//0"/>
    <m/>
    <m/>
    <n v="0"/>
    <m/>
    <n v="0"/>
    <m/>
    <m/>
    <m/>
    <s v="EST"/>
    <s v="40 DE"/>
    <d v="1991-12-04T00:00:00"/>
    <n v="23745.19"/>
    <n v="59"/>
    <x v="6"/>
    <x v="3"/>
  </r>
  <r>
    <s v="LUCIMAR ANTONIO CABRAL DE AVILA"/>
    <s v="Universidade Federal de Uberlandia"/>
    <n v="2193421"/>
    <n v="55887279672"/>
    <s v="28/12/1969"/>
    <s v="M"/>
    <s v="LIDONETA DE AVILA PEREIRA"/>
    <s v="Branca"/>
    <s v="BRASILEIRO NATO"/>
    <m/>
    <s v="MG"/>
    <s v="UBERLANDIA"/>
    <n v="360"/>
    <x v="4"/>
    <s v="04-SANTA MONICA"/>
    <n v="360"/>
    <x v="4"/>
    <s v="04-SANTA MONICA"/>
    <m/>
    <s v="Doutorado"/>
    <s v="Associado-02"/>
    <x v="0"/>
    <m/>
    <s v="0//0"/>
    <m/>
    <m/>
    <n v="0"/>
    <m/>
    <n v="0"/>
    <m/>
    <m/>
    <m/>
    <s v="EST"/>
    <s v="40 DE"/>
    <d v="1997-02-01T00:00:00"/>
    <n v="21268.86"/>
    <n v="53"/>
    <x v="0"/>
    <x v="3"/>
  </r>
  <r>
    <s v="LUCIO ABIMAEL MEDRANO CASTILLO"/>
    <s v="Universidade Federal de Uberlandia"/>
    <n v="1385508"/>
    <n v="1134379943"/>
    <s v="13/03/1986"/>
    <s v="M"/>
    <s v="MARIA PILAR CASTILLO"/>
    <s v="Amarela"/>
    <s v="ESTRANGEIRO"/>
    <s v="PERU"/>
    <m/>
    <m/>
    <n v="577"/>
    <x v="31"/>
    <s v="09-CAMPUS PONTAL"/>
    <n v="1158"/>
    <x v="25"/>
    <s v="09-CAMPUS PONTAL"/>
    <m/>
    <s v="Doutorado"/>
    <s v="Adjunto-02"/>
    <x v="0"/>
    <m/>
    <s v="0//0"/>
    <m/>
    <m/>
    <n v="0"/>
    <m/>
    <n v="0"/>
    <m/>
    <m/>
    <m/>
    <s v="EST"/>
    <s v="40 DE"/>
    <d v="2017-10-23T00:00:00"/>
    <n v="12272.12"/>
    <n v="36"/>
    <x v="5"/>
    <x v="4"/>
  </r>
  <r>
    <s v="LUCIO BORGES DE ARAUJO"/>
    <s v="Universidade Federal de Uberlandia"/>
    <n v="1670331"/>
    <n v="5259293630"/>
    <s v="09/09/1981"/>
    <s v="M"/>
    <s v="TANIA MARIA BORGES ARAUJO"/>
    <s v="Branca"/>
    <s v="BRASILEIRO NATO"/>
    <m/>
    <s v="MG"/>
    <s v="ARAGUARI"/>
    <n v="391"/>
    <x v="8"/>
    <s v="04-SANTA MONICA"/>
    <n v="391"/>
    <x v="8"/>
    <s v="04-SANTA MONICA"/>
    <m/>
    <s v="Doutorado"/>
    <s v="Associado-03"/>
    <x v="0"/>
    <m/>
    <s v="0//0"/>
    <m/>
    <m/>
    <n v="0"/>
    <m/>
    <n v="0"/>
    <m/>
    <m/>
    <m/>
    <s v="EST"/>
    <s v="40 DE"/>
    <d v="2009-03-06T00:00:00"/>
    <n v="17945.810000000001"/>
    <n v="41"/>
    <x v="4"/>
    <x v="5"/>
  </r>
  <r>
    <s v="LUCIO COSTA GIROTTO"/>
    <s v="Universidade Federal de Uberlandia"/>
    <n v="3259921"/>
    <n v="41986139824"/>
    <s v="04/04/1993"/>
    <s v="M"/>
    <s v="MARIA CECILIA PINHEIRO COSTA GIROTTO"/>
    <s v="Branca"/>
    <s v="BRASILEIRO NATO"/>
    <m/>
    <s v="SP"/>
    <m/>
    <n v="305"/>
    <x v="0"/>
    <s v="07-AREA ACADEMICA-UMUARAMA"/>
    <n v="305"/>
    <x v="0"/>
    <s v="07-AREA ACADEMICA-UMUARAMA"/>
    <m/>
    <s v="Mestrado"/>
    <s v="Auxiliar-01"/>
    <x v="1"/>
    <m/>
    <s v="0//0"/>
    <m/>
    <m/>
    <n v="0"/>
    <m/>
    <n v="0"/>
    <m/>
    <m/>
    <m/>
    <s v="CDT"/>
    <s v="40 HS"/>
    <d v="2021-11-29T00:00:00"/>
    <n v="3665.16"/>
    <n v="29"/>
    <x v="8"/>
    <x v="8"/>
  </r>
  <r>
    <s v="LUCIO CRUZ SILVEIRA AMORIM"/>
    <s v="Universidade Federal de Uberlandia"/>
    <n v="1954845"/>
    <n v="2210615763"/>
    <s v="17/07/1974"/>
    <s v="M"/>
    <s v="LUCIA CRUZ SILVEIRA"/>
    <s v="Branca"/>
    <s v="BRASILEIRO NATO"/>
    <m/>
    <s v="RJ"/>
    <m/>
    <n v="363"/>
    <x v="10"/>
    <s v="04-SANTA MONICA"/>
    <n v="363"/>
    <x v="10"/>
    <s v="04-SANTA MONICA"/>
    <s v="SURDO"/>
    <s v="Mestrado"/>
    <s v="Adjunto-01"/>
    <x v="0"/>
    <m/>
    <s v="0//0"/>
    <m/>
    <s v="Afast. no País (Com Ônus) Est/Dout/Mestrado - EST"/>
    <n v="0"/>
    <m/>
    <n v="0"/>
    <m/>
    <s v="3/03/2022"/>
    <s v="3/03/2023"/>
    <s v="EST"/>
    <s v="40 DE"/>
    <d v="2013-10-15T00:00:00"/>
    <n v="8232.64"/>
    <n v="48"/>
    <x v="1"/>
    <x v="2"/>
  </r>
  <r>
    <s v="LUCIO PEREIRA NEVES"/>
    <s v="Universidade Federal de Uberlandia"/>
    <n v="2166126"/>
    <n v="98965875072"/>
    <s v="06/05/1982"/>
    <s v="M"/>
    <s v="LAURINHA ILHA PEREIRA NEVES"/>
    <s v="Branca"/>
    <s v="BRASILEIRO NATO"/>
    <m/>
    <s v="RS"/>
    <m/>
    <n v="395"/>
    <x v="1"/>
    <s v="04-SANTA MONICA"/>
    <n v="395"/>
    <x v="1"/>
    <s v="04-SANTA MONICA"/>
    <m/>
    <s v="Doutorado"/>
    <s v="Adjunto-03"/>
    <x v="0"/>
    <m/>
    <s v="0//0"/>
    <m/>
    <m/>
    <n v="0"/>
    <m/>
    <n v="0"/>
    <m/>
    <m/>
    <m/>
    <s v="EST"/>
    <s v="40 DE"/>
    <d v="2014-10-06T00:00:00"/>
    <n v="12763.01"/>
    <n v="40"/>
    <x v="4"/>
    <x v="4"/>
  </r>
  <r>
    <s v="LUCIO VILELA CARNEIRO GIRAO"/>
    <s v="Universidade Federal de Uberlandia"/>
    <n v="2073452"/>
    <n v="4378791609"/>
    <s v="23/06/1979"/>
    <s v="M"/>
    <s v="ANNA MARIA VILLELA GIRAO"/>
    <s v="Branca"/>
    <s v="BRASILEIRO NATO"/>
    <m/>
    <s v="MG"/>
    <m/>
    <n v="314"/>
    <x v="20"/>
    <s v="07-AREA ACADEMICA-UMUARAMA"/>
    <n v="314"/>
    <x v="14"/>
    <s v="07-AREA ACADEMICA-UMUARAMA"/>
    <m/>
    <s v="Doutorado"/>
    <s v="Adjunto-04"/>
    <x v="0"/>
    <m/>
    <s v="0//0"/>
    <m/>
    <m/>
    <n v="0"/>
    <m/>
    <n v="0"/>
    <m/>
    <m/>
    <m/>
    <s v="EST"/>
    <s v="40 DE"/>
    <d v="2013-11-13T00:00:00"/>
    <n v="13579.81"/>
    <n v="43"/>
    <x v="4"/>
    <x v="4"/>
  </r>
  <r>
    <s v="LUIS CARLOS PADRAO"/>
    <s v="Universidade Federal de Uberlandia"/>
    <n v="1989425"/>
    <n v="4429948852"/>
    <s v="22/07/1963"/>
    <s v="M"/>
    <s v="MARIA DA ENCARNACAO LICO PADRAO"/>
    <s v="Branca"/>
    <s v="BRASILEIRO NATO"/>
    <m/>
    <s v="SP"/>
    <m/>
    <n v="369"/>
    <x v="28"/>
    <s v="04-SANTA MONICA"/>
    <n v="369"/>
    <x v="24"/>
    <s v="04-SANTA MONICA"/>
    <m/>
    <s v="Doutorado"/>
    <s v="Associado-01"/>
    <x v="0"/>
    <m/>
    <s v="0//0"/>
    <m/>
    <m/>
    <n v="0"/>
    <m/>
    <n v="0"/>
    <m/>
    <m/>
    <m/>
    <s v="EST"/>
    <s v="40 DE"/>
    <d v="2013-01-14T00:00:00"/>
    <n v="16591.91"/>
    <n v="59"/>
    <x v="6"/>
    <x v="5"/>
  </r>
  <r>
    <s v="LUIS CLAUDIO OLIVEIRA LOPES"/>
    <s v="Universidade Federal de Uberlandia"/>
    <n v="413622"/>
    <n v="33251800515"/>
    <s v="15/10/1964"/>
    <s v="M"/>
    <s v="MARILANE OLIVEIRA LOPES"/>
    <s v="Parda"/>
    <s v="BRASILEIRO NATO"/>
    <m/>
    <s v="MG"/>
    <s v="CAITITÉ"/>
    <n v="4"/>
    <x v="62"/>
    <s v="04-SANTA MONICA"/>
    <n v="410"/>
    <x v="7"/>
    <s v="04-SANTA MONICA"/>
    <m/>
    <s v="Doutorado"/>
    <s v="Associado-04"/>
    <x v="0"/>
    <m/>
    <s v="0//0"/>
    <m/>
    <m/>
    <n v="0"/>
    <m/>
    <n v="0"/>
    <m/>
    <m/>
    <m/>
    <s v="EST"/>
    <s v="40 DE"/>
    <d v="1991-12-19T00:00:00"/>
    <n v="23124.05"/>
    <n v="58"/>
    <x v="2"/>
    <x v="3"/>
  </r>
  <r>
    <s v="LUIS EDUARDO DOS SANTOS BORDA"/>
    <s v="Universidade Federal de Uberlandia"/>
    <n v="1123424"/>
    <n v="47520329020"/>
    <s v="10/07/1958"/>
    <s v="M"/>
    <s v="NOEMY SANTOS BORDA"/>
    <s v="Branca"/>
    <s v="BRASILEIRO NATO"/>
    <m/>
    <s v="RS"/>
    <s v="PELOTAS"/>
    <n v="372"/>
    <x v="2"/>
    <s v="04-SANTA MONICA"/>
    <n v="372"/>
    <x v="2"/>
    <s v="04-SANTA MONICA"/>
    <m/>
    <s v="Doutorado"/>
    <s v="Titular-01"/>
    <x v="0"/>
    <m/>
    <s v="0//0"/>
    <m/>
    <m/>
    <n v="0"/>
    <m/>
    <n v="0"/>
    <m/>
    <m/>
    <m/>
    <s v="EST"/>
    <s v="40 DE"/>
    <d v="1995-02-01T00:00:00"/>
    <n v="20911.96"/>
    <n v="64"/>
    <x v="3"/>
    <x v="3"/>
  </r>
  <r>
    <s v="LUIS FERNANDO FAINA"/>
    <s v="Universidade Federal de Uberlandia"/>
    <n v="6413559"/>
    <n v="55100236604"/>
    <s v="14/03/1965"/>
    <s v="M"/>
    <s v="RUTH PINTO FAINA"/>
    <s v="Branca"/>
    <s v="BRASILEIRO NATO"/>
    <m/>
    <s v="MG"/>
    <s v="UBERBA"/>
    <n v="414"/>
    <x v="42"/>
    <s v="04-SANTA MONICA"/>
    <n v="414"/>
    <x v="12"/>
    <s v="04-SANTA MONICA"/>
    <m/>
    <s v="Doutorado"/>
    <s v="Associado-04"/>
    <x v="0"/>
    <m/>
    <s v="0//0"/>
    <m/>
    <m/>
    <n v="0"/>
    <m/>
    <n v="0"/>
    <m/>
    <m/>
    <m/>
    <s v="EST"/>
    <s v="40 DE"/>
    <d v="1994-08-16T00:00:00"/>
    <n v="19010.87"/>
    <n v="57"/>
    <x v="2"/>
    <x v="1"/>
  </r>
  <r>
    <s v="LUIS FERNANDO MAGNANINI DE ALMEIDA"/>
    <s v="Universidade Federal de Uberlandia"/>
    <n v="2994328"/>
    <n v="1750758164"/>
    <s v="01/12/1986"/>
    <s v="M"/>
    <s v="FATIMA MAGNANINI DE ALMEIDA"/>
    <s v="Branca"/>
    <s v="BRASILEIRO NATO"/>
    <m/>
    <s v="GO"/>
    <m/>
    <n v="577"/>
    <x v="31"/>
    <s v="09-CAMPUS PONTAL"/>
    <n v="1158"/>
    <x v="25"/>
    <s v="09-CAMPUS PONTAL"/>
    <m/>
    <s v="Doutorado"/>
    <s v="Adjunto-02"/>
    <x v="0"/>
    <m/>
    <s v="0//0"/>
    <m/>
    <m/>
    <n v="0"/>
    <m/>
    <n v="0"/>
    <m/>
    <m/>
    <m/>
    <s v="EST"/>
    <s v="40 DE"/>
    <d v="2017-10-30T00:00:00"/>
    <n v="12272.12"/>
    <n v="36"/>
    <x v="5"/>
    <x v="4"/>
  </r>
  <r>
    <s v="LUIS FLORIAL ESPINOZA SANCHEZ"/>
    <s v="Universidade Federal de Uberlandia"/>
    <n v="2215070"/>
    <n v="23353373861"/>
    <s v="04/11/1981"/>
    <s v="M"/>
    <s v="PALMIRA SANCHEZ CARRION"/>
    <s v="Não Informado"/>
    <s v="ESTRANGEIRO"/>
    <s v="PERU"/>
    <m/>
    <m/>
    <n v="391"/>
    <x v="8"/>
    <s v="04-SANTA MONICA"/>
    <n v="391"/>
    <x v="8"/>
    <s v="04-SANTA MONICA"/>
    <m/>
    <s v="Doutorado"/>
    <s v="Adjunto-03"/>
    <x v="0"/>
    <m/>
    <s v="0//0"/>
    <m/>
    <m/>
    <n v="0"/>
    <m/>
    <n v="0"/>
    <m/>
    <m/>
    <m/>
    <s v="EST"/>
    <s v="40 DE"/>
    <d v="2015-04-01T00:00:00"/>
    <n v="12763.01"/>
    <n v="41"/>
    <x v="4"/>
    <x v="4"/>
  </r>
  <r>
    <s v="LUIS HENRIQUE ARAUJO RAPOSO"/>
    <s v="Universidade Federal de Uberlandia"/>
    <n v="2000267"/>
    <n v="7375555648"/>
    <s v="12/02/1985"/>
    <s v="M"/>
    <s v="LOURDES MIRIAM ARAUJO RAPOSO"/>
    <s v="Branca"/>
    <s v="BRASILEIRO NATO"/>
    <m/>
    <s v="MG"/>
    <m/>
    <n v="319"/>
    <x v="29"/>
    <s v="07-AREA ACADEMICA-UMUARAMA"/>
    <n v="319"/>
    <x v="13"/>
    <s v="07-AREA ACADEMICA-UMUARAMA"/>
    <m/>
    <s v="Doutorado"/>
    <s v="Associado-01"/>
    <x v="0"/>
    <m/>
    <s v="0//0"/>
    <m/>
    <m/>
    <n v="0"/>
    <m/>
    <n v="0"/>
    <m/>
    <m/>
    <m/>
    <s v="EST"/>
    <s v="40 HS"/>
    <d v="2013-02-27T00:00:00"/>
    <n v="13478.94"/>
    <n v="37"/>
    <x v="5"/>
    <x v="4"/>
  </r>
  <r>
    <s v="LUIS RENATO GONCALVES DIAS"/>
    <s v="Universidade Federal de Uberlandia"/>
    <n v="2036081"/>
    <n v="31311149830"/>
    <s v="13/11/1982"/>
    <s v="M"/>
    <s v="MARIA DE LOURDES GONCALVES DIAS"/>
    <s v="Branca"/>
    <s v="BRASILEIRO NATO"/>
    <m/>
    <s v="SP"/>
    <m/>
    <n v="391"/>
    <x v="8"/>
    <s v="04-SANTA MONICA"/>
    <n v="391"/>
    <x v="8"/>
    <s v="04-SANTA MONICA"/>
    <m/>
    <s v="Doutorado"/>
    <s v="Adjunto-04"/>
    <x v="0"/>
    <m/>
    <s v="0//0"/>
    <m/>
    <m/>
    <n v="0"/>
    <m/>
    <n v="0"/>
    <m/>
    <m/>
    <m/>
    <s v="EST"/>
    <s v="40 DE"/>
    <d v="2013-06-17T00:00:00"/>
    <n v="13273.52"/>
    <n v="40"/>
    <x v="4"/>
    <x v="4"/>
  </r>
  <r>
    <s v="LUIS ROGERIO DINELLI"/>
    <s v="Universidade Federal de Uberlandia"/>
    <n v="1698609"/>
    <n v="20172872880"/>
    <s v="16/11/1973"/>
    <s v="M"/>
    <s v="THEREZINHA EMILIO DA SILVA DINELLI"/>
    <s v="Não Informado"/>
    <s v="BRASILEIRO NATO"/>
    <m/>
    <s v="SP"/>
    <m/>
    <n v="802"/>
    <x v="53"/>
    <s v="09-CAMPUS PONTAL"/>
    <n v="1152"/>
    <x v="27"/>
    <s v="09-CAMPUS PONTAL"/>
    <m/>
    <s v="Doutorado"/>
    <s v="Associado-03"/>
    <x v="0"/>
    <m/>
    <s v="0//0"/>
    <m/>
    <m/>
    <n v="0"/>
    <m/>
    <n v="0"/>
    <m/>
    <m/>
    <m/>
    <s v="EST"/>
    <s v="40 DE"/>
    <d v="2009-05-08T00:00:00"/>
    <n v="18780.490000000002"/>
    <n v="49"/>
    <x v="0"/>
    <x v="1"/>
  </r>
  <r>
    <s v="LUISA PEREIRA MAROT FURLAN"/>
    <s v="Universidade Federal de Uberlandia"/>
    <n v="3230019"/>
    <n v="2268832139"/>
    <s v="25/10/1988"/>
    <s v="F"/>
    <s v="ROSANA APARECIDA MACEDO PEREIRA MAROT"/>
    <s v="Branca"/>
    <s v="BRASILEIRO NATO"/>
    <m/>
    <s v="GO"/>
    <m/>
    <n v="305"/>
    <x v="0"/>
    <s v="07-AREA ACADEMICA-UMUARAMA"/>
    <n v="305"/>
    <x v="0"/>
    <s v="07-AREA ACADEMICA-UMUARAMA"/>
    <m/>
    <s v="Mestrado"/>
    <s v="Auxiliar-01"/>
    <x v="1"/>
    <m/>
    <s v="0//0"/>
    <m/>
    <m/>
    <n v="0"/>
    <m/>
    <n v="0"/>
    <m/>
    <m/>
    <m/>
    <s v="CDT"/>
    <s v="40 HS"/>
    <d v="2021-03-19T00:00:00"/>
    <n v="3866.06"/>
    <n v="34"/>
    <x v="5"/>
    <x v="8"/>
  </r>
  <r>
    <s v="LUIZ ANTONIO DE OLIVEIRA"/>
    <s v="Universidade Federal de Uberlandia"/>
    <n v="3373518"/>
    <n v="6257513880"/>
    <s v="01/02/1967"/>
    <s v="M"/>
    <s v="MARIA DE FATIMA ALVES DA SILVA"/>
    <s v="Branca"/>
    <s v="BRASILEIRO NATO"/>
    <m/>
    <s v="MG"/>
    <s v="ANAPOLIS"/>
    <n v="340"/>
    <x v="17"/>
    <s v="04-SANTA MONICA"/>
    <n v="340"/>
    <x v="15"/>
    <s v="04-SANTA MONICA"/>
    <m/>
    <s v="Doutorado"/>
    <s v="Associado-03"/>
    <x v="0"/>
    <m/>
    <s v="0//0"/>
    <m/>
    <s v="LIC. TRATAMENTO DE SAUDE - EST"/>
    <n v="0"/>
    <m/>
    <n v="0"/>
    <m/>
    <s v="15/11/2022"/>
    <s v="13/01/2023"/>
    <s v="EST"/>
    <s v="40 DE"/>
    <d v="2010-04-07T00:00:00"/>
    <n v="17945.810000000001"/>
    <n v="55"/>
    <x v="2"/>
    <x v="5"/>
  </r>
  <r>
    <s v="LUIZ BORGES BISPO DA SILVA"/>
    <s v="Universidade Federal de Uberlandia"/>
    <n v="1661490"/>
    <n v="26847939800"/>
    <s v="24/12/1978"/>
    <s v="M"/>
    <s v="ANAIRDE BORGES DA SILVA"/>
    <s v="Branca"/>
    <s v="BRASILEIRO NATO"/>
    <m/>
    <s v="SP"/>
    <s v="PRESIDENTE VENCESLAU"/>
    <n v="288"/>
    <x v="24"/>
    <s v="07-AREA ACADEMICA-UMUARAMA"/>
    <n v="288"/>
    <x v="20"/>
    <s v="07-AREA ACADEMICA-UMUARAMA"/>
    <m/>
    <s v="Doutorado"/>
    <s v="Associado-03"/>
    <x v="0"/>
    <m/>
    <s v="0//0"/>
    <m/>
    <m/>
    <n v="0"/>
    <m/>
    <n v="0"/>
    <m/>
    <m/>
    <m/>
    <s v="EST"/>
    <s v="40 DE"/>
    <d v="2008-10-15T00:00:00"/>
    <n v="18780.490000000002"/>
    <n v="44"/>
    <x v="1"/>
    <x v="1"/>
  </r>
  <r>
    <s v="LUIZ CAETANO DE SALLES"/>
    <s v="Universidade Federal de Uberlandia"/>
    <n v="413058"/>
    <n v="3515613234"/>
    <s v="09/11/1954"/>
    <s v="M"/>
    <s v="MARIA BELLONI"/>
    <s v="Branca"/>
    <s v="BRASILEIRO NATO"/>
    <m/>
    <s v="SP"/>
    <s v="PRESIDENTE VENCESLAU"/>
    <n v="376"/>
    <x v="38"/>
    <s v="04-SANTA MONICA"/>
    <n v="376"/>
    <x v="28"/>
    <s v="04-SANTA MONICA"/>
    <m/>
    <s v="Doutorado"/>
    <s v="Associado-04"/>
    <x v="0"/>
    <m/>
    <s v="0//0"/>
    <m/>
    <m/>
    <n v="0"/>
    <m/>
    <n v="0"/>
    <m/>
    <m/>
    <m/>
    <s v="EST"/>
    <s v="40 DE"/>
    <d v="1988-01-01T00:00:00"/>
    <n v="23424.86"/>
    <n v="68"/>
    <x v="3"/>
    <x v="3"/>
  </r>
  <r>
    <s v="LUIZ CARLOS DE LAURENTIZ"/>
    <s v="Universidade Federal de Uberlandia"/>
    <n v="413307"/>
    <n v="1995204889"/>
    <s v="06/07/1956"/>
    <s v="M"/>
    <s v="NADIR BALDAN DE LAURENTIZ"/>
    <s v="Branca"/>
    <s v="BRASILEIRO NATO"/>
    <m/>
    <s v="SP"/>
    <s v="SAO PAULO"/>
    <n v="372"/>
    <x v="2"/>
    <s v="04-SANTA MONICA"/>
    <n v="372"/>
    <x v="2"/>
    <s v="04-SANTA MONICA"/>
    <m/>
    <s v="Doutorado"/>
    <s v="Associado-04"/>
    <x v="0"/>
    <m/>
    <s v="0//0"/>
    <m/>
    <m/>
    <n v="0"/>
    <m/>
    <n v="0"/>
    <m/>
    <m/>
    <m/>
    <s v="EST"/>
    <s v="40 DE"/>
    <d v="1989-02-20T00:00:00"/>
    <n v="22437.279999999999"/>
    <n v="66"/>
    <x v="3"/>
    <x v="3"/>
  </r>
  <r>
    <s v="LUIZ CARLOS DE OLIVEIRA JUNIOR"/>
    <s v="Universidade Federal de Uberlandia"/>
    <n v="2521561"/>
    <n v="1359194606"/>
    <s v="10/05/1979"/>
    <s v="M"/>
    <s v="MARIA LUIZA SILVA DE OLIVEIRA"/>
    <s v="Branca"/>
    <s v="BRASILEIRO NATO"/>
    <m/>
    <s v="MG"/>
    <m/>
    <n v="305"/>
    <x v="0"/>
    <s v="07-AREA ACADEMICA-UMUARAMA"/>
    <n v="305"/>
    <x v="0"/>
    <s v="07-AREA ACADEMICA-UMUARAMA"/>
    <m/>
    <s v="Doutorado"/>
    <s v="Adjunto-03"/>
    <x v="3"/>
    <m/>
    <s v="0//0"/>
    <m/>
    <s v="CESSAO (COM ONUS) PARA OUTROS ORGAOS - EST"/>
    <n v="0"/>
    <m/>
    <n v="26443"/>
    <s v="EMPRESA BRAS. SERVIÇOS HOSPITALARES"/>
    <s v="10/11/2021"/>
    <s v="0//0"/>
    <s v="EST"/>
    <s v="40 HS"/>
    <d v="2012-11-23T00:00:00"/>
    <n v="7739.43"/>
    <n v="43"/>
    <x v="4"/>
    <x v="6"/>
  </r>
  <r>
    <s v="LUIZ CARLOS FIGUEIRA DE MELO"/>
    <s v="Universidade Federal de Uberlandia"/>
    <n v="413887"/>
    <n v="35156252672"/>
    <s v="21/09/1958"/>
    <s v="M"/>
    <s v="CEDINEZIA FIGUEIRA DE MELO"/>
    <s v="Branca"/>
    <s v="BRASILEIRO NATO"/>
    <m/>
    <s v="MG"/>
    <s v="UBERLANDIA"/>
    <n v="376"/>
    <x v="38"/>
    <s v="04-SANTA MONICA"/>
    <n v="376"/>
    <x v="28"/>
    <s v="04-SANTA MONICA"/>
    <m/>
    <s v="Doutorado"/>
    <s v="Associado-04"/>
    <x v="0"/>
    <m/>
    <s v="0//0"/>
    <m/>
    <m/>
    <n v="0"/>
    <m/>
    <n v="0"/>
    <m/>
    <m/>
    <m/>
    <s v="EST"/>
    <s v="40 HS"/>
    <d v="1991-12-19T00:00:00"/>
    <n v="11742.9"/>
    <n v="64"/>
    <x v="3"/>
    <x v="7"/>
  </r>
  <r>
    <s v="LUIZ CARLOS GOIABEIRA ROSA"/>
    <s v="Universidade Federal de Uberlandia"/>
    <n v="2330991"/>
    <n v="864968671"/>
    <s v="16/09/1974"/>
    <s v="M"/>
    <s v="MARLENE MARIA GOIABEIRA ROSA"/>
    <s v="Branca"/>
    <s v="BRASILEIRO NATO"/>
    <m/>
    <s v="MG"/>
    <s v="UBERLANDIA"/>
    <n v="376"/>
    <x v="38"/>
    <s v="04-SANTA MONICA"/>
    <n v="376"/>
    <x v="28"/>
    <s v="04-SANTA MONICA"/>
    <m/>
    <s v="Doutorado"/>
    <s v="Associado-02"/>
    <x v="0"/>
    <m/>
    <s v="0//0"/>
    <m/>
    <m/>
    <n v="0"/>
    <m/>
    <n v="0"/>
    <m/>
    <m/>
    <m/>
    <s v="EST"/>
    <s v="40 DE"/>
    <d v="2008-11-25T00:00:00"/>
    <n v="17255.59"/>
    <n v="48"/>
    <x v="1"/>
    <x v="5"/>
  </r>
  <r>
    <s v="LUIZ CARLOS GOMES DE FREITAS"/>
    <s v="Universidade Federal de Uberlandia"/>
    <n v="2461303"/>
    <n v="3820304606"/>
    <s v="16/07/1976"/>
    <s v="M"/>
    <s v="MARIA APARECIDA GOMES DE FREITAS"/>
    <s v="Branca"/>
    <s v="BRASILEIRO NATO"/>
    <m/>
    <s v="MG"/>
    <s v="UBERLANDIA"/>
    <n v="403"/>
    <x v="12"/>
    <s v="04-SANTA MONICA"/>
    <n v="403"/>
    <x v="11"/>
    <s v="04-SANTA MONICA"/>
    <m/>
    <s v="Doutorado"/>
    <s v="Associado-04"/>
    <x v="0"/>
    <m/>
    <s v="0//0"/>
    <m/>
    <m/>
    <n v="0"/>
    <m/>
    <n v="0"/>
    <m/>
    <m/>
    <m/>
    <s v="EST"/>
    <s v="40 DE"/>
    <d v="2008-09-25T00:00:00"/>
    <n v="19646.82"/>
    <n v="46"/>
    <x v="1"/>
    <x v="1"/>
  </r>
  <r>
    <s v="LUIZ CARLOS GONCALVES"/>
    <s v="Universidade Federal de Uberlandia"/>
    <n v="1035008"/>
    <n v="43152902620"/>
    <s v="09/04/1962"/>
    <s v="M"/>
    <s v="IRENE GARCIA SOUZA"/>
    <s v="Parda"/>
    <s v="BRASILEIRO NATO"/>
    <m/>
    <s v="MG"/>
    <s v="PASSOS"/>
    <n v="325"/>
    <x v="137"/>
    <s v="07-AREA ACADEMICA-UMUARAMA"/>
    <n v="319"/>
    <x v="13"/>
    <s v="07-AREA ACADEMICA-UMUARAMA"/>
    <m/>
    <s v="Doutorado"/>
    <s v="Titular-01"/>
    <x v="0"/>
    <m/>
    <s v="0//0"/>
    <m/>
    <m/>
    <n v="0"/>
    <m/>
    <n v="0"/>
    <m/>
    <m/>
    <m/>
    <s v="EST"/>
    <s v="40 DE"/>
    <d v="1992-04-03T00:00:00"/>
    <n v="22117.15"/>
    <n v="60"/>
    <x v="6"/>
    <x v="3"/>
  </r>
  <r>
    <s v="LUIZ CARLOS MARQUES DE OLIVEIRA"/>
    <s v="Universidade Federal de Uberlandia"/>
    <n v="413276"/>
    <n v="55122116849"/>
    <s v="27/10/1952"/>
    <s v="M"/>
    <s v="DORACY MARQUES OLIVEIRA"/>
    <s v="Branca"/>
    <s v="BRASILEIRO NATO"/>
    <m/>
    <s v="SP"/>
    <s v="COLINA"/>
    <n v="307"/>
    <x v="18"/>
    <s v="07-AREA ACADEMICA-UMUARAMA"/>
    <n v="305"/>
    <x v="0"/>
    <s v="07-AREA ACADEMICA-UMUARAMA"/>
    <m/>
    <s v="Doutorado"/>
    <s v="Titular-01"/>
    <x v="0"/>
    <m/>
    <s v="0//0"/>
    <m/>
    <m/>
    <n v="0"/>
    <m/>
    <n v="0"/>
    <m/>
    <m/>
    <m/>
    <s v="EST"/>
    <s v="40 DE"/>
    <d v="1988-11-01T00:00:00"/>
    <n v="24712.73"/>
    <n v="70"/>
    <x v="7"/>
    <x v="3"/>
  </r>
  <r>
    <s v="LUIZ CARLOS SANTOS DA SILVA"/>
    <s v="Universidade Federal de Uberlandia"/>
    <n v="1251211"/>
    <n v="29081057804"/>
    <s v="14/12/1975"/>
    <s v="M"/>
    <s v="NOEMIA SANTOS DA SILVA"/>
    <s v="Parda"/>
    <s v="BRASILEIRO NATO"/>
    <m/>
    <s v="SP"/>
    <m/>
    <n v="807"/>
    <x v="26"/>
    <s v="04-SANTA MONICA"/>
    <n v="807"/>
    <x v="22"/>
    <s v="04-SANTA MONICA"/>
    <m/>
    <s v="Doutorado"/>
    <s v="Adjunto-02"/>
    <x v="0"/>
    <m/>
    <s v="0//0"/>
    <m/>
    <m/>
    <n v="0"/>
    <m/>
    <n v="0"/>
    <m/>
    <m/>
    <m/>
    <s v="EST"/>
    <s v="40 DE"/>
    <d v="2016-09-21T00:00:00"/>
    <n v="13255.3"/>
    <n v="47"/>
    <x v="1"/>
    <x v="4"/>
  </r>
  <r>
    <s v="LUIZ CESAR MACHADO DE MACEDO"/>
    <s v="Universidade Federal de Uberlandia"/>
    <n v="2247839"/>
    <n v="4750463825"/>
    <s v="26/05/1963"/>
    <s v="M"/>
    <s v="LYDIA MACHADO DE MACEDO"/>
    <s v="Branca"/>
    <s v="BRASILEIRO NATO"/>
    <m/>
    <s v="RJ"/>
    <m/>
    <n v="376"/>
    <x v="38"/>
    <s v="04-SANTA MONICA"/>
    <n v="376"/>
    <x v="28"/>
    <s v="04-SANTA MONICA"/>
    <m/>
    <s v="Doutorado"/>
    <s v="Adjunto-01"/>
    <x v="0"/>
    <m/>
    <s v="0//0"/>
    <m/>
    <m/>
    <n v="0"/>
    <m/>
    <n v="0"/>
    <m/>
    <m/>
    <m/>
    <s v="EST"/>
    <s v="40 DE"/>
    <d v="2011-01-28T00:00:00"/>
    <n v="11800.12"/>
    <n v="59"/>
    <x v="6"/>
    <x v="7"/>
  </r>
  <r>
    <s v="LUIZ CLAUDIO THEODORO"/>
    <s v="Universidade Federal de Uberlandia"/>
    <n v="4035265"/>
    <n v="35091363653"/>
    <s v="01/12/1960"/>
    <s v="M"/>
    <s v="JACI MOTA THEODORO"/>
    <s v="Parda"/>
    <s v="BRASILEIRO NATO"/>
    <m/>
    <s v="MG"/>
    <m/>
    <n v="414"/>
    <x v="42"/>
    <s v="04-SANTA MONICA"/>
    <n v="414"/>
    <x v="12"/>
    <s v="04-SANTA MONICA"/>
    <m/>
    <s v="Mestrado"/>
    <s v="Adjunto-02"/>
    <x v="0"/>
    <m/>
    <s v="0//0"/>
    <m/>
    <s v="Afast. no País (Com Ônus) Est/Dout/Mestrado - EST"/>
    <n v="0"/>
    <m/>
    <n v="0"/>
    <m/>
    <s v="29/11/2022"/>
    <s v="28/11/2023"/>
    <s v="EST"/>
    <s v="20 HS"/>
    <d v="2010-07-09T00:00:00"/>
    <n v="3567.48"/>
    <n v="62"/>
    <x v="6"/>
    <x v="8"/>
  </r>
  <r>
    <s v="LUIZ EDUARDO DOS SANTOS PAES"/>
    <s v="Universidade Federal de Uberlandia"/>
    <n v="3139671"/>
    <n v="9972771652"/>
    <s v="16/02/1991"/>
    <s v="M"/>
    <s v="CRISTIANE CATALDI DOS SANTOS PAES"/>
    <s v="Branca"/>
    <s v="BRASILEIRO NATO"/>
    <m/>
    <s v="RJ"/>
    <m/>
    <n v="399"/>
    <x v="27"/>
    <s v="12-CAMPUS GLORIA"/>
    <n v="399"/>
    <x v="23"/>
    <s v="12-CAMPUS GLORIA"/>
    <m/>
    <s v="Doutorado"/>
    <s v="Adjunto-01"/>
    <x v="0"/>
    <m/>
    <s v="0//0"/>
    <m/>
    <m/>
    <n v="0"/>
    <m/>
    <n v="0"/>
    <m/>
    <m/>
    <m/>
    <s v="EST"/>
    <s v="40 DE"/>
    <d v="2019-07-30T00:00:00"/>
    <n v="11800.12"/>
    <n v="31"/>
    <x v="8"/>
    <x v="7"/>
  </r>
  <r>
    <s v="LUIZ FERNANDO AFRA BRITO"/>
    <s v="Universidade Federal de Uberlandia"/>
    <n v="3297267"/>
    <n v="10656207647"/>
    <s v="11/12/1991"/>
    <s v="M"/>
    <s v="MARIA LUCIA DE ARAUJO"/>
    <s v="Parda"/>
    <s v="BRASILEIRO NATO"/>
    <m/>
    <s v="MG"/>
    <m/>
    <n v="414"/>
    <x v="42"/>
    <s v="04-SANTA MONICA"/>
    <n v="414"/>
    <x v="12"/>
    <s v="04-SANTA MONICA"/>
    <m/>
    <s v="Mestrado"/>
    <s v="Auxiliar-01"/>
    <x v="1"/>
    <m/>
    <s v="0//0"/>
    <m/>
    <m/>
    <n v="0"/>
    <m/>
    <n v="0"/>
    <m/>
    <m/>
    <m/>
    <s v="CDT"/>
    <s v="40 HS"/>
    <d v="2022-06-29T00:00:00"/>
    <n v="3866.06"/>
    <n v="31"/>
    <x v="8"/>
    <x v="8"/>
  </r>
  <r>
    <s v="LUIZ FERNANDO MOREIRA IZIDORO"/>
    <s v="Universidade Federal de Uberlandia"/>
    <n v="3334727"/>
    <n v="13118121807"/>
    <s v="26/02/1970"/>
    <s v="M"/>
    <s v="JANDIRA MOREIRA IZIDORO"/>
    <s v="Branca"/>
    <s v="BRASILEIRO NATO"/>
    <m/>
    <s v="SP"/>
    <s v="IGARAPAVA"/>
    <n v="305"/>
    <x v="0"/>
    <s v="07-AREA ACADEMICA-UMUARAMA"/>
    <n v="305"/>
    <x v="0"/>
    <s v="07-AREA ACADEMICA-UMUARAMA"/>
    <m/>
    <s v="Doutorado"/>
    <s v="Associado-04"/>
    <x v="0"/>
    <m/>
    <s v="0//0"/>
    <m/>
    <m/>
    <n v="0"/>
    <m/>
    <n v="0"/>
    <m/>
    <m/>
    <m/>
    <s v="EST"/>
    <s v="40 DE"/>
    <d v="2008-04-11T00:00:00"/>
    <n v="18663.64"/>
    <n v="52"/>
    <x v="0"/>
    <x v="1"/>
  </r>
  <r>
    <s v="LUIZ GUSTAVO ALMEIDA MARTINS"/>
    <s v="Universidade Federal de Uberlandia"/>
    <n v="2490326"/>
    <n v="2691711773"/>
    <s v="20/08/1974"/>
    <s v="M"/>
    <s v="MARLI MACHADO DE ALMEIDA"/>
    <s v="Branca"/>
    <s v="BRASILEIRO NATO"/>
    <m/>
    <s v="SP"/>
    <s v="SANTOS"/>
    <n v="414"/>
    <x v="42"/>
    <s v="04-SANTA MONICA"/>
    <n v="414"/>
    <x v="12"/>
    <s v="04-SANTA MONICA"/>
    <m/>
    <s v="Doutorado"/>
    <s v="Associado-01"/>
    <x v="0"/>
    <m/>
    <s v="0//0"/>
    <m/>
    <m/>
    <n v="0"/>
    <m/>
    <n v="0"/>
    <m/>
    <m/>
    <m/>
    <s v="EST"/>
    <s v="40 DE"/>
    <d v="2008-08-07T00:00:00"/>
    <n v="17575.09"/>
    <n v="48"/>
    <x v="1"/>
    <x v="5"/>
  </r>
  <r>
    <s v="LUIZ GUSTAVO COMBAT VIEIRA"/>
    <s v="Universidade Federal de Uberlandia"/>
    <n v="1123406"/>
    <n v="81811624634"/>
    <s v="07/05/1970"/>
    <s v="M"/>
    <s v="HELOISA HELENA DE RUIZ COMBAT VIEIRA"/>
    <s v="Branca"/>
    <s v="BRASILEIRO NATO"/>
    <m/>
    <s v="MG"/>
    <s v="MONTES CLAROS"/>
    <n v="376"/>
    <x v="38"/>
    <s v="04-SANTA MONICA"/>
    <n v="376"/>
    <x v="28"/>
    <s v="04-SANTA MONICA"/>
    <m/>
    <s v="ENSINO SUPERIOR"/>
    <s v="Adjunto-04"/>
    <x v="0"/>
    <m/>
    <s v="0//0"/>
    <m/>
    <m/>
    <n v="0"/>
    <m/>
    <n v="0"/>
    <m/>
    <m/>
    <m/>
    <s v="EST"/>
    <s v="20 HS"/>
    <d v="1995-02-01T00:00:00"/>
    <n v="3210.34"/>
    <n v="52"/>
    <x v="0"/>
    <x v="8"/>
  </r>
  <r>
    <s v="LUIZ GUSTAVO MARTINS VIEIRA"/>
    <s v="Universidade Federal de Uberlandia"/>
    <n v="2331876"/>
    <n v="3526862605"/>
    <s v="05/10/1976"/>
    <s v="M"/>
    <s v="REGINA APARECIA MARCONDES VIEIRA"/>
    <s v="Branca"/>
    <s v="BRASILEIRO NATO"/>
    <m/>
    <s v="SP"/>
    <s v="IBIRAREMA"/>
    <n v="410"/>
    <x v="7"/>
    <s v="04-SANTA MONICA"/>
    <n v="410"/>
    <x v="7"/>
    <s v="04-SANTA MONICA"/>
    <m/>
    <s v="Doutorado"/>
    <s v="Titular-01"/>
    <x v="0"/>
    <m/>
    <s v="0//0"/>
    <m/>
    <m/>
    <n v="0"/>
    <m/>
    <n v="0"/>
    <m/>
    <m/>
    <m/>
    <s v="EST"/>
    <s v="40 DE"/>
    <d v="2006-07-28T00:00:00"/>
    <n v="20530.009999999998"/>
    <n v="46"/>
    <x v="1"/>
    <x v="3"/>
  </r>
  <r>
    <s v="LUIZ HUMBERTO MARTINS ARANTES"/>
    <s v="Universidade Federal de Uberlandia"/>
    <n v="3221915"/>
    <n v="72664169653"/>
    <s v="07/12/1968"/>
    <s v="M"/>
    <s v="IOLANDA MARTINS ARANTES"/>
    <s v="Branca"/>
    <s v="BRASILEIRO NATO"/>
    <m/>
    <s v="MG"/>
    <s v="TUPACIGUARA"/>
    <n v="808"/>
    <x v="35"/>
    <s v="04-SANTA MONICA"/>
    <n v="808"/>
    <x v="26"/>
    <s v="04-SANTA MONICA"/>
    <m/>
    <s v="Doutorado"/>
    <s v="Titular-01"/>
    <x v="0"/>
    <m/>
    <s v="0//0"/>
    <m/>
    <m/>
    <n v="0"/>
    <m/>
    <n v="0"/>
    <m/>
    <m/>
    <m/>
    <s v="EST"/>
    <s v="40 DE"/>
    <d v="2002-07-10T00:00:00"/>
    <n v="20530.009999999998"/>
    <n v="54"/>
    <x v="2"/>
    <x v="3"/>
  </r>
  <r>
    <s v="LUIZ PAULO DE MELO COSTA"/>
    <s v="Universidade Federal de Uberlandia"/>
    <n v="3308912"/>
    <n v="6118701695"/>
    <s v="08/11/1983"/>
    <s v="M"/>
    <s v="ANELISE DE MELO COSTA"/>
    <s v="Preta"/>
    <s v="BRASILEIRO NATO"/>
    <m/>
    <s v="MG"/>
    <m/>
    <n v="806"/>
    <x v="19"/>
    <s v="04-SANTA MONICA"/>
    <n v="806"/>
    <x v="16"/>
    <s v="04-SANTA MONICA"/>
    <m/>
    <s v="Mestrado"/>
    <s v="Auxiliar-01"/>
    <x v="1"/>
    <m/>
    <s v="0//0"/>
    <m/>
    <m/>
    <n v="0"/>
    <m/>
    <n v="0"/>
    <m/>
    <m/>
    <m/>
    <s v="CDT"/>
    <s v="40 HS"/>
    <d v="2022-09-15T00:00:00"/>
    <n v="3866.06"/>
    <n v="39"/>
    <x v="4"/>
    <x v="8"/>
  </r>
  <r>
    <s v="LUIZ RENATO PARANHOS"/>
    <s v="Universidade Federal de Uberlandia"/>
    <n v="1030378"/>
    <n v="16850179837"/>
    <s v="05/07/1975"/>
    <s v="M"/>
    <s v="LIDIA MARIA BRITO PARANHOS"/>
    <s v="Branca"/>
    <s v="BRASILEIRO NATO"/>
    <m/>
    <s v="SP"/>
    <m/>
    <n v="97"/>
    <x v="138"/>
    <s v="08-AREA ADMINISTR-UMUARAMA"/>
    <n v="319"/>
    <x v="13"/>
    <s v="07-AREA ACADEMICA-UMUARAMA"/>
    <m/>
    <s v="Doutorado"/>
    <s v="Adjunto-04"/>
    <x v="0"/>
    <m/>
    <s v="0//0"/>
    <m/>
    <m/>
    <n v="26281"/>
    <s v="FUNDACAO UNIVERSIDADE FEDERAL DE SERGIPE"/>
    <n v="0"/>
    <m/>
    <m/>
    <m/>
    <s v="EST"/>
    <s v="40 DE"/>
    <d v="2018-01-12T00:00:00"/>
    <n v="14866.4"/>
    <n v="47"/>
    <x v="1"/>
    <x v="9"/>
  </r>
  <r>
    <s v="LUZIANE RIBEIRO INDJAI"/>
    <s v="Universidade Federal de Uberlandia"/>
    <n v="1934026"/>
    <n v="8014997719"/>
    <s v="21/09/1975"/>
    <s v="F"/>
    <s v="LUZIMAR SANTOS RIBEIRO"/>
    <s v="Preta"/>
    <s v="BRASILEIRO NATO"/>
    <m/>
    <s v="ES"/>
    <m/>
    <n v="340"/>
    <x v="17"/>
    <s v="04-SANTA MONICA"/>
    <n v="340"/>
    <x v="15"/>
    <s v="04-SANTA MONICA"/>
    <m/>
    <s v="Doutorado"/>
    <s v="Associado-01"/>
    <x v="0"/>
    <m/>
    <s v="0//0"/>
    <m/>
    <m/>
    <n v="0"/>
    <m/>
    <n v="0"/>
    <m/>
    <m/>
    <m/>
    <s v="EST"/>
    <s v="40 DE"/>
    <d v="2012-04-09T00:00:00"/>
    <n v="16591.91"/>
    <n v="47"/>
    <x v="1"/>
    <x v="5"/>
  </r>
  <r>
    <s v="LUZILENE DE ALMEIDA MARTINIANO"/>
    <s v="Universidade Federal de Uberlandia"/>
    <n v="1806745"/>
    <n v="7178708808"/>
    <s v="28/12/1964"/>
    <s v="F"/>
    <s v="CELIA ARCOLINI DE ALMEIDA"/>
    <s v="Branca"/>
    <s v="BRASILEIRO NATO"/>
    <m/>
    <s v="SP"/>
    <m/>
    <n v="1158"/>
    <x v="90"/>
    <s v="09-CAMPUS PONTAL"/>
    <n v="1158"/>
    <x v="25"/>
    <s v="09-CAMPUS PONTAL"/>
    <m/>
    <s v="Doutorado"/>
    <s v="Associado-02"/>
    <x v="0"/>
    <m/>
    <s v="0//0"/>
    <m/>
    <m/>
    <n v="0"/>
    <m/>
    <n v="0"/>
    <m/>
    <m/>
    <m/>
    <s v="EST"/>
    <s v="40 DE"/>
    <d v="2010-08-09T00:00:00"/>
    <n v="18238.77"/>
    <n v="58"/>
    <x v="2"/>
    <x v="1"/>
  </r>
  <r>
    <s v="MABEL DUARTE ALVES GOMIDES"/>
    <s v="Universidade Federal de Uberlandia"/>
    <n v="3189633"/>
    <n v="43411428104"/>
    <s v="29/01/1970"/>
    <s v="F"/>
    <s v="WALDECYR PEREIRA DA SILVA"/>
    <s v="Branca"/>
    <s v="BRASILEIRO NATO"/>
    <m/>
    <s v="GO"/>
    <s v="CATALAO"/>
    <n v="305"/>
    <x v="0"/>
    <s v="07-AREA ACADEMICA-UMUARAMA"/>
    <n v="305"/>
    <x v="0"/>
    <s v="07-AREA ACADEMICA-UMUARAMA"/>
    <m/>
    <s v="Doutorado"/>
    <s v="Auxiliar-01"/>
    <x v="0"/>
    <m/>
    <s v="0//0"/>
    <m/>
    <m/>
    <n v="0"/>
    <m/>
    <n v="0"/>
    <m/>
    <m/>
    <m/>
    <s v="EST"/>
    <s v="20 HS"/>
    <d v="2021-10-18T00:00:00"/>
    <n v="3522.21"/>
    <n v="52"/>
    <x v="0"/>
    <x v="8"/>
  </r>
  <r>
    <s v="MABIO ROCHA DUARTE"/>
    <s v="Universidade Federal de Uberlandia"/>
    <n v="1461881"/>
    <n v="46172564153"/>
    <s v="04/06/1967"/>
    <s v="M"/>
    <s v="ESTER ROCHA DUARTE"/>
    <s v="Não Informado"/>
    <s v="BRASILEIRO NATO"/>
    <m/>
    <s v="MA"/>
    <s v="SAO LUIS"/>
    <n v="808"/>
    <x v="35"/>
    <s v="04-SANTA MONICA"/>
    <n v="808"/>
    <x v="26"/>
    <s v="04-SANTA MONICA"/>
    <m/>
    <s v="Doutorado"/>
    <s v="Adjunto-03"/>
    <x v="0"/>
    <m/>
    <s v="0//0"/>
    <m/>
    <m/>
    <n v="0"/>
    <m/>
    <n v="0"/>
    <m/>
    <m/>
    <m/>
    <s v="EST"/>
    <s v="40 DE"/>
    <d v="2004-08-06T00:00:00"/>
    <n v="12763.01"/>
    <n v="55"/>
    <x v="2"/>
    <x v="4"/>
  </r>
  <r>
    <s v="MAGNO ANTONIO FERREIRA"/>
    <s v="Universidade Federal de Uberlandia"/>
    <n v="1035296"/>
    <n v="49150367668"/>
    <s v="12/05/1963"/>
    <s v="M"/>
    <s v="FRANCELINA MO CARVALHO"/>
    <s v="Branca"/>
    <s v="BRASILEIRO NATO"/>
    <m/>
    <s v="MG"/>
    <s v="UBERLANDIA"/>
    <n v="308"/>
    <x v="83"/>
    <s v="07-AREA ACADEMICA-UMUARAMA"/>
    <n v="305"/>
    <x v="0"/>
    <s v="07-AREA ACADEMICA-UMUARAMA"/>
    <m/>
    <s v="Doutorado"/>
    <s v="Associado-04"/>
    <x v="0"/>
    <m/>
    <s v="0//0"/>
    <m/>
    <m/>
    <n v="0"/>
    <m/>
    <n v="0"/>
    <m/>
    <m/>
    <m/>
    <s v="EST"/>
    <s v="40 HS"/>
    <d v="1993-11-01T00:00:00"/>
    <n v="11621.37"/>
    <n v="59"/>
    <x v="6"/>
    <x v="7"/>
  </r>
  <r>
    <s v="MAGNO LUIZ BARBOSA"/>
    <s v="Universidade Federal de Uberlandia"/>
    <n v="1658682"/>
    <n v="84893109634"/>
    <s v="30/06/1973"/>
    <s v="M"/>
    <s v="IZAURA LUIZ BARBOSA"/>
    <s v="Branca"/>
    <s v="BRASILEIRO NATO"/>
    <m/>
    <s v="MG"/>
    <s v="MONTE CARMELO"/>
    <n v="376"/>
    <x v="38"/>
    <s v="04-SANTA MONICA"/>
    <n v="376"/>
    <x v="28"/>
    <s v="04-SANTA MONICA"/>
    <m/>
    <s v="Doutorado"/>
    <s v="Associado-02"/>
    <x v="0"/>
    <m/>
    <s v="0//0"/>
    <m/>
    <m/>
    <n v="0"/>
    <m/>
    <n v="0"/>
    <m/>
    <m/>
    <m/>
    <s v="EST"/>
    <s v="40 DE"/>
    <d v="2008-09-25T00:00:00"/>
    <n v="17255.59"/>
    <n v="49"/>
    <x v="0"/>
    <x v="5"/>
  </r>
  <r>
    <s v="MAIRA SUECO MAEGAVA CORDULA"/>
    <s v="Universidade Federal de Uberlandia"/>
    <n v="1855298"/>
    <n v="26025675821"/>
    <s v="07/11/1977"/>
    <s v="F"/>
    <s v="BEATRIZ SADACO MAEGAVA"/>
    <s v="Amarela"/>
    <s v="BRASILEIRO NATO"/>
    <m/>
    <s v="RN"/>
    <m/>
    <n v="349"/>
    <x v="9"/>
    <s v="04-SANTA MONICA"/>
    <n v="349"/>
    <x v="9"/>
    <s v="04-SANTA MONICA"/>
    <m/>
    <s v="Doutorado"/>
    <s v="Adjunto-01"/>
    <x v="0"/>
    <m/>
    <s v="0//0"/>
    <m/>
    <m/>
    <n v="0"/>
    <m/>
    <n v="0"/>
    <m/>
    <m/>
    <m/>
    <s v="EST"/>
    <s v="40 DE"/>
    <d v="2018-02-27T00:00:00"/>
    <n v="12783.3"/>
    <n v="45"/>
    <x v="1"/>
    <x v="4"/>
  </r>
  <r>
    <s v="MALCON ANTONIO MANFREDI BRANDEBURGO"/>
    <s v="Universidade Federal de Uberlandia"/>
    <n v="413618"/>
    <n v="10405569491"/>
    <s v="07/03/1949"/>
    <s v="M"/>
    <s v="LUCILIA F M BRANDEBURGO"/>
    <s v="Não Informado"/>
    <s v="BRASILEIRO NATO"/>
    <m/>
    <s v="SP"/>
    <s v="JURUCE"/>
    <n v="298"/>
    <x v="46"/>
    <s v="07-AREA ACADEMICA-UMUARAMA"/>
    <n v="298"/>
    <x v="30"/>
    <s v="07-AREA ACADEMICA-UMUARAMA"/>
    <m/>
    <s v="Doutorado"/>
    <s v="Titular-01"/>
    <x v="0"/>
    <m/>
    <s v="0//0"/>
    <m/>
    <m/>
    <n v="0"/>
    <m/>
    <n v="0"/>
    <m/>
    <m/>
    <m/>
    <s v="EST"/>
    <s v="40 DE"/>
    <d v="1992-01-06T00:00:00"/>
    <n v="25209.02"/>
    <n v="73"/>
    <x v="7"/>
    <x v="3"/>
  </r>
  <r>
    <s v="MANOEL EDUARDO ROZALINO SANTOS"/>
    <s v="Universidade Federal de Uberlandia"/>
    <n v="1775128"/>
    <n v="9259175755"/>
    <s v="10/01/1981"/>
    <s v="M"/>
    <s v="ELIANA ROZALINO SANTOS"/>
    <s v="Parda"/>
    <s v="BRASILEIRO NATO"/>
    <m/>
    <s v="RJ"/>
    <m/>
    <n v="314"/>
    <x v="20"/>
    <s v="07-AREA ACADEMICA-UMUARAMA"/>
    <n v="314"/>
    <x v="14"/>
    <s v="07-AREA ACADEMICA-UMUARAMA"/>
    <m/>
    <s v="Doutorado"/>
    <s v="Associado-03"/>
    <x v="0"/>
    <m/>
    <s v="0//0"/>
    <m/>
    <m/>
    <n v="0"/>
    <m/>
    <n v="0"/>
    <m/>
    <m/>
    <m/>
    <s v="EST"/>
    <s v="40 DE"/>
    <d v="2010-11-30T00:00:00"/>
    <n v="17945.810000000001"/>
    <n v="41"/>
    <x v="4"/>
    <x v="5"/>
  </r>
  <r>
    <s v="MARA ALVES SOARES"/>
    <s v="Universidade Federal de Uberlandia"/>
    <n v="1685488"/>
    <n v="78212600610"/>
    <s v="05/01/1972"/>
    <s v="F"/>
    <s v="ISIS ALVES SOARES"/>
    <s v="Branca"/>
    <s v="BRASILEIRO NATO"/>
    <m/>
    <s v="MG"/>
    <s v="MONTE CARMELO"/>
    <n v="369"/>
    <x v="28"/>
    <s v="04-SANTA MONICA"/>
    <n v="369"/>
    <x v="24"/>
    <s v="04-SANTA MONICA"/>
    <m/>
    <s v="Doutorado"/>
    <s v="Adjunto-02"/>
    <x v="0"/>
    <m/>
    <s v="0//0"/>
    <m/>
    <m/>
    <n v="0"/>
    <m/>
    <n v="0"/>
    <m/>
    <m/>
    <m/>
    <s v="EST"/>
    <s v="40 DE"/>
    <d v="2009-03-04T00:00:00"/>
    <n v="12272.12"/>
    <n v="50"/>
    <x v="0"/>
    <x v="4"/>
  </r>
  <r>
    <s v="MARA LUCIA LEAL"/>
    <s v="Universidade Federal de Uberlandia"/>
    <n v="1526939"/>
    <n v="10002353865"/>
    <s v="03/11/1968"/>
    <s v="F"/>
    <s v="ISAIR FERREIRA LEAL"/>
    <s v="Branca"/>
    <s v="BRASILEIRO NATO"/>
    <m/>
    <s v="SP"/>
    <m/>
    <n v="902"/>
    <x v="139"/>
    <s v="04-SANTA MONICA"/>
    <n v="808"/>
    <x v="26"/>
    <s v="04-SANTA MONICA"/>
    <m/>
    <s v="Doutorado"/>
    <s v="Associado-02"/>
    <x v="0"/>
    <m/>
    <s v="0//0"/>
    <m/>
    <m/>
    <n v="0"/>
    <m/>
    <n v="0"/>
    <m/>
    <m/>
    <m/>
    <s v="EST"/>
    <s v="40 DE"/>
    <d v="2009-10-21T00:00:00"/>
    <n v="17255.59"/>
    <n v="54"/>
    <x v="2"/>
    <x v="5"/>
  </r>
  <r>
    <s v="MARA REGINA BUENO DE MATTOS NASCIMENTO"/>
    <s v="Universidade Federal de Uberlandia"/>
    <n v="412945"/>
    <n v="65249453600"/>
    <s v="30/05/1964"/>
    <s v="F"/>
    <s v="MARIA AP BUENO MATTOS"/>
    <s v="Branca"/>
    <s v="BRASILEIRO NATO"/>
    <m/>
    <s v="SP"/>
    <s v="ITUVERAVA"/>
    <n v="314"/>
    <x v="20"/>
    <s v="07-AREA ACADEMICA-UMUARAMA"/>
    <n v="314"/>
    <x v="14"/>
    <s v="07-AREA ACADEMICA-UMUARAMA"/>
    <m/>
    <s v="Doutorado"/>
    <s v="Titular-01"/>
    <x v="0"/>
    <m/>
    <s v="0//0"/>
    <m/>
    <m/>
    <n v="0"/>
    <m/>
    <n v="0"/>
    <m/>
    <m/>
    <m/>
    <s v="EST"/>
    <s v="40 DE"/>
    <d v="1987-07-15T00:00:00"/>
    <n v="25654.01"/>
    <n v="58"/>
    <x v="2"/>
    <x v="3"/>
  </r>
  <r>
    <s v="MARA REGINA DO NASCIMENTO"/>
    <s v="Universidade Federal de Uberlandia"/>
    <n v="1332123"/>
    <n v="49155865020"/>
    <s v="07/09/1963"/>
    <s v="F"/>
    <s v="NORMA THEREZINHA SILVA DO NASCIMENTO"/>
    <s v="Branca"/>
    <s v="BRASILEIRO NATO"/>
    <m/>
    <s v="RS"/>
    <s v="PORTO ALEGRE"/>
    <n v="1301"/>
    <x v="140"/>
    <s v="04-SANTA MONICA"/>
    <n v="335"/>
    <x v="21"/>
    <s v="04-SANTA MONICA"/>
    <m/>
    <s v="Doutorado"/>
    <s v="Associado-03"/>
    <x v="0"/>
    <m/>
    <s v="0//0"/>
    <m/>
    <m/>
    <n v="0"/>
    <m/>
    <n v="0"/>
    <m/>
    <m/>
    <m/>
    <s v="EST"/>
    <s v="40 DE"/>
    <d v="2009-01-22T00:00:00"/>
    <n v="18928.990000000002"/>
    <n v="59"/>
    <x v="6"/>
    <x v="1"/>
  </r>
  <r>
    <s v="MARA RUBIA DA SILVA MIRANDA"/>
    <s v="Universidade Federal de Uberlandia"/>
    <n v="1148871"/>
    <n v="1169701116"/>
    <s v="20/01/1988"/>
    <s v="F"/>
    <s v="HELENA ANTONIA DA SILVA"/>
    <s v="Branca"/>
    <s v="BRASILEIRO NATO"/>
    <m/>
    <s v="GO"/>
    <m/>
    <n v="577"/>
    <x v="31"/>
    <s v="09-CAMPUS PONTAL"/>
    <n v="1158"/>
    <x v="25"/>
    <s v="09-CAMPUS PONTAL"/>
    <m/>
    <s v="Doutorado"/>
    <s v="Adjunto-01"/>
    <x v="0"/>
    <m/>
    <s v="0//0"/>
    <m/>
    <m/>
    <n v="26283"/>
    <s v="UNIV. FEDERAL DE MATO GROSSO DO SUL"/>
    <n v="0"/>
    <m/>
    <m/>
    <m/>
    <s v="EST"/>
    <s v="40 DE"/>
    <d v="2020-12-18T00:00:00"/>
    <n v="12765.21"/>
    <n v="34"/>
    <x v="5"/>
    <x v="4"/>
  </r>
  <r>
    <s v="MARA RUBIA PINTO DE ALMEIDA"/>
    <s v="Universidade Federal de Uberlandia"/>
    <n v="1878028"/>
    <n v="70177422149"/>
    <s v="28/05/1979"/>
    <s v="F"/>
    <s v="CLEUSA PINTO DE ALMEIDA"/>
    <s v="Preta"/>
    <s v="BRASILEIRO NATO"/>
    <m/>
    <s v="MG"/>
    <m/>
    <n v="363"/>
    <x v="10"/>
    <s v="04-SANTA MONICA"/>
    <n v="363"/>
    <x v="10"/>
    <s v="04-SANTA MONICA"/>
    <m/>
    <s v="Mestrado"/>
    <s v="Assistente-01"/>
    <x v="0"/>
    <m/>
    <s v="0//0"/>
    <m/>
    <m/>
    <n v="0"/>
    <m/>
    <n v="0"/>
    <m/>
    <m/>
    <m/>
    <s v="EST"/>
    <s v="40 DE"/>
    <d v="2015-02-04T00:00:00"/>
    <n v="7431.86"/>
    <n v="43"/>
    <x v="4"/>
    <x v="6"/>
  </r>
  <r>
    <s v="MARCEL ALEXANDRE LIMP ESPERANTE"/>
    <s v="Universidade Federal de Uberlandia"/>
    <n v="1658688"/>
    <n v="10446163856"/>
    <s v="25/07/1963"/>
    <s v="M"/>
    <s v="NANCY PEDROSA LIMP"/>
    <s v="Branca"/>
    <s v="BRASILEIRO NATO"/>
    <m/>
    <s v="SP"/>
    <s v="SAO PAULO"/>
    <n v="808"/>
    <x v="35"/>
    <s v="04-SANTA MONICA"/>
    <n v="808"/>
    <x v="26"/>
    <s v="04-SANTA MONICA"/>
    <m/>
    <s v="Doutorado"/>
    <s v="Adjunto-04"/>
    <x v="0"/>
    <m/>
    <s v="0//0"/>
    <m/>
    <m/>
    <n v="0"/>
    <m/>
    <n v="0"/>
    <m/>
    <m/>
    <m/>
    <s v="EST"/>
    <s v="40 DE"/>
    <d v="2008-09-25T00:00:00"/>
    <n v="13273.52"/>
    <n v="59"/>
    <x v="6"/>
    <x v="4"/>
  </r>
  <r>
    <s v="MARCEL MANO"/>
    <s v="Universidade Federal de Uberlandia"/>
    <n v="1566956"/>
    <n v="11812424876"/>
    <s v="22/01/1965"/>
    <s v="M"/>
    <s v="ZILDA FIORELE MANO"/>
    <s v="Branca"/>
    <s v="BRASILEIRO NATO"/>
    <m/>
    <s v="SP"/>
    <s v="ARARAQUARA"/>
    <n v="806"/>
    <x v="19"/>
    <s v="04-SANTA MONICA"/>
    <n v="806"/>
    <x v="16"/>
    <s v="04-SANTA MONICA"/>
    <m/>
    <s v="Doutorado"/>
    <s v="Associado-04"/>
    <x v="0"/>
    <m/>
    <s v="0//0"/>
    <m/>
    <m/>
    <n v="0"/>
    <m/>
    <n v="0"/>
    <m/>
    <m/>
    <m/>
    <s v="EST"/>
    <s v="40 DE"/>
    <d v="2008-11-10T00:00:00"/>
    <n v="19166.11"/>
    <n v="57"/>
    <x v="2"/>
    <x v="1"/>
  </r>
  <r>
    <s v="MARCEL NOVAES"/>
    <s v="Universidade Federal de Uberlandia"/>
    <n v="1718002"/>
    <n v="27782228808"/>
    <s v="08/03/1978"/>
    <s v="M"/>
    <s v="REGINA CELIA DI CIOMMO"/>
    <s v="Branca"/>
    <s v="BRASILEIRO NATO"/>
    <m/>
    <s v="SP"/>
    <m/>
    <n v="395"/>
    <x v="1"/>
    <s v="04-SANTA MONICA"/>
    <n v="395"/>
    <x v="1"/>
    <s v="04-SANTA MONICA"/>
    <m/>
    <s v="Doutorado"/>
    <s v="Associado-03"/>
    <x v="0"/>
    <m/>
    <s v="0//0"/>
    <m/>
    <m/>
    <n v="26280"/>
    <s v="UNIVERSIDADE FEDERAL DE SAO CARLOS"/>
    <n v="0"/>
    <m/>
    <m/>
    <m/>
    <s v="EST"/>
    <s v="40 DE"/>
    <d v="2013-12-31T00:00:00"/>
    <n v="17945.810000000001"/>
    <n v="44"/>
    <x v="1"/>
    <x v="5"/>
  </r>
  <r>
    <s v="MARCEL SANTANA PRUDENTE"/>
    <s v="Universidade Federal de Uberlandia"/>
    <n v="3218097"/>
    <n v="7667786658"/>
    <s v="29/09/1988"/>
    <s v="M"/>
    <s v="MARILDA SANTANA PRUDENTE"/>
    <s v="Branca"/>
    <s v="BRASILEIRO NATO"/>
    <m/>
    <s v="MG"/>
    <m/>
    <n v="319"/>
    <x v="29"/>
    <s v="07-AREA ACADEMICA-UMUARAMA"/>
    <n v="319"/>
    <x v="13"/>
    <s v="07-AREA ACADEMICA-UMUARAMA"/>
    <m/>
    <s v="Doutorado"/>
    <s v="Auxiliar-01"/>
    <x v="0"/>
    <m/>
    <s v="0//0"/>
    <m/>
    <m/>
    <n v="0"/>
    <m/>
    <n v="0"/>
    <m/>
    <m/>
    <m/>
    <s v="EST"/>
    <s v="40 DE"/>
    <d v="2020-12-10T00:00:00"/>
    <n v="10063.44"/>
    <n v="34"/>
    <x v="5"/>
    <x v="7"/>
  </r>
  <r>
    <s v="MARCELA CUNHA GUIMARAES"/>
    <s v="Universidade Federal de Uberlandia"/>
    <n v="2078794"/>
    <n v="3175106650"/>
    <s v="21/02/1976"/>
    <s v="F"/>
    <s v="MARIA DE LOURDES GUIMARAES"/>
    <s v="Não Informado"/>
    <s v="BRASILEIRO NATO"/>
    <m/>
    <s v="MG"/>
    <m/>
    <n v="376"/>
    <x v="38"/>
    <s v="04-SANTA MONICA"/>
    <n v="376"/>
    <x v="28"/>
    <s v="04-SANTA MONICA"/>
    <m/>
    <s v="Doutorado"/>
    <s v="Adjunto-02"/>
    <x v="0"/>
    <m/>
    <s v="0//0"/>
    <m/>
    <m/>
    <n v="0"/>
    <m/>
    <n v="0"/>
    <m/>
    <m/>
    <m/>
    <s v="EST"/>
    <s v="20 HS"/>
    <d v="2013-10-22T00:00:00"/>
    <n v="4495.0200000000004"/>
    <n v="46"/>
    <x v="1"/>
    <x v="0"/>
  </r>
  <r>
    <s v="MARCELLE APARECIDA DE BARROS JUNQUEIRA"/>
    <s v="Universidade Federal de Uberlandia"/>
    <n v="1664326"/>
    <n v="21445889889"/>
    <s v="25/12/1979"/>
    <s v="F"/>
    <s v="DONIZETTI APARECIDA DOS SANTOS BARROS"/>
    <s v="Branca"/>
    <s v="BRASILEIRO NATO"/>
    <m/>
    <s v="SP"/>
    <s v="SAO JOAO DAS DUAS PONTES"/>
    <n v="305"/>
    <x v="0"/>
    <s v="07-AREA ACADEMICA-UMUARAMA"/>
    <n v="305"/>
    <x v="0"/>
    <s v="07-AREA ACADEMICA-UMUARAMA"/>
    <m/>
    <s v="Doutorado"/>
    <s v="Associado-02"/>
    <x v="0"/>
    <m/>
    <s v="0//0"/>
    <m/>
    <m/>
    <n v="0"/>
    <m/>
    <n v="0"/>
    <m/>
    <m/>
    <m/>
    <s v="EST"/>
    <s v="40 DE"/>
    <d v="2008-11-10T00:00:00"/>
    <n v="17255.59"/>
    <n v="43"/>
    <x v="4"/>
    <x v="5"/>
  </r>
  <r>
    <s v="MARCELO ARAUJO CASTRO"/>
    <s v="Universidade Federal de Uberlandia"/>
    <n v="2357033"/>
    <n v="8982316639"/>
    <s v="27/10/1987"/>
    <s v="M"/>
    <s v="MARIA ANGELA DE ARAUJO ABREU"/>
    <s v="Branca"/>
    <s v="BRASILEIRO NATO"/>
    <m/>
    <s v="MG"/>
    <m/>
    <n v="344"/>
    <x v="6"/>
    <s v="04-SANTA MONICA"/>
    <n v="344"/>
    <x v="6"/>
    <s v="04-SANTA MONICA"/>
    <m/>
    <s v="Doutorado"/>
    <s v="Adjunto-02"/>
    <x v="0"/>
    <m/>
    <s v="0//0"/>
    <m/>
    <m/>
    <n v="0"/>
    <m/>
    <n v="0"/>
    <m/>
    <m/>
    <m/>
    <s v="EST"/>
    <s v="40 DE"/>
    <d v="2017-01-30T00:00:00"/>
    <n v="12272.12"/>
    <n v="35"/>
    <x v="5"/>
    <x v="4"/>
  </r>
  <r>
    <s v="MARCELO BARROS DE ALMEIDA"/>
    <s v="Universidade Federal de Uberlandia"/>
    <n v="2126945"/>
    <n v="99162296604"/>
    <s v="06/09/1972"/>
    <s v="M"/>
    <s v="MARIA DAS GRACAS BARROS DE ALMEIDA"/>
    <s v="Branca"/>
    <s v="BRASILEIRO NATO"/>
    <m/>
    <s v="MG"/>
    <m/>
    <n v="403"/>
    <x v="12"/>
    <s v="04-SANTA MONICA"/>
    <n v="403"/>
    <x v="11"/>
    <s v="04-SANTA MONICA"/>
    <m/>
    <s v="Doutorado"/>
    <s v="Adjunto-03"/>
    <x v="0"/>
    <m/>
    <s v="0//0"/>
    <m/>
    <m/>
    <n v="0"/>
    <m/>
    <n v="0"/>
    <m/>
    <m/>
    <m/>
    <s v="EST"/>
    <s v="40 DE"/>
    <d v="2014-06-03T00:00:00"/>
    <n v="12763.01"/>
    <n v="50"/>
    <x v="0"/>
    <x v="4"/>
  </r>
  <r>
    <s v="MARCELO BRAGA DOS SANTOS"/>
    <s v="Universidade Federal de Uberlandia"/>
    <n v="2427496"/>
    <n v="10891888896"/>
    <s v="04/07/1974"/>
    <s v="M"/>
    <s v="MARCIA MARIA GONCALVES BRAGA DOS SANTOS"/>
    <s v="Branca"/>
    <s v="BRASILEIRO NATO"/>
    <m/>
    <s v="SP"/>
    <s v="BEBEDOURO"/>
    <n v="399"/>
    <x v="27"/>
    <s v="12-CAMPUS GLORIA"/>
    <n v="399"/>
    <x v="23"/>
    <s v="12-CAMPUS GLORIA"/>
    <m/>
    <s v="Doutorado"/>
    <s v="Titular-01"/>
    <x v="0"/>
    <m/>
    <s v="0//0"/>
    <m/>
    <m/>
    <n v="0"/>
    <m/>
    <n v="0"/>
    <m/>
    <m/>
    <m/>
    <s v="EST"/>
    <s v="40 DE"/>
    <d v="2005-09-09T00:00:00"/>
    <n v="20530.009999999998"/>
    <n v="48"/>
    <x v="1"/>
    <x v="3"/>
  </r>
  <r>
    <s v="MARCELO CAETANO PARREIRA DA SILVA"/>
    <s v="Universidade Federal de Uberlandia"/>
    <n v="2330906"/>
    <n v="93161670604"/>
    <s v="11/08/1975"/>
    <s v="M"/>
    <s v="CARMEM LUCIA PARREIRA DA SILVA"/>
    <s v="Branca"/>
    <s v="BRASILEIRO NATO"/>
    <m/>
    <s v="MG"/>
    <s v="UBERLANDIA"/>
    <n v="319"/>
    <x v="29"/>
    <s v="07-AREA ACADEMICA-UMUARAMA"/>
    <n v="319"/>
    <x v="13"/>
    <s v="07-AREA ACADEMICA-UMUARAMA"/>
    <m/>
    <s v="Doutorado"/>
    <s v="Adjunto-04"/>
    <x v="0"/>
    <m/>
    <s v="0//0"/>
    <m/>
    <m/>
    <n v="0"/>
    <m/>
    <n v="0"/>
    <m/>
    <m/>
    <m/>
    <s v="EST"/>
    <s v="40 HS"/>
    <d v="2011-09-27T00:00:00"/>
    <n v="12797.32"/>
    <n v="47"/>
    <x v="1"/>
    <x v="4"/>
  </r>
  <r>
    <s v="MARCELO DE ALMEIDA MAIA"/>
    <s v="Universidade Federal de Uberlandia"/>
    <n v="988308"/>
    <n v="63538202672"/>
    <s v="30/09/1969"/>
    <s v="M"/>
    <s v="MARIA NIZA MAIA"/>
    <s v="Branca"/>
    <s v="BRASILEIRO NATO"/>
    <m/>
    <s v="MG"/>
    <s v="UBERLANDIA"/>
    <n v="414"/>
    <x v="42"/>
    <s v="04-SANTA MONICA"/>
    <n v="414"/>
    <x v="12"/>
    <s v="04-SANTA MONICA"/>
    <m/>
    <s v="Doutorado"/>
    <s v="Titular-01"/>
    <x v="0"/>
    <m/>
    <s v="0//0"/>
    <m/>
    <m/>
    <n v="26277"/>
    <s v="FUNDACAO UNIV. FEDERAL DE OURO PRETO"/>
    <n v="0"/>
    <m/>
    <m/>
    <m/>
    <s v="EST"/>
    <s v="40 DE"/>
    <d v="2005-06-01T00:00:00"/>
    <n v="21007.45"/>
    <n v="53"/>
    <x v="0"/>
    <x v="3"/>
  </r>
  <r>
    <s v="MARCELO DE OLIVEIRA GONZAGA"/>
    <s v="Universidade Federal de Uberlandia"/>
    <n v="1658698"/>
    <n v="2373446618"/>
    <s v="02/08/1974"/>
    <s v="M"/>
    <s v="MARIA ISABEL DE OLIVEIRA GONZAGA"/>
    <s v="Não Informado"/>
    <s v="BRASILEIRO NATO"/>
    <m/>
    <s v="RJ"/>
    <s v="VOLTA REDONDA"/>
    <n v="294"/>
    <x v="21"/>
    <s v="07-AREA ACADEMICA-UMUARAMA"/>
    <n v="294"/>
    <x v="17"/>
    <s v="07-AREA ACADEMICA-UMUARAMA"/>
    <m/>
    <s v="Doutorado"/>
    <s v="Associado-03"/>
    <x v="0"/>
    <m/>
    <s v="0//0"/>
    <m/>
    <m/>
    <n v="0"/>
    <m/>
    <n v="0"/>
    <m/>
    <m/>
    <m/>
    <s v="EST"/>
    <s v="40 DE"/>
    <d v="2008-09-25T00:00:00"/>
    <n v="18780.490000000002"/>
    <n v="48"/>
    <x v="1"/>
    <x v="1"/>
  </r>
  <r>
    <s v="MARCELO EMILIO BELETTI"/>
    <s v="Universidade Federal de Uberlandia"/>
    <n v="1123425"/>
    <n v="9237781873"/>
    <s v="09/11/1964"/>
    <s v="M"/>
    <s v="MARIA APARECIDA DONE BELETTI"/>
    <s v="Branca"/>
    <s v="BRASILEIRO NATO"/>
    <m/>
    <s v="SP"/>
    <s v="ESPIRITO SANTO DO PINHAL"/>
    <n v="288"/>
    <x v="24"/>
    <s v="07-AREA ACADEMICA-UMUARAMA"/>
    <n v="288"/>
    <x v="20"/>
    <s v="07-AREA ACADEMICA-UMUARAMA"/>
    <m/>
    <s v="Doutorado"/>
    <s v="Titular-01"/>
    <x v="0"/>
    <m/>
    <s v="0//0"/>
    <m/>
    <m/>
    <n v="0"/>
    <m/>
    <n v="0"/>
    <m/>
    <m/>
    <m/>
    <s v="EST"/>
    <s v="40 DE"/>
    <d v="1995-01-12T00:00:00"/>
    <n v="20911.96"/>
    <n v="58"/>
    <x v="2"/>
    <x v="3"/>
  </r>
  <r>
    <s v="MARCELO FODRA"/>
    <s v="Universidade Federal de Uberlandia"/>
    <n v="2079111"/>
    <n v="14582146805"/>
    <s v="29/07/1970"/>
    <s v="M"/>
    <s v="MARIA JOSE BARALDI FODRA"/>
    <s v="Branca"/>
    <s v="BRASILEIRO NATO"/>
    <m/>
    <s v="SP"/>
    <m/>
    <n v="369"/>
    <x v="28"/>
    <s v="04-SANTA MONICA"/>
    <n v="369"/>
    <x v="24"/>
    <s v="04-SANTA MONICA"/>
    <m/>
    <s v="Doutorado"/>
    <s v="Adjunto-03"/>
    <x v="0"/>
    <m/>
    <s v="0//0"/>
    <m/>
    <m/>
    <n v="0"/>
    <m/>
    <n v="0"/>
    <m/>
    <m/>
    <m/>
    <s v="EST"/>
    <s v="40 DE"/>
    <d v="2014-01-07T00:00:00"/>
    <n v="12763.01"/>
    <n v="52"/>
    <x v="0"/>
    <x v="4"/>
  </r>
  <r>
    <s v="MARCELO GONCALVES OLIVEIRA VIEIRA"/>
    <s v="Universidade Federal de Uberlandia"/>
    <n v="1685449"/>
    <n v="4809367657"/>
    <s v="11/08/1979"/>
    <s v="M"/>
    <s v="MARTA GONCALVES DE OLIVEIRA"/>
    <s v="Branca"/>
    <s v="BRASILEIRO NATO"/>
    <m/>
    <s v="MG"/>
    <s v="ARAGUARI"/>
    <n v="801"/>
    <x v="96"/>
    <s v="09-CAMPUS PONTAL"/>
    <n v="1152"/>
    <x v="27"/>
    <s v="09-CAMPUS PONTAL"/>
    <m/>
    <s v="Doutorado"/>
    <s v="Associado-03"/>
    <x v="0"/>
    <m/>
    <s v="0//0"/>
    <m/>
    <m/>
    <n v="0"/>
    <m/>
    <n v="0"/>
    <m/>
    <m/>
    <m/>
    <s v="EST"/>
    <s v="40 DE"/>
    <d v="2009-03-04T00:00:00"/>
    <n v="17945.810000000001"/>
    <n v="43"/>
    <x v="4"/>
    <x v="5"/>
  </r>
  <r>
    <s v="MARCELO HENRIQUE ONGARO PINHEIRO"/>
    <s v="Universidade Federal de Uberlandia"/>
    <n v="1534675"/>
    <n v="7520124878"/>
    <s v="27/04/1963"/>
    <s v="M"/>
    <s v="NADIR APARECIDA ONGARO PINHEIRO"/>
    <s v="Branca"/>
    <s v="BRASILEIRO NATO"/>
    <m/>
    <s v="SP"/>
    <s v="BAURU"/>
    <n v="799"/>
    <x v="36"/>
    <s v="09-CAMPUS PONTAL"/>
    <n v="1152"/>
    <x v="27"/>
    <s v="09-CAMPUS PONTAL"/>
    <m/>
    <s v="Doutorado"/>
    <s v="Associado-04"/>
    <x v="0"/>
    <m/>
    <s v="0//0"/>
    <m/>
    <m/>
    <n v="0"/>
    <m/>
    <n v="0"/>
    <m/>
    <m/>
    <m/>
    <s v="EST"/>
    <s v="40 DE"/>
    <d v="2009-03-04T00:00:00"/>
    <n v="18663.64"/>
    <n v="59"/>
    <x v="6"/>
    <x v="1"/>
  </r>
  <r>
    <s v="MARCELO JOSE BARBOSA SILVA"/>
    <s v="Universidade Federal de Uberlandia"/>
    <n v="1811269"/>
    <n v="3229454618"/>
    <s v="01/11/1976"/>
    <s v="M"/>
    <s v="VANDA OLIMPIA BARBOSA SILVA"/>
    <s v="Branca"/>
    <s v="BRASILEIRO NATO"/>
    <m/>
    <s v="MG"/>
    <m/>
    <n v="288"/>
    <x v="24"/>
    <s v="07-AREA ACADEMICA-UMUARAMA"/>
    <n v="288"/>
    <x v="20"/>
    <s v="07-AREA ACADEMICA-UMUARAMA"/>
    <m/>
    <s v="Doutorado"/>
    <s v="Associado-03"/>
    <x v="0"/>
    <m/>
    <s v="0//0"/>
    <m/>
    <m/>
    <n v="0"/>
    <m/>
    <n v="0"/>
    <m/>
    <m/>
    <m/>
    <s v="EST"/>
    <s v="40 DE"/>
    <d v="2010-08-16T00:00:00"/>
    <n v="17945.810000000001"/>
    <n v="46"/>
    <x v="1"/>
    <x v="5"/>
  </r>
  <r>
    <s v="MARCELO KEESE ALBERTINI"/>
    <s v="Universidade Federal de Uberlandia"/>
    <n v="1999517"/>
    <n v="31920154892"/>
    <s v="01/02/1984"/>
    <s v="M"/>
    <s v="ELIANA STIPP KEESE ALBERTINI"/>
    <s v="Branca"/>
    <s v="BRASILEIRO NATO"/>
    <m/>
    <s v="SP"/>
    <m/>
    <n v="414"/>
    <x v="42"/>
    <s v="04-SANTA MONICA"/>
    <n v="414"/>
    <x v="12"/>
    <s v="04-SANTA MONICA"/>
    <m/>
    <s v="Doutorado"/>
    <s v="Associado-01"/>
    <x v="0"/>
    <m/>
    <s v="0//0"/>
    <m/>
    <m/>
    <n v="0"/>
    <m/>
    <n v="0"/>
    <m/>
    <m/>
    <m/>
    <s v="EST"/>
    <s v="40 DE"/>
    <d v="2013-02-27T00:00:00"/>
    <n v="16591.91"/>
    <n v="38"/>
    <x v="5"/>
    <x v="5"/>
  </r>
  <r>
    <s v="MARCELO LAPUENTE MAHL"/>
    <s v="Universidade Federal de Uberlandia"/>
    <n v="1704447"/>
    <n v="18927348850"/>
    <s v="08/11/1974"/>
    <s v="M"/>
    <s v="CLEUSA LAPUENTE MAHL"/>
    <s v="Branca"/>
    <s v="BRASILEIRO NATO"/>
    <m/>
    <s v="SP"/>
    <m/>
    <n v="335"/>
    <x v="25"/>
    <s v="04-SANTA MONICA"/>
    <n v="335"/>
    <x v="21"/>
    <s v="04-SANTA MONICA"/>
    <m/>
    <s v="Doutorado"/>
    <s v="Associado-03"/>
    <x v="0"/>
    <m/>
    <s v="0//0"/>
    <m/>
    <m/>
    <n v="0"/>
    <m/>
    <n v="0"/>
    <m/>
    <m/>
    <m/>
    <s v="EST"/>
    <s v="40 DE"/>
    <d v="2009-09-11T00:00:00"/>
    <n v="17945.810000000001"/>
    <n v="48"/>
    <x v="1"/>
    <x v="5"/>
  </r>
  <r>
    <s v="MARCELO LOPES VIEIRA"/>
    <s v="Universidade Federal de Uberlandia"/>
    <n v="2659014"/>
    <n v="6713646697"/>
    <s v="13/07/1984"/>
    <s v="M"/>
    <s v="MARIA DE LOURDES LOPES VIEIRA"/>
    <s v="Branca"/>
    <s v="BRASILEIRO NATO"/>
    <m/>
    <s v="MG"/>
    <s v="PATOS DE MINAS"/>
    <n v="391"/>
    <x v="8"/>
    <s v="04-SANTA MONICA"/>
    <n v="391"/>
    <x v="8"/>
    <s v="04-SANTA MONICA"/>
    <m/>
    <s v="Mestrado"/>
    <s v="Assistente-02"/>
    <x v="0"/>
    <m/>
    <s v="0//0"/>
    <m/>
    <m/>
    <n v="0"/>
    <m/>
    <n v="0"/>
    <m/>
    <m/>
    <m/>
    <s v="EST"/>
    <s v="40 DE"/>
    <d v="2012-02-06T00:00:00"/>
    <n v="7803.45"/>
    <n v="38"/>
    <x v="5"/>
    <x v="6"/>
  </r>
  <r>
    <s v="MARCELO MARQUES ARAUJO"/>
    <s v="Universidade Federal de Uberlandia"/>
    <n v="1724824"/>
    <n v="2762278678"/>
    <s v="23/10/1975"/>
    <s v="M"/>
    <s v="DORCAS MARQUES ARAUJO"/>
    <s v="Branca"/>
    <s v="BRASILEIRO NATO"/>
    <m/>
    <s v="MG"/>
    <m/>
    <n v="363"/>
    <x v="10"/>
    <s v="04-SANTA MONICA"/>
    <n v="363"/>
    <x v="10"/>
    <s v="04-SANTA MONICA"/>
    <m/>
    <s v="Doutorado"/>
    <s v="Associado-02"/>
    <x v="0"/>
    <m/>
    <s v="0//0"/>
    <m/>
    <m/>
    <n v="0"/>
    <m/>
    <n v="0"/>
    <m/>
    <m/>
    <m/>
    <s v="EST"/>
    <s v="40 DE"/>
    <d v="2012-04-20T00:00:00"/>
    <n v="17255.59"/>
    <n v="47"/>
    <x v="1"/>
    <x v="5"/>
  </r>
  <r>
    <s v="MARCELO RODRIGUES DE SOUSA"/>
    <s v="Universidade Federal de Uberlandia"/>
    <n v="413277"/>
    <n v="53924908672"/>
    <s v="09/08/1964"/>
    <s v="M"/>
    <s v="VANDA M SOUS RODRIGUES"/>
    <s v="Não Informado"/>
    <s v="BRASILEIRO NATO"/>
    <m/>
    <s v="MG"/>
    <s v="UBERLANDIA"/>
    <n v="403"/>
    <x v="12"/>
    <s v="04-SANTA MONICA"/>
    <n v="403"/>
    <x v="11"/>
    <s v="04-SANTA MONICA"/>
    <m/>
    <s v="Doutorado"/>
    <s v="Adjunto-01"/>
    <x v="0"/>
    <m/>
    <s v="0//0"/>
    <m/>
    <m/>
    <n v="0"/>
    <m/>
    <n v="0"/>
    <m/>
    <m/>
    <m/>
    <s v="EST"/>
    <s v="40 DE"/>
    <d v="1988-11-01T00:00:00"/>
    <n v="12509.72"/>
    <n v="58"/>
    <x v="2"/>
    <x v="4"/>
  </r>
  <r>
    <s v="MARCELO RUY"/>
    <s v="Universidade Federal de Uberlandia"/>
    <n v="1811202"/>
    <n v="18654645890"/>
    <s v="17/11/1971"/>
    <s v="M"/>
    <s v="JACI SORRENTE RUY"/>
    <s v="Branca"/>
    <s v="BRASILEIRO NATO"/>
    <m/>
    <s v="SP"/>
    <m/>
    <n v="369"/>
    <x v="28"/>
    <s v="04-SANTA MONICA"/>
    <n v="369"/>
    <x v="24"/>
    <s v="04-SANTA MONICA"/>
    <m/>
    <s v="Doutorado"/>
    <s v="Associado-02"/>
    <x v="0"/>
    <m/>
    <s v="0//0"/>
    <m/>
    <m/>
    <n v="0"/>
    <m/>
    <n v="0"/>
    <m/>
    <m/>
    <m/>
    <s v="EST"/>
    <s v="40 DE"/>
    <d v="2010-08-25T00:00:00"/>
    <n v="17255.59"/>
    <n v="51"/>
    <x v="0"/>
    <x v="5"/>
  </r>
  <r>
    <s v="MARCELO SARTORIO LOURAL"/>
    <s v="Universidade Federal de Uberlandia"/>
    <n v="1397005"/>
    <n v="31792098871"/>
    <s v="24/09/1983"/>
    <s v="M"/>
    <s v="MARIA SALETE SARTORIO LOURAL"/>
    <s v="Branca"/>
    <s v="BRASILEIRO NATO"/>
    <m/>
    <s v="SP"/>
    <m/>
    <n v="1307"/>
    <x v="141"/>
    <s v="04-SANTA MONICA"/>
    <n v="344"/>
    <x v="6"/>
    <s v="04-SANTA MONICA"/>
    <m/>
    <s v="Doutorado"/>
    <s v="Adjunto-01"/>
    <x v="0"/>
    <m/>
    <s v="0//0"/>
    <m/>
    <m/>
    <n v="0"/>
    <m/>
    <n v="0"/>
    <m/>
    <m/>
    <m/>
    <s v="EST"/>
    <s v="40 DE"/>
    <d v="2018-04-16T00:00:00"/>
    <n v="12783.3"/>
    <n v="39"/>
    <x v="4"/>
    <x v="4"/>
  </r>
  <r>
    <s v="MARCELO SIMAO FERREIRA"/>
    <s v="Universidade Federal de Uberlandia"/>
    <n v="411585"/>
    <n v="28816471620"/>
    <s v="26/01/1955"/>
    <s v="M"/>
    <s v="GUIOMAR SIMAO FERREIRA"/>
    <s v="Branca"/>
    <s v="BRASILEIRO NATO"/>
    <m/>
    <s v="MG"/>
    <s v="UBERLANDIA"/>
    <n v="305"/>
    <x v="0"/>
    <s v="07-AREA ACADEMICA-UMUARAMA"/>
    <n v="305"/>
    <x v="0"/>
    <s v="07-AREA ACADEMICA-UMUARAMA"/>
    <m/>
    <s v="Doutorado"/>
    <s v="Titular-01"/>
    <x v="0"/>
    <m/>
    <s v="0//0"/>
    <m/>
    <m/>
    <n v="0"/>
    <m/>
    <n v="0"/>
    <m/>
    <m/>
    <m/>
    <s v="EST"/>
    <s v="40 HS"/>
    <d v="1982-02-15T00:00:00"/>
    <n v="15385.22"/>
    <n v="67"/>
    <x v="3"/>
    <x v="9"/>
  </r>
  <r>
    <s v="MARCELO SOARES PEREIRA DA SILVA"/>
    <s v="Universidade Federal de Uberlandia"/>
    <n v="413595"/>
    <n v="26030292153"/>
    <s v="29/04/1962"/>
    <s v="M"/>
    <s v="FLAVIA SOARES FARIA PEREIRA DA SILVA"/>
    <s v="Parda"/>
    <s v="BRASILEIRO NATO"/>
    <m/>
    <s v="GO"/>
    <s v="GOIANIA"/>
    <n v="363"/>
    <x v="10"/>
    <s v="04-SANTA MONICA"/>
    <n v="363"/>
    <x v="10"/>
    <s v="04-SANTA MONICA"/>
    <m/>
    <s v="Doutorado"/>
    <s v="Titular-01"/>
    <x v="0"/>
    <m/>
    <s v="0//0"/>
    <m/>
    <m/>
    <n v="0"/>
    <m/>
    <n v="0"/>
    <m/>
    <m/>
    <m/>
    <s v="EST"/>
    <s v="40 DE"/>
    <d v="1991-11-18T00:00:00"/>
    <n v="25237.32"/>
    <n v="60"/>
    <x v="6"/>
    <x v="3"/>
  </r>
  <r>
    <s v="MARCELO TAVARES"/>
    <s v="Universidade Federal de Uberlandia"/>
    <n v="1289255"/>
    <n v="55200869668"/>
    <s v="18/03/1966"/>
    <s v="M"/>
    <s v="RUTH FERREIRA TAVARES"/>
    <s v="Branca"/>
    <s v="BRASILEIRO NATO"/>
    <m/>
    <s v="MG"/>
    <s v="BELO HORIZONTE"/>
    <n v="391"/>
    <x v="8"/>
    <s v="04-SANTA MONICA"/>
    <n v="391"/>
    <x v="8"/>
    <s v="04-SANTA MONICA"/>
    <m/>
    <s v="Doutorado"/>
    <s v="Titular-01"/>
    <x v="0"/>
    <m/>
    <s v="0//0"/>
    <m/>
    <m/>
    <n v="0"/>
    <m/>
    <n v="0"/>
    <m/>
    <m/>
    <m/>
    <s v="EST"/>
    <s v="40 DE"/>
    <d v="1998-10-05T00:00:00"/>
    <n v="20530.009999999998"/>
    <n v="56"/>
    <x v="2"/>
    <x v="3"/>
  </r>
  <r>
    <s v="MARCELO TOMIO MATSUOKA"/>
    <s v="Universidade Federal de Uberlandia"/>
    <n v="1510031"/>
    <n v="29092599867"/>
    <s v="09/10/1978"/>
    <s v="M"/>
    <s v="MARIA NELI RODRIGUES MATSUOKA"/>
    <s v="Branca"/>
    <s v="BRASILEIRO NATO"/>
    <m/>
    <s v="SP"/>
    <m/>
    <n v="340"/>
    <x v="17"/>
    <s v="04-SANTA MONICA"/>
    <n v="340"/>
    <x v="15"/>
    <s v="04-SANTA MONICA"/>
    <m/>
    <s v="Doutorado"/>
    <s v="Associado-04"/>
    <x v="0"/>
    <m/>
    <s v="0//0"/>
    <m/>
    <m/>
    <n v="26244"/>
    <s v="UNIVERSIDADE FED. DO RIO GRANDE DO SUL"/>
    <n v="0"/>
    <m/>
    <m/>
    <m/>
    <s v="EST"/>
    <s v="40 DE"/>
    <d v="2015-02-13T00:00:00"/>
    <n v="18663.64"/>
    <n v="44"/>
    <x v="1"/>
    <x v="1"/>
  </r>
  <r>
    <s v="MARCELO ZANCHETTA DO NASCIMENTO"/>
    <s v="Universidade Federal de Uberlandia"/>
    <n v="1546624"/>
    <n v="25400901840"/>
    <s v="29/09/1976"/>
    <s v="M"/>
    <s v="MARIA APARECIDA ZANCHETTA DO NASCIMENTO"/>
    <s v="Branca"/>
    <s v="BRASILEIRO NATO"/>
    <m/>
    <s v="SP"/>
    <m/>
    <n v="414"/>
    <x v="42"/>
    <s v="04-SANTA MONICA"/>
    <n v="414"/>
    <x v="12"/>
    <s v="04-SANTA MONICA"/>
    <m/>
    <s v="Doutorado"/>
    <s v="Titular-01"/>
    <x v="0"/>
    <m/>
    <s v="0//0"/>
    <m/>
    <m/>
    <n v="26352"/>
    <s v="FUNDACAO UNIVERSIDADE FEDERAL DO ABC"/>
    <n v="0"/>
    <m/>
    <m/>
    <m/>
    <s v="EST"/>
    <s v="40 DE"/>
    <d v="2013-04-19T00:00:00"/>
    <n v="20530.009999999998"/>
    <n v="46"/>
    <x v="1"/>
    <x v="3"/>
  </r>
  <r>
    <s v="MARCEN DE OLIVEIRA SOUZA"/>
    <s v="Universidade Federal de Uberlandia"/>
    <n v="2617967"/>
    <n v="3820584617"/>
    <s v="01/09/1979"/>
    <s v="M"/>
    <s v="MARIZETE ALVES SOUZA"/>
    <s v="Parda"/>
    <s v="BRASILEIRO NATO"/>
    <m/>
    <s v="RJ"/>
    <s v="ANGRA DOS REIS"/>
    <n v="349"/>
    <x v="9"/>
    <s v="04-SANTA MONICA"/>
    <n v="354"/>
    <x v="35"/>
    <s v="04-SANTA MONICA"/>
    <m/>
    <s v="Doutorado"/>
    <s v="Adjunto-01"/>
    <x v="0"/>
    <m/>
    <s v="0//0"/>
    <m/>
    <m/>
    <n v="0"/>
    <m/>
    <n v="0"/>
    <m/>
    <m/>
    <m/>
    <s v="EST"/>
    <s v="40 DE"/>
    <d v="2008-03-31T00:00:00"/>
    <n v="12783.3"/>
    <n v="43"/>
    <x v="4"/>
    <x v="4"/>
  </r>
  <r>
    <s v="MARCIA AIRES RODRIGUES DE FREITAS"/>
    <s v="Universidade Federal de Uberlandia"/>
    <n v="2345164"/>
    <n v="5628480614"/>
    <s v="02/04/1976"/>
    <s v="F"/>
    <s v="HELOISA AIRES RODRIGUES DE FREITAS"/>
    <s v="Branca"/>
    <s v="BRASILEIRO NATO"/>
    <m/>
    <s v="GO"/>
    <m/>
    <n v="305"/>
    <x v="0"/>
    <s v="07-AREA ACADEMICA-UMUARAMA"/>
    <n v="305"/>
    <x v="0"/>
    <s v="07-AREA ACADEMICA-UMUARAMA"/>
    <m/>
    <s v="Doutorado"/>
    <s v="Adjunto-02"/>
    <x v="0"/>
    <m/>
    <s v="0//0"/>
    <m/>
    <m/>
    <n v="0"/>
    <m/>
    <n v="0"/>
    <m/>
    <m/>
    <m/>
    <s v="EST"/>
    <s v="40 HS"/>
    <d v="2010-08-03T00:00:00"/>
    <n v="7841.31"/>
    <n v="46"/>
    <x v="1"/>
    <x v="6"/>
  </r>
  <r>
    <s v="MARCIA APARECIDA FERNANDES"/>
    <s v="Universidade Federal de Uberlandia"/>
    <n v="413877"/>
    <n v="69123144653"/>
    <s v="08/09/1963"/>
    <s v="F"/>
    <s v="MARGARIDA FR FERNANDES"/>
    <s v="Preta"/>
    <s v="BRASILEIRO NATO"/>
    <m/>
    <s v="MG"/>
    <s v="UBERLANDIA"/>
    <n v="414"/>
    <x v="42"/>
    <s v="04-SANTA MONICA"/>
    <n v="414"/>
    <x v="12"/>
    <s v="04-SANTA MONICA"/>
    <m/>
    <s v="Doutorado"/>
    <s v="Titular-01"/>
    <x v="0"/>
    <m/>
    <s v="0//0"/>
    <m/>
    <m/>
    <n v="0"/>
    <m/>
    <n v="0"/>
    <m/>
    <m/>
    <m/>
    <s v="EST"/>
    <s v="40 DE"/>
    <d v="1991-11-18T00:00:00"/>
    <n v="24316.560000000001"/>
    <n v="59"/>
    <x v="6"/>
    <x v="3"/>
  </r>
  <r>
    <s v="MARCIA ARAUJO BARRETO"/>
    <s v="Universidade Federal de Uberlandia"/>
    <n v="1293776"/>
    <n v="80747116687"/>
    <s v="15/05/1962"/>
    <s v="F"/>
    <s v="ADALGISA PEREIRA DE ARAUJO"/>
    <s v="Parda"/>
    <s v="BRASILEIRO NATO"/>
    <m/>
    <s v="MG"/>
    <m/>
    <n v="305"/>
    <x v="0"/>
    <s v="07-AREA ACADEMICA-UMUARAMA"/>
    <n v="305"/>
    <x v="0"/>
    <s v="07-AREA ACADEMICA-UMUARAMA"/>
    <m/>
    <s v="Mestrado"/>
    <s v="Assistente-02"/>
    <x v="0"/>
    <m/>
    <s v="0//0"/>
    <m/>
    <s v="Afast. no País (Com Ônus) Est/Dout/Mestrado - EST"/>
    <n v="26243"/>
    <s v="UNIVERSIDADE FED. DO RIO GRANDE DO NORTE"/>
    <n v="0"/>
    <m/>
    <s v="12/09/2022"/>
    <s v="9/05/2023"/>
    <s v="EST"/>
    <s v="40 DE"/>
    <d v="2013-01-02T00:00:00"/>
    <n v="7803.45"/>
    <n v="60"/>
    <x v="6"/>
    <x v="6"/>
  </r>
  <r>
    <s v="MARCIA CRISTINA CURY"/>
    <s v="Universidade Federal de Uberlandia"/>
    <n v="1220499"/>
    <n v="85754021615"/>
    <s v="08/11/1960"/>
    <s v="F"/>
    <s v="ZENIRA ROCHA CURY"/>
    <s v="Branca"/>
    <s v="BRASILEIRO NATO"/>
    <m/>
    <s v="MG"/>
    <s v="BELO HORIZONTE"/>
    <n v="288"/>
    <x v="24"/>
    <s v="07-AREA ACADEMICA-UMUARAMA"/>
    <n v="288"/>
    <x v="20"/>
    <s v="07-AREA ACADEMICA-UMUARAMA"/>
    <m/>
    <s v="Doutorado"/>
    <s v="Titular-01"/>
    <x v="0"/>
    <m/>
    <s v="0//0"/>
    <m/>
    <m/>
    <n v="0"/>
    <m/>
    <n v="0"/>
    <m/>
    <m/>
    <m/>
    <s v="EST"/>
    <s v="40 DE"/>
    <d v="1998-07-22T00:00:00"/>
    <n v="20530.009999999998"/>
    <n v="62"/>
    <x v="6"/>
    <x v="3"/>
  </r>
  <r>
    <s v="MARCIA DIAS LIMA"/>
    <s v="Universidade Federal de Uberlandia"/>
    <n v="2066481"/>
    <n v="4709663602"/>
    <s v="08/05/1982"/>
    <s v="F"/>
    <s v="RITA DIAS LIMA"/>
    <s v="Branca"/>
    <s v="BRASILEIRO NATO"/>
    <m/>
    <s v="MG"/>
    <m/>
    <n v="363"/>
    <x v="10"/>
    <s v="04-SANTA MONICA"/>
    <n v="363"/>
    <x v="10"/>
    <s v="04-SANTA MONICA"/>
    <m/>
    <s v="Mestrado"/>
    <s v="Assistente-02"/>
    <x v="0"/>
    <m/>
    <s v="0//0"/>
    <m/>
    <s v="Afast. no País (Com Ônus) Est/Dout/Mestrado - EST"/>
    <n v="0"/>
    <m/>
    <n v="0"/>
    <m/>
    <s v="18/04/2022"/>
    <s v="18/04/2023"/>
    <s v="EST"/>
    <s v="40 DE"/>
    <d v="2013-10-22T00:00:00"/>
    <n v="7803.45"/>
    <n v="40"/>
    <x v="4"/>
    <x v="6"/>
  </r>
  <r>
    <s v="MARCIA FREIRE DE OLIVEIRA"/>
    <s v="Universidade Federal de Uberlandia"/>
    <n v="1625502"/>
    <n v="91096138620"/>
    <s v="25/05/1975"/>
    <s v="F"/>
    <s v="CECILIA MARIA FREIRE DE OLIVEIRA"/>
    <s v="Branca"/>
    <s v="BRASILEIRO NATO"/>
    <m/>
    <s v="MG"/>
    <s v="BELO HORIZONTE"/>
    <n v="369"/>
    <x v="28"/>
    <s v="04-SANTA MONICA"/>
    <n v="369"/>
    <x v="24"/>
    <s v="04-SANTA MONICA"/>
    <m/>
    <s v="Doutorado"/>
    <s v="Associado-04"/>
    <x v="0"/>
    <m/>
    <s v="0//0"/>
    <m/>
    <m/>
    <n v="0"/>
    <m/>
    <n v="0"/>
    <m/>
    <m/>
    <m/>
    <s v="EST"/>
    <s v="40 DE"/>
    <d v="2008-08-07T00:00:00"/>
    <n v="18663.64"/>
    <n v="47"/>
    <x v="1"/>
    <x v="1"/>
  </r>
  <r>
    <s v="MARCIA LEONORA SANTOS REGIS ORLANDINI"/>
    <s v="Universidade Federal de Uberlandia"/>
    <n v="3150632"/>
    <n v="52430359634"/>
    <s v="14/09/1962"/>
    <s v="F"/>
    <s v="MARIA JOSE SANTOS REGIS"/>
    <s v="Não Informado"/>
    <s v="BRASILEIRO NATO"/>
    <m/>
    <s v="MG"/>
    <s v="BELO HORIZONTE"/>
    <n v="376"/>
    <x v="38"/>
    <s v="04-SANTA MONICA"/>
    <n v="376"/>
    <x v="28"/>
    <s v="04-SANTA MONICA"/>
    <m/>
    <s v="Mestrado"/>
    <s v="Adjunto-04"/>
    <x v="0"/>
    <m/>
    <s v="0//0"/>
    <m/>
    <m/>
    <n v="0"/>
    <m/>
    <n v="0"/>
    <m/>
    <m/>
    <m/>
    <s v="EST"/>
    <s v="40 DE"/>
    <d v="1998-02-01T00:00:00"/>
    <n v="9322.33"/>
    <n v="60"/>
    <x v="6"/>
    <x v="2"/>
  </r>
  <r>
    <s v="MARCIA MAYUMI OMI SIMBARA"/>
    <s v="Universidade Federal de Uberlandia"/>
    <n v="3154847"/>
    <n v="39651680881"/>
    <s v="20/11/1991"/>
    <s v="F"/>
    <s v="LUIZA ETSUCO OMI"/>
    <s v="Amarela"/>
    <s v="BRASILEIRO NATO"/>
    <m/>
    <s v="SP"/>
    <m/>
    <n v="403"/>
    <x v="12"/>
    <s v="04-SANTA MONICA"/>
    <n v="403"/>
    <x v="11"/>
    <s v="04-SANTA MONICA"/>
    <m/>
    <s v="Doutorado"/>
    <s v="Adjunto-01"/>
    <x v="0"/>
    <m/>
    <s v="0//0"/>
    <m/>
    <m/>
    <n v="0"/>
    <m/>
    <n v="0"/>
    <m/>
    <m/>
    <m/>
    <s v="EST"/>
    <s v="40 DE"/>
    <d v="2019-11-04T00:00:00"/>
    <n v="13726.19"/>
    <n v="31"/>
    <x v="8"/>
    <x v="4"/>
  </r>
  <r>
    <s v="MARCIA MITIE DURANTE MAEMURA"/>
    <s v="Universidade Federal de Uberlandia"/>
    <n v="1363672"/>
    <n v="33200170808"/>
    <s v="16/08/1985"/>
    <s v="F"/>
    <s v="SOLANGE APARECIDA DURANTE MAEMURA"/>
    <s v="Amarela"/>
    <s v="BRASILEIRO NATO"/>
    <m/>
    <s v="SP"/>
    <m/>
    <n v="369"/>
    <x v="28"/>
    <s v="04-SANTA MONICA"/>
    <n v="369"/>
    <x v="24"/>
    <s v="04-SANTA MONICA"/>
    <m/>
    <s v="Doutorado"/>
    <s v="Adjunto-02"/>
    <x v="0"/>
    <m/>
    <s v="0//0"/>
    <m/>
    <m/>
    <n v="0"/>
    <m/>
    <n v="0"/>
    <m/>
    <m/>
    <m/>
    <s v="EST"/>
    <s v="40 DE"/>
    <d v="2017-05-26T00:00:00"/>
    <n v="12272.12"/>
    <n v="37"/>
    <x v="5"/>
    <x v="4"/>
  </r>
  <r>
    <s v="MARCIANA GONCALVES FARINHA"/>
    <s v="Universidade Federal de Uberlandia"/>
    <n v="1851981"/>
    <n v="14951022893"/>
    <s v="25/05/1971"/>
    <s v="F"/>
    <s v="ZENAIDE JORGE GONCALVES FARINHA"/>
    <s v="Branca"/>
    <s v="BRASILEIRO NATO"/>
    <m/>
    <s v="MG"/>
    <m/>
    <n v="326"/>
    <x v="22"/>
    <s v="07-AREA ACADEMICA-UMUARAMA"/>
    <n v="326"/>
    <x v="18"/>
    <s v="07-AREA ACADEMICA-UMUARAMA"/>
    <m/>
    <s v="Doutorado"/>
    <s v="Adjunto-03"/>
    <x v="0"/>
    <m/>
    <s v="0//0"/>
    <m/>
    <s v="Afas. Part.Pro.Pos.Grad. Stricto Sensu no País C/Ônus - EST"/>
    <n v="0"/>
    <m/>
    <n v="0"/>
    <m/>
    <s v="5/09/2022"/>
    <s v="4/09/2023"/>
    <s v="EST"/>
    <s v="40 DE"/>
    <d v="2014-02-11T00:00:00"/>
    <n v="12763.01"/>
    <n v="51"/>
    <x v="0"/>
    <x v="4"/>
  </r>
  <r>
    <s v="MARCIO ALEXANDRE DA SILVA PINTO"/>
    <s v="Universidade Federal de Uberlandia"/>
    <n v="1035143"/>
    <n v="34020586187"/>
    <s v="23/03/1965"/>
    <s v="M"/>
    <s v="NAIR RODRIGUES PINTO"/>
    <s v="Branca"/>
    <s v="BRASILEIRO NATO"/>
    <m/>
    <s v="SP"/>
    <s v="MIGUELÓPOLIS"/>
    <n v="376"/>
    <x v="38"/>
    <s v="04-SANTA MONICA"/>
    <n v="376"/>
    <x v="28"/>
    <s v="04-SANTA MONICA"/>
    <m/>
    <s v="Doutorado"/>
    <s v="Associado-01"/>
    <x v="0"/>
    <m/>
    <s v="0//0"/>
    <m/>
    <m/>
    <n v="0"/>
    <m/>
    <n v="0"/>
    <m/>
    <m/>
    <m/>
    <s v="EST"/>
    <s v="40 DE"/>
    <d v="1993-03-22T00:00:00"/>
    <n v="16977.759999999998"/>
    <n v="57"/>
    <x v="2"/>
    <x v="5"/>
  </r>
  <r>
    <s v="MARCIO AUGUSTO REOLON SCHMIDT"/>
    <s v="Universidade Federal de Uberlandia"/>
    <n v="1641662"/>
    <n v="2740851944"/>
    <s v="22/11/1978"/>
    <s v="M"/>
    <s v="ISOLDA SOFIA REOLON SCHMIDT"/>
    <s v="Branca"/>
    <s v="BRASILEIRO NATO"/>
    <m/>
    <s v="PR"/>
    <m/>
    <n v="407"/>
    <x v="43"/>
    <s v="04-SANTA MONICA"/>
    <n v="407"/>
    <x v="29"/>
    <s v="04-SANTA MONICA"/>
    <m/>
    <s v="Doutorado"/>
    <s v="Associado-02"/>
    <x v="0"/>
    <m/>
    <s v="0//0"/>
    <m/>
    <m/>
    <n v="0"/>
    <m/>
    <n v="0"/>
    <m/>
    <m/>
    <m/>
    <s v="EST"/>
    <s v="40 DE"/>
    <d v="2011-11-11T00:00:00"/>
    <n v="17255.59"/>
    <n v="44"/>
    <x v="1"/>
    <x v="5"/>
  </r>
  <r>
    <s v="MARCIO BACCI DA SILVA"/>
    <s v="Universidade Federal de Uberlandia"/>
    <n v="413612"/>
    <n v="53935578687"/>
    <s v="18/08/1964"/>
    <s v="M"/>
    <s v="MATILDE BACCI DA SILVA"/>
    <s v="Branca"/>
    <s v="BRASILEIRO NATO"/>
    <m/>
    <s v="MG"/>
    <s v="UBERLANDIA"/>
    <n v="399"/>
    <x v="27"/>
    <s v="12-CAMPUS GLORIA"/>
    <n v="399"/>
    <x v="23"/>
    <s v="12-CAMPUS GLORIA"/>
    <m/>
    <s v="Doutorado"/>
    <s v="Titular-01"/>
    <x v="0"/>
    <m/>
    <s v="0//0"/>
    <m/>
    <m/>
    <n v="0"/>
    <m/>
    <n v="0"/>
    <m/>
    <m/>
    <m/>
    <s v="EST"/>
    <s v="40 DE"/>
    <d v="1991-12-19T00:00:00"/>
    <n v="21198.42"/>
    <n v="58"/>
    <x v="2"/>
    <x v="3"/>
  </r>
  <r>
    <s v="MARCIO CHAVES TANNUS"/>
    <s v="Universidade Federal de Uberlandia"/>
    <n v="412268"/>
    <n v="30186102615"/>
    <s v="04/05/1949"/>
    <s v="M"/>
    <s v="NISE CHAVES ABDALA"/>
    <s v="Branca"/>
    <s v="BRASILEIRO NATO"/>
    <m/>
    <s v="MG"/>
    <s v="ITUIUTABA"/>
    <n v="807"/>
    <x v="26"/>
    <s v="04-SANTA MONICA"/>
    <n v="807"/>
    <x v="22"/>
    <s v="04-SANTA MONICA"/>
    <m/>
    <s v="Doutorado"/>
    <s v="Associado-04"/>
    <x v="0"/>
    <m/>
    <s v="0//0"/>
    <m/>
    <m/>
    <n v="0"/>
    <m/>
    <n v="0"/>
    <m/>
    <m/>
    <m/>
    <s v="EST"/>
    <s v="40 DE"/>
    <d v="1983-10-01T00:00:00"/>
    <n v="22818.080000000002"/>
    <n v="73"/>
    <x v="7"/>
    <x v="3"/>
  </r>
  <r>
    <s v="MARCIO COLOMBO FENILLE"/>
    <s v="Universidade Federal de Uberlandia"/>
    <n v="1767349"/>
    <n v="31167728866"/>
    <s v="22/06/1983"/>
    <s v="M"/>
    <s v="NEIDE COLOMBO FENILLE"/>
    <s v="Branca"/>
    <s v="BRASILEIRO NATO"/>
    <m/>
    <s v="SP"/>
    <m/>
    <n v="391"/>
    <x v="8"/>
    <s v="04-SANTA MONICA"/>
    <n v="391"/>
    <x v="8"/>
    <s v="04-SANTA MONICA"/>
    <m/>
    <s v="Doutorado"/>
    <s v="Associado-03"/>
    <x v="0"/>
    <m/>
    <s v="0//0"/>
    <m/>
    <m/>
    <n v="26261"/>
    <s v="UNIVERSIDADE FEDERAL DE ITAJUBA"/>
    <n v="0"/>
    <m/>
    <m/>
    <m/>
    <s v="EST"/>
    <s v="40 DE"/>
    <d v="2013-08-02T00:00:00"/>
    <n v="17945.810000000001"/>
    <n v="39"/>
    <x v="4"/>
    <x v="5"/>
  </r>
  <r>
    <s v="MARCIO DANELON"/>
    <s v="Universidade Federal de Uberlandia"/>
    <n v="1507561"/>
    <n v="11004528850"/>
    <s v="21/01/1971"/>
    <s v="M"/>
    <s v="ELYDIA DE OLIVEIRA DANELON"/>
    <s v="Amarela"/>
    <s v="BRASILEIRO NATO"/>
    <m/>
    <s v="SP"/>
    <s v="ITU"/>
    <n v="363"/>
    <x v="10"/>
    <s v="04-SANTA MONICA"/>
    <n v="363"/>
    <x v="10"/>
    <s v="04-SANTA MONICA"/>
    <m/>
    <s v="Doutorado"/>
    <s v="Associado-04"/>
    <x v="0"/>
    <m/>
    <s v="0//0"/>
    <m/>
    <m/>
    <n v="0"/>
    <m/>
    <n v="0"/>
    <m/>
    <m/>
    <m/>
    <s v="EST"/>
    <s v="40 DE"/>
    <d v="2005-08-30T00:00:00"/>
    <n v="18663.64"/>
    <n v="51"/>
    <x v="0"/>
    <x v="1"/>
  </r>
  <r>
    <s v="MARCIO DE BARROS BANDARRA"/>
    <s v="Universidade Federal de Uberlandia"/>
    <n v="2139903"/>
    <n v="31439740879"/>
    <s v="13/01/1983"/>
    <s v="M"/>
    <s v="SANDRA AMANDO DE BARROS BANDARRA"/>
    <s v="Branca"/>
    <s v="BRASILEIRO NATO"/>
    <m/>
    <s v="SP"/>
    <m/>
    <n v="1326"/>
    <x v="142"/>
    <s v="07-AREA ACADEMICA-UMUARAMA"/>
    <n v="314"/>
    <x v="14"/>
    <s v="07-AREA ACADEMICA-UMUARAMA"/>
    <m/>
    <s v="Doutorado"/>
    <s v="Adjunto-03"/>
    <x v="0"/>
    <m/>
    <s v="0//0"/>
    <m/>
    <m/>
    <n v="0"/>
    <m/>
    <n v="0"/>
    <m/>
    <m/>
    <m/>
    <s v="EST"/>
    <s v="40 DE"/>
    <d v="2014-07-02T00:00:00"/>
    <n v="13746.19"/>
    <n v="39"/>
    <x v="4"/>
    <x v="4"/>
  </r>
  <r>
    <s v="MARCIO FERREIRA DE SOUZA"/>
    <s v="Universidade Federal de Uberlandia"/>
    <n v="1304283"/>
    <n v="66154901615"/>
    <s v="04/05/1968"/>
    <s v="M"/>
    <s v="IZAURA FERREIRA DE SOUZA"/>
    <s v="Branca"/>
    <s v="BRASILEIRO NATO"/>
    <m/>
    <s v="MG"/>
    <s v="GOVERNADOR VALADARES"/>
    <n v="806"/>
    <x v="19"/>
    <s v="04-SANTA MONICA"/>
    <n v="806"/>
    <x v="16"/>
    <s v="04-SANTA MONICA"/>
    <m/>
    <s v="Doutorado"/>
    <s v="Associado-03"/>
    <x v="0"/>
    <m/>
    <s v="0//0"/>
    <m/>
    <m/>
    <n v="0"/>
    <m/>
    <n v="0"/>
    <m/>
    <m/>
    <m/>
    <s v="EST"/>
    <s v="40 DE"/>
    <d v="2009-01-22T00:00:00"/>
    <n v="17945.810000000001"/>
    <n v="54"/>
    <x v="2"/>
    <x v="5"/>
  </r>
  <r>
    <s v="MARCIO JOSE DA CUNHA"/>
    <s v="Universidade Federal de Uberlandia"/>
    <n v="2891218"/>
    <n v="29852267833"/>
    <s v="11/10/1978"/>
    <s v="M"/>
    <s v="ANTONIA APARECIDA DIAS DA CUNHA"/>
    <s v="Branca"/>
    <s v="BRASILEIRO NATO"/>
    <m/>
    <s v="SP"/>
    <m/>
    <n v="403"/>
    <x v="12"/>
    <s v="04-SANTA MONICA"/>
    <n v="403"/>
    <x v="11"/>
    <s v="04-SANTA MONICA"/>
    <m/>
    <s v="Doutorado"/>
    <s v="Associado-02"/>
    <x v="0"/>
    <m/>
    <s v="0//0"/>
    <m/>
    <m/>
    <n v="0"/>
    <m/>
    <n v="0"/>
    <m/>
    <m/>
    <m/>
    <s v="EST"/>
    <s v="40 DE"/>
    <d v="2012-10-02T00:00:00"/>
    <n v="17255.59"/>
    <n v="44"/>
    <x v="1"/>
    <x v="5"/>
  </r>
  <r>
    <s v="MARCIO JOSE HORTA DANTAS"/>
    <s v="Universidade Federal de Uberlandia"/>
    <n v="413896"/>
    <n v="11414766149"/>
    <s v="29/03/1955"/>
    <s v="M"/>
    <s v="WANDA HORTA DANTAS"/>
    <s v="Parda"/>
    <s v="BRASILEIRO NATO"/>
    <m/>
    <s v="RJ"/>
    <s v="RIO DE JANEIRO"/>
    <n v="391"/>
    <x v="8"/>
    <s v="04-SANTA MONICA"/>
    <n v="391"/>
    <x v="8"/>
    <s v="04-SANTA MONICA"/>
    <m/>
    <s v="Doutorado"/>
    <s v="Titular-01"/>
    <x v="0"/>
    <m/>
    <s v="0//0"/>
    <m/>
    <m/>
    <n v="0"/>
    <m/>
    <n v="0"/>
    <m/>
    <m/>
    <m/>
    <s v="EST"/>
    <s v="40 DE"/>
    <d v="1992-02-03T00:00:00"/>
    <n v="25762.74"/>
    <n v="67"/>
    <x v="3"/>
    <x v="3"/>
  </r>
  <r>
    <s v="MARCIO LOPES PIMENTA"/>
    <s v="Universidade Federal de Uberlandia"/>
    <n v="1734405"/>
    <n v="17483145803"/>
    <s v="14/05/1977"/>
    <s v="M"/>
    <s v="MARIA MADALENA LOPES PIMENTA"/>
    <s v="Branca"/>
    <s v="BRASILEIRO NATO"/>
    <m/>
    <s v="SP"/>
    <m/>
    <n v="369"/>
    <x v="28"/>
    <s v="04-SANTA MONICA"/>
    <n v="369"/>
    <x v="24"/>
    <s v="04-SANTA MONICA"/>
    <m/>
    <s v="Doutorado"/>
    <s v="Associado-02"/>
    <x v="0"/>
    <m/>
    <s v="0//0"/>
    <m/>
    <m/>
    <n v="0"/>
    <m/>
    <n v="0"/>
    <m/>
    <m/>
    <m/>
    <s v="EST"/>
    <s v="40 DE"/>
    <d v="2011-02-14T00:00:00"/>
    <n v="17255.59"/>
    <n v="45"/>
    <x v="1"/>
    <x v="5"/>
  </r>
  <r>
    <s v="MARCIO MACHADO COSTA"/>
    <s v="Universidade Federal de Uberlandia"/>
    <n v="1975232"/>
    <n v="342589067"/>
    <s v="02/05/1983"/>
    <s v="M"/>
    <s v="IVONIR TEREZINHA BORGES MACHADO"/>
    <s v="Branca"/>
    <s v="BRASILEIRO NATO"/>
    <m/>
    <s v="RS"/>
    <m/>
    <n v="314"/>
    <x v="20"/>
    <s v="07-AREA ACADEMICA-UMUARAMA"/>
    <n v="314"/>
    <x v="14"/>
    <s v="07-AREA ACADEMICA-UMUARAMA"/>
    <m/>
    <s v="Doutorado"/>
    <s v="Auxiliar-01"/>
    <x v="0"/>
    <m/>
    <s v="0//0"/>
    <m/>
    <m/>
    <n v="0"/>
    <m/>
    <n v="0"/>
    <m/>
    <m/>
    <m/>
    <s v="EST"/>
    <s v="40 DE"/>
    <d v="2022-08-16T00:00:00"/>
    <n v="9616.18"/>
    <n v="39"/>
    <x v="4"/>
    <x v="2"/>
  </r>
  <r>
    <s v="MARCIO MAGNO COSTA"/>
    <s v="Universidade Federal de Uberlandia"/>
    <n v="1123227"/>
    <n v="52631915615"/>
    <s v="09/02/1967"/>
    <s v="M"/>
    <s v="PAULA SECUNDINA DE QUEIROZ"/>
    <s v="Branca"/>
    <s v="BRASILEIRO NATO"/>
    <m/>
    <s v="MG"/>
    <s v="ARAPUA"/>
    <n v="29"/>
    <x v="143"/>
    <s v="04-SANTA MONICA"/>
    <n v="319"/>
    <x v="13"/>
    <s v="07-AREA ACADEMICA-UMUARAMA"/>
    <m/>
    <s v="Doutorado"/>
    <s v="Titular-01"/>
    <x v="0"/>
    <m/>
    <s v="0//0"/>
    <m/>
    <m/>
    <n v="0"/>
    <m/>
    <n v="0"/>
    <m/>
    <m/>
    <m/>
    <s v="EST"/>
    <s v="40 DE"/>
    <d v="1994-01-28T00:00:00"/>
    <n v="27765.57"/>
    <n v="55"/>
    <x v="2"/>
    <x v="3"/>
  </r>
  <r>
    <s v="MARCIO PERES DE SOUZA"/>
    <s v="Universidade Federal de Uberlandia"/>
    <n v="1251653"/>
    <n v="5130421647"/>
    <s v="10/10/1981"/>
    <s v="M"/>
    <s v="MARIA AUGUSTA SOUZA"/>
    <s v="Branca"/>
    <s v="BRASILEIRO NATO"/>
    <m/>
    <s v="MG"/>
    <m/>
    <n v="399"/>
    <x v="27"/>
    <s v="12-CAMPUS GLORIA"/>
    <n v="399"/>
    <x v="23"/>
    <s v="12-CAMPUS GLORIA"/>
    <m/>
    <s v="Doutorado"/>
    <s v="Adjunto-02"/>
    <x v="0"/>
    <m/>
    <s v="0//0"/>
    <m/>
    <m/>
    <n v="0"/>
    <m/>
    <n v="0"/>
    <m/>
    <m/>
    <m/>
    <s v="EST"/>
    <s v="40 DE"/>
    <d v="2017-05-29T00:00:00"/>
    <n v="12272.12"/>
    <n v="41"/>
    <x v="4"/>
    <x v="4"/>
  </r>
  <r>
    <s v="MARCIO RICARDO SALLA"/>
    <s v="Universidade Federal de Uberlandia"/>
    <n v="2568440"/>
    <n v="18659539893"/>
    <s v="19/01/1976"/>
    <s v="M"/>
    <s v="TEREZA LOBRIGATE SALLA"/>
    <s v="Branca"/>
    <s v="BRASILEIRO NATO"/>
    <m/>
    <s v="SP"/>
    <s v="ARARAQUARA"/>
    <n v="407"/>
    <x v="43"/>
    <s v="04-SANTA MONICA"/>
    <n v="407"/>
    <x v="29"/>
    <s v="04-SANTA MONICA"/>
    <m/>
    <s v="Doutorado"/>
    <s v="Associado-04"/>
    <x v="0"/>
    <m/>
    <s v="0//0"/>
    <m/>
    <m/>
    <n v="0"/>
    <m/>
    <n v="0"/>
    <m/>
    <m/>
    <m/>
    <s v="EST"/>
    <s v="40 DE"/>
    <d v="2008-07-31T00:00:00"/>
    <n v="18663.64"/>
    <n v="46"/>
    <x v="1"/>
    <x v="1"/>
  </r>
  <r>
    <s v="MARCO ANTONIO CORNACIONI SAVIO"/>
    <s v="Universidade Federal de Uberlandia"/>
    <n v="1624899"/>
    <n v="16344175850"/>
    <s v="20/09/1972"/>
    <s v="M"/>
    <s v="SELEDES CORNACIONI SAVIO"/>
    <s v="Branca"/>
    <s v="BRASILEIRO NATO"/>
    <m/>
    <s v="SP"/>
    <s v="SAO PAULO"/>
    <n v="1155"/>
    <x v="88"/>
    <s v="09-CAMPUS PONTAL"/>
    <n v="1155"/>
    <x v="5"/>
    <s v="09-CAMPUS PONTAL"/>
    <m/>
    <s v="Doutorado"/>
    <s v="Associado-04"/>
    <x v="0"/>
    <m/>
    <s v="0//0"/>
    <m/>
    <m/>
    <n v="0"/>
    <m/>
    <n v="0"/>
    <m/>
    <m/>
    <m/>
    <s v="EST"/>
    <s v="40 DE"/>
    <d v="2008-04-11T00:00:00"/>
    <n v="22516.400000000001"/>
    <n v="50"/>
    <x v="0"/>
    <x v="3"/>
  </r>
  <r>
    <s v="MARCO ANTONIO DELINARDO DA SILVA"/>
    <s v="Universidade Federal de Uberlandia"/>
    <n v="3119293"/>
    <n v="33842484810"/>
    <s v="27/09/1984"/>
    <s v="M"/>
    <s v="SHIRLEY APARECIDA DELINARDO"/>
    <s v="Branca"/>
    <s v="BRASILEIRO NATO"/>
    <m/>
    <s v="SP"/>
    <m/>
    <n v="340"/>
    <x v="17"/>
    <s v="04-SANTA MONICA"/>
    <n v="340"/>
    <x v="15"/>
    <s v="04-SANTA MONICA"/>
    <m/>
    <s v="Doutorado"/>
    <s v="Adjunto-01"/>
    <x v="0"/>
    <m/>
    <s v="0//0"/>
    <m/>
    <m/>
    <n v="0"/>
    <m/>
    <n v="0"/>
    <m/>
    <m/>
    <m/>
    <s v="EST"/>
    <s v="40 DE"/>
    <d v="2019-04-08T00:00:00"/>
    <n v="11800.12"/>
    <n v="38"/>
    <x v="5"/>
    <x v="7"/>
  </r>
  <r>
    <s v="MARCO ANTONIO PASQUALINI DE ANDRADE"/>
    <s v="Universidade Federal de Uberlandia"/>
    <n v="1123272"/>
    <n v="6086507813"/>
    <s v="26/03/1965"/>
    <s v="M"/>
    <s v="IRACY PASQUALINI DE ANDRADE"/>
    <s v="Branca"/>
    <s v="BRASILEIRO NATO"/>
    <m/>
    <s v="SP"/>
    <s v="SAO PAULO"/>
    <n v="808"/>
    <x v="35"/>
    <s v="04-SANTA MONICA"/>
    <n v="808"/>
    <x v="26"/>
    <s v="04-SANTA MONICA"/>
    <m/>
    <s v="Doutorado"/>
    <s v="Associado-03"/>
    <x v="0"/>
    <m/>
    <s v="0//0"/>
    <m/>
    <m/>
    <n v="0"/>
    <m/>
    <n v="0"/>
    <m/>
    <m/>
    <m/>
    <s v="EST"/>
    <s v="40 DE"/>
    <d v="1994-04-29T00:00:00"/>
    <n v="19262.86"/>
    <n v="57"/>
    <x v="2"/>
    <x v="1"/>
  </r>
  <r>
    <s v="MARCO AURELIO BOSELLI"/>
    <s v="Universidade Federal de Uberlandia"/>
    <n v="1455388"/>
    <n v="10270898875"/>
    <s v="19/01/1967"/>
    <s v="M"/>
    <s v="NILZA HERNANDES BOSELLI"/>
    <s v="Branca"/>
    <s v="BRASILEIRO NATO"/>
    <m/>
    <s v="SP"/>
    <m/>
    <n v="395"/>
    <x v="1"/>
    <s v="04-SANTA MONICA"/>
    <n v="395"/>
    <x v="1"/>
    <s v="04-SANTA MONICA"/>
    <m/>
    <s v="Doutorado"/>
    <s v="Associado-04"/>
    <x v="0"/>
    <m/>
    <s v="0//0"/>
    <m/>
    <m/>
    <n v="26277"/>
    <s v="FUNDACAO UNIV. FEDERAL DE OURO PRETO"/>
    <n v="0"/>
    <m/>
    <m/>
    <m/>
    <s v="EST"/>
    <s v="40 DE"/>
    <d v="2010-06-16T00:00:00"/>
    <n v="18663.64"/>
    <n v="55"/>
    <x v="2"/>
    <x v="1"/>
  </r>
  <r>
    <s v="MARCO AURELIO MARTINS RODRIGUES"/>
    <s v="Universidade Federal de Uberlandia"/>
    <n v="413605"/>
    <n v="39356531668"/>
    <s v="01/08/1961"/>
    <s v="M"/>
    <s v="VITORIA MARTINS RODRIGUES"/>
    <s v="Branca"/>
    <s v="BRASILEIRO NATO"/>
    <m/>
    <s v="MG"/>
    <s v="UBERLANDIA"/>
    <n v="288"/>
    <x v="24"/>
    <s v="07-AREA ACADEMICA-UMUARAMA"/>
    <n v="288"/>
    <x v="20"/>
    <s v="07-AREA ACADEMICA-UMUARAMA"/>
    <m/>
    <s v="Doutorado"/>
    <s v="Associado-04"/>
    <x v="0"/>
    <m/>
    <s v="0//0"/>
    <m/>
    <m/>
    <n v="0"/>
    <m/>
    <n v="0"/>
    <m/>
    <m/>
    <m/>
    <s v="EST"/>
    <s v="40 DE"/>
    <d v="1992-01-01T00:00:00"/>
    <n v="22678.240000000002"/>
    <n v="61"/>
    <x v="6"/>
    <x v="3"/>
  </r>
  <r>
    <s v="MARCO AURELIO NOGUEIRA"/>
    <s v="Universidade Federal de Uberlandia"/>
    <n v="1035167"/>
    <n v="51418924687"/>
    <s v="05/03/1966"/>
    <s v="M"/>
    <s v="HERLENE AUG F NOGUEIRA"/>
    <s v="Branca"/>
    <s v="BRASILEIRO NATO"/>
    <m/>
    <s v="MG"/>
    <s v="ARAGUARI"/>
    <n v="376"/>
    <x v="38"/>
    <s v="04-SANTA MONICA"/>
    <n v="376"/>
    <x v="28"/>
    <s v="04-SANTA MONICA"/>
    <m/>
    <s v="Doutorado"/>
    <s v="Associado-04"/>
    <x v="0"/>
    <m/>
    <s v="0//0"/>
    <m/>
    <m/>
    <n v="0"/>
    <m/>
    <n v="0"/>
    <m/>
    <m/>
    <m/>
    <s v="EST"/>
    <s v="40 HS"/>
    <d v="1993-03-22T00:00:00"/>
    <n v="11621.37"/>
    <n v="56"/>
    <x v="2"/>
    <x v="7"/>
  </r>
  <r>
    <s v="MARCO TULIO ALVARENGA SILVESTRE"/>
    <s v="Universidade Federal de Uberlandia"/>
    <n v="1123599"/>
    <n v="73993573668"/>
    <s v="12/09/1963"/>
    <s v="M"/>
    <s v="JURACI ALVARENGA SILVESTRE"/>
    <s v="Branca"/>
    <s v="BRASILEIRO NATO"/>
    <m/>
    <s v="MG"/>
    <s v="UBERLANDIA"/>
    <n v="307"/>
    <x v="18"/>
    <s v="07-AREA ACADEMICA-UMUARAMA"/>
    <n v="305"/>
    <x v="0"/>
    <s v="07-AREA ACADEMICA-UMUARAMA"/>
    <m/>
    <s v="Especialização Nivel Superior"/>
    <s v="Assistente-02"/>
    <x v="0"/>
    <m/>
    <s v="0//0"/>
    <m/>
    <m/>
    <n v="0"/>
    <m/>
    <n v="0"/>
    <m/>
    <m/>
    <m/>
    <s v="EST"/>
    <s v="40 HS"/>
    <d v="2003-05-09T00:00:00"/>
    <n v="4333.51"/>
    <n v="59"/>
    <x v="6"/>
    <x v="0"/>
  </r>
  <r>
    <s v="MARCOS ANTONIO DA CAMARA"/>
    <s v="Universidade Federal de Uberlandia"/>
    <n v="413591"/>
    <n v="5182214820"/>
    <s v="17/03/1965"/>
    <s v="M"/>
    <s v="LYDIA BEDULE"/>
    <s v="Branca"/>
    <s v="BRASILEIRO NATO"/>
    <m/>
    <s v="SP"/>
    <s v="CEDRAL"/>
    <n v="391"/>
    <x v="8"/>
    <s v="04-SANTA MONICA"/>
    <n v="391"/>
    <x v="8"/>
    <s v="04-SANTA MONICA"/>
    <m/>
    <s v="Doutorado"/>
    <s v="Associado-04"/>
    <x v="0"/>
    <m/>
    <s v="0//0"/>
    <m/>
    <m/>
    <n v="0"/>
    <m/>
    <n v="0"/>
    <m/>
    <m/>
    <m/>
    <s v="EST"/>
    <s v="40 DE"/>
    <d v="1991-11-08T00:00:00"/>
    <n v="19271.29"/>
    <n v="57"/>
    <x v="2"/>
    <x v="1"/>
  </r>
  <r>
    <s v="MARCOS ANTONIO DE SOUZA BARROZO"/>
    <s v="Universidade Federal de Uberlandia"/>
    <n v="412544"/>
    <n v="68046456772"/>
    <s v="20/10/1961"/>
    <s v="M"/>
    <s v="LECY SOUZA BARROSO"/>
    <s v="Branca"/>
    <s v="BRASILEIRO NATO"/>
    <m/>
    <s v="RJ"/>
    <s v="ITAPERUNA"/>
    <n v="410"/>
    <x v="7"/>
    <s v="04-SANTA MONICA"/>
    <n v="410"/>
    <x v="7"/>
    <s v="04-SANTA MONICA"/>
    <m/>
    <s v="Doutorado"/>
    <s v="Titular-01"/>
    <x v="0"/>
    <m/>
    <s v="0//0"/>
    <m/>
    <m/>
    <n v="0"/>
    <m/>
    <n v="0"/>
    <m/>
    <m/>
    <m/>
    <s v="EST"/>
    <s v="40 DE"/>
    <d v="1985-07-01T00:00:00"/>
    <n v="25073.72"/>
    <n v="61"/>
    <x v="6"/>
    <x v="3"/>
  </r>
  <r>
    <s v="MARCOS CESAR SENEDA"/>
    <s v="Universidade Federal de Uberlandia"/>
    <n v="2191522"/>
    <n v="10209717890"/>
    <s v="10/07/1968"/>
    <s v="M"/>
    <s v="ANA LOURDES SENEDA"/>
    <s v="Branca"/>
    <s v="BRASILEIRO NATO"/>
    <m/>
    <s v="SP"/>
    <s v="RIO CLARO"/>
    <n v="807"/>
    <x v="26"/>
    <s v="04-SANTA MONICA"/>
    <n v="807"/>
    <x v="22"/>
    <s v="04-SANTA MONICA"/>
    <m/>
    <s v="Doutorado"/>
    <s v="Associado-04"/>
    <x v="0"/>
    <m/>
    <s v="0//0"/>
    <m/>
    <m/>
    <n v="0"/>
    <m/>
    <n v="0"/>
    <m/>
    <m/>
    <m/>
    <s v="EST"/>
    <s v="40 DE"/>
    <d v="1997-02-25T00:00:00"/>
    <n v="18837.25"/>
    <n v="54"/>
    <x v="2"/>
    <x v="1"/>
  </r>
  <r>
    <s v="MARCOS DANIEL LONGHINI"/>
    <s v="Universidade Federal de Uberlandia"/>
    <n v="1372803"/>
    <n v="24544171890"/>
    <s v="10/12/1976"/>
    <s v="M"/>
    <s v="IZILDA APARECIDA LOPES LONGHINI"/>
    <s v="Branca"/>
    <s v="BRASILEIRO NATO"/>
    <m/>
    <s v="SP"/>
    <s v="ITAPOLIS"/>
    <n v="363"/>
    <x v="10"/>
    <s v="04-SANTA MONICA"/>
    <n v="363"/>
    <x v="10"/>
    <s v="04-SANTA MONICA"/>
    <m/>
    <s v="Doutorado"/>
    <s v="Titular-01"/>
    <x v="0"/>
    <m/>
    <s v="0//0"/>
    <m/>
    <m/>
    <n v="26260"/>
    <s v="UNIVERSIDADE FEDERAL DE ALFENAS"/>
    <n v="0"/>
    <m/>
    <m/>
    <m/>
    <s v="EST"/>
    <s v="40 DE"/>
    <d v="2007-12-01T00:00:00"/>
    <n v="20530.009999999998"/>
    <n v="46"/>
    <x v="1"/>
    <x v="3"/>
  </r>
  <r>
    <s v="MARCOS DE SOUZA GOMES"/>
    <s v="Universidade Federal de Uberlandia"/>
    <n v="1208731"/>
    <n v="1408340607"/>
    <s v="26/10/1981"/>
    <s v="M"/>
    <s v="APARECIDA ROSANIA  DE SOUZA GOMES"/>
    <s v="Branca"/>
    <s v="BRASILEIRO NATO"/>
    <m/>
    <s v="MG"/>
    <m/>
    <n v="356"/>
    <x v="23"/>
    <s v="04-SANTA MONICA"/>
    <n v="356"/>
    <x v="19"/>
    <s v="04-SANTA MONICA"/>
    <m/>
    <s v="Doutorado"/>
    <s v="Adjunto-03"/>
    <x v="0"/>
    <m/>
    <s v="0//0"/>
    <m/>
    <m/>
    <n v="26255"/>
    <s v="UNI.FED.VALES DO JEQUITINHONHA E MUCURI"/>
    <n v="0"/>
    <m/>
    <m/>
    <m/>
    <s v="EST"/>
    <s v="40 DE"/>
    <d v="2016-02-29T00:00:00"/>
    <n v="12763.01"/>
    <n v="41"/>
    <x v="4"/>
    <x v="4"/>
  </r>
  <r>
    <s v="MARCOS HENRIQUE DE OLIVEIRA SOUZA"/>
    <s v="Universidade Federal de Uberlandia"/>
    <n v="1736561"/>
    <n v="24679482850"/>
    <s v="27/06/1973"/>
    <s v="M"/>
    <s v="MARIA DA GRACA OLIVEIRA SOUZA"/>
    <s v="Branca"/>
    <s v="BRASILEIRO NATO"/>
    <m/>
    <s v="SP"/>
    <m/>
    <n v="1248"/>
    <x v="144"/>
    <s v="04-SANTA MONICA"/>
    <n v="340"/>
    <x v="15"/>
    <s v="04-SANTA MONICA"/>
    <m/>
    <s v="Doutorado"/>
    <s v="Associado-03"/>
    <x v="0"/>
    <m/>
    <s v="0//0"/>
    <m/>
    <m/>
    <n v="0"/>
    <m/>
    <n v="0"/>
    <m/>
    <m/>
    <m/>
    <s v="EST"/>
    <s v="40 DE"/>
    <d v="2009-11-04T00:00:00"/>
    <n v="18921.32"/>
    <n v="49"/>
    <x v="0"/>
    <x v="1"/>
  </r>
  <r>
    <s v="MARCOS LUIZ FERREIRA NETO"/>
    <s v="Universidade Federal de Uberlandia"/>
    <n v="1544486"/>
    <n v="67719104668"/>
    <s v="18/07/1974"/>
    <s v="M"/>
    <s v="MARIA RODRIGUES FERREIRA"/>
    <s v="Branca"/>
    <s v="BRASILEIRO NATO"/>
    <m/>
    <s v="MG"/>
    <s v="UBERLANDIA"/>
    <n v="288"/>
    <x v="24"/>
    <s v="07-AREA ACADEMICA-UMUARAMA"/>
    <n v="288"/>
    <x v="20"/>
    <s v="07-AREA ACADEMICA-UMUARAMA"/>
    <m/>
    <s v="Doutorado"/>
    <s v="Associado-04"/>
    <x v="0"/>
    <m/>
    <s v="0//0"/>
    <m/>
    <m/>
    <n v="0"/>
    <m/>
    <n v="0"/>
    <m/>
    <m/>
    <m/>
    <s v="EST"/>
    <s v="40 DE"/>
    <d v="2006-08-04T00:00:00"/>
    <n v="18663.64"/>
    <n v="48"/>
    <x v="1"/>
    <x v="1"/>
  </r>
  <r>
    <s v="MARCOS PIVATTO"/>
    <s v="Universidade Federal de Uberlandia"/>
    <n v="1986218"/>
    <n v="91473845149"/>
    <s v="16/01/1979"/>
    <s v="M"/>
    <s v="MARISA PIVATTO"/>
    <s v="Não Informado"/>
    <s v="BRASILEIRO NATO"/>
    <m/>
    <s v="PR"/>
    <m/>
    <n v="356"/>
    <x v="23"/>
    <s v="04-SANTA MONICA"/>
    <n v="356"/>
    <x v="19"/>
    <s v="04-SANTA MONICA"/>
    <m/>
    <s v="Doutorado"/>
    <s v="Associado-01"/>
    <x v="0"/>
    <m/>
    <s v="0//0"/>
    <m/>
    <m/>
    <n v="0"/>
    <m/>
    <n v="0"/>
    <m/>
    <m/>
    <m/>
    <s v="EST"/>
    <s v="40 DE"/>
    <d v="2012-12-21T00:00:00"/>
    <n v="18135.34"/>
    <n v="43"/>
    <x v="4"/>
    <x v="1"/>
  </r>
  <r>
    <s v="MARCOS ROBERTO ALVES DA SILVA"/>
    <s v="Universidade Federal de Uberlandia"/>
    <n v="1035260"/>
    <n v="32348240610"/>
    <s v="23/08/1960"/>
    <s v="M"/>
    <s v="MARIA LUIZA ALVES DA SILVA"/>
    <s v="Parda"/>
    <s v="BRASILEIRO NATO"/>
    <m/>
    <s v="MG"/>
    <s v="ARAGUARI"/>
    <n v="369"/>
    <x v="28"/>
    <s v="04-SANTA MONICA"/>
    <n v="369"/>
    <x v="24"/>
    <s v="04-SANTA MONICA"/>
    <m/>
    <s v="Doutorado"/>
    <s v="Associado-04"/>
    <x v="0"/>
    <m/>
    <s v="0//0"/>
    <m/>
    <m/>
    <n v="0"/>
    <m/>
    <n v="0"/>
    <m/>
    <m/>
    <m/>
    <s v="EST"/>
    <s v="40 DE"/>
    <d v="1993-08-23T00:00:00"/>
    <n v="21806.77"/>
    <n v="62"/>
    <x v="6"/>
    <x v="3"/>
  </r>
  <r>
    <s v="MARCOS SEIZO KISHI"/>
    <s v="Universidade Federal de Uberlandia"/>
    <n v="1771328"/>
    <n v="24918168817"/>
    <s v="10/09/1975"/>
    <s v="M"/>
    <s v="ESTER KISHI"/>
    <s v="Branca"/>
    <s v="BRASILEIRO NATO"/>
    <m/>
    <s v="SP"/>
    <m/>
    <n v="332"/>
    <x v="48"/>
    <s v="03-EDUCACAO FISICA"/>
    <n v="332"/>
    <x v="31"/>
    <s v="03-EDUCACAO FISICA"/>
    <m/>
    <s v="Doutorado"/>
    <s v="Adjunto-04"/>
    <x v="0"/>
    <m/>
    <s v="0//0"/>
    <m/>
    <m/>
    <n v="0"/>
    <m/>
    <n v="0"/>
    <m/>
    <m/>
    <m/>
    <s v="EST"/>
    <s v="40 DE"/>
    <d v="2013-09-17T00:00:00"/>
    <n v="17126.28"/>
    <n v="47"/>
    <x v="1"/>
    <x v="5"/>
  </r>
  <r>
    <s v="MARCUS ALVES DA ROCHA"/>
    <s v="Universidade Federal de Uberlandia"/>
    <n v="411818"/>
    <n v="13874918653"/>
    <s v="28/10/1950"/>
    <s v="M"/>
    <s v="TEREZINHA T ROCHA"/>
    <s v="Branca"/>
    <s v="BRASILEIRO NATO"/>
    <m/>
    <s v="MG"/>
    <s v="UBERLANDIA"/>
    <n v="435"/>
    <x v="145"/>
    <s v="07-AREA ACADEMICA-UMUARAMA"/>
    <n v="319"/>
    <x v="13"/>
    <s v="07-AREA ACADEMICA-UMUARAMA"/>
    <m/>
    <s v="Especialização Nivel Superior"/>
    <s v="Titular-01"/>
    <x v="0"/>
    <m/>
    <s v="0//0"/>
    <m/>
    <m/>
    <n v="0"/>
    <m/>
    <n v="0"/>
    <m/>
    <m/>
    <m/>
    <s v="EST"/>
    <s v="40 DE"/>
    <d v="1974-04-01T00:00:00"/>
    <n v="16661.22"/>
    <n v="72"/>
    <x v="7"/>
    <x v="5"/>
  </r>
  <r>
    <s v="MARCUS AUGUSTO BRONZI"/>
    <s v="Universidade Federal de Uberlandia"/>
    <n v="1760594"/>
    <n v="22321634820"/>
    <s v="09/05/1982"/>
    <s v="M"/>
    <s v="CELIA PEGORARO BRONZI"/>
    <s v="Branca"/>
    <s v="BRASILEIRO NATO"/>
    <m/>
    <s v="SP"/>
    <m/>
    <n v="391"/>
    <x v="8"/>
    <s v="04-SANTA MONICA"/>
    <n v="391"/>
    <x v="8"/>
    <s v="04-SANTA MONICA"/>
    <m/>
    <s v="Doutorado"/>
    <s v="Adjunto-04"/>
    <x v="0"/>
    <m/>
    <s v="0//0"/>
    <m/>
    <m/>
    <n v="0"/>
    <m/>
    <n v="0"/>
    <m/>
    <m/>
    <m/>
    <s v="EST"/>
    <s v="40 DE"/>
    <d v="2013-08-29T00:00:00"/>
    <n v="13273.52"/>
    <n v="40"/>
    <x v="4"/>
    <x v="4"/>
  </r>
  <r>
    <s v="MARCUS SERGIO SATTO VILELA"/>
    <s v="Universidade Federal de Uberlandia"/>
    <n v="1714341"/>
    <n v="15245545888"/>
    <s v="18/09/1970"/>
    <s v="M"/>
    <s v="MARIA BENEDICTA DE SATTO VILELA"/>
    <s v="Branca"/>
    <s v="BRASILEIRO NATO"/>
    <m/>
    <s v="SP"/>
    <m/>
    <n v="795"/>
    <x v="70"/>
    <s v="09-CAMPUS PONTAL"/>
    <n v="1158"/>
    <x v="25"/>
    <s v="09-CAMPUS PONTAL"/>
    <m/>
    <s v="Mestrado"/>
    <s v="Adjunto-03"/>
    <x v="0"/>
    <m/>
    <s v="0//0"/>
    <m/>
    <s v="Afast. no País (Com Ônus) Est/Dout/Mestrado - EST"/>
    <n v="0"/>
    <m/>
    <n v="0"/>
    <m/>
    <s v="26/09/2022"/>
    <s v="6/02/2023"/>
    <s v="EST"/>
    <s v="40 DE"/>
    <d v="2009-07-24T00:00:00"/>
    <n v="8904.42"/>
    <n v="52"/>
    <x v="0"/>
    <x v="2"/>
  </r>
  <r>
    <s v="MARCUS VINICIUS COUTINHO COSSI"/>
    <s v="Universidade Federal de Uberlandia"/>
    <n v="2106880"/>
    <n v="33384432851"/>
    <s v="03/06/1985"/>
    <s v="M"/>
    <s v="HOSANA CELI DA COSTA COSSI"/>
    <s v="Branca"/>
    <s v="BRASILEIRO NATO"/>
    <m/>
    <s v="SP"/>
    <m/>
    <n v="314"/>
    <x v="20"/>
    <s v="07-AREA ACADEMICA-UMUARAMA"/>
    <n v="314"/>
    <x v="14"/>
    <s v="07-AREA ACADEMICA-UMUARAMA"/>
    <m/>
    <s v="Doutorado"/>
    <s v="Adjunto-03"/>
    <x v="0"/>
    <m/>
    <s v="0//0"/>
    <m/>
    <m/>
    <n v="0"/>
    <m/>
    <n v="0"/>
    <m/>
    <m/>
    <m/>
    <s v="EST"/>
    <s v="40 DE"/>
    <d v="2014-03-31T00:00:00"/>
    <n v="12763.01"/>
    <n v="37"/>
    <x v="5"/>
    <x v="4"/>
  </r>
  <r>
    <s v="MARCUS VINICIUS DE PADUA NETTO"/>
    <s v="Universidade Federal de Uberlandia"/>
    <n v="2123649"/>
    <n v="56834977600"/>
    <s v="17/07/1966"/>
    <s v="M"/>
    <s v="MARLE DE FATIMA PADUA NETTO"/>
    <s v="Branca"/>
    <s v="BRASILEIRO NATO"/>
    <m/>
    <s v="MG"/>
    <s v="ARAGUARI"/>
    <n v="305"/>
    <x v="0"/>
    <s v="07-AREA ACADEMICA-UMUARAMA"/>
    <n v="305"/>
    <x v="0"/>
    <s v="07-AREA ACADEMICA-UMUARAMA"/>
    <m/>
    <s v="Doutorado"/>
    <s v="Adjunto-04"/>
    <x v="0"/>
    <m/>
    <s v="0//0"/>
    <m/>
    <m/>
    <n v="0"/>
    <m/>
    <n v="0"/>
    <m/>
    <m/>
    <m/>
    <s v="EST"/>
    <s v="40 HS"/>
    <d v="2013-07-15T00:00:00"/>
    <n v="8049"/>
    <n v="56"/>
    <x v="2"/>
    <x v="2"/>
  </r>
  <r>
    <s v="MARCUS VINICIUS LESSA DE LIMA"/>
    <s v="Universidade Federal de Uberlandia"/>
    <n v="3308956"/>
    <n v="8163694610"/>
    <s v="25/04/1994"/>
    <s v="M"/>
    <s v="FRANCISCA ROSANGELA LESSA DE LIMA"/>
    <s v="Branca"/>
    <s v="BRASILEIRO NATO"/>
    <m/>
    <s v="MG"/>
    <m/>
    <n v="349"/>
    <x v="9"/>
    <s v="04-SANTA MONICA"/>
    <n v="349"/>
    <x v="9"/>
    <s v="04-SANTA MONICA"/>
    <m/>
    <s v="Mestrado"/>
    <s v="Auxiliar-01"/>
    <x v="1"/>
    <m/>
    <s v="0//0"/>
    <m/>
    <m/>
    <n v="0"/>
    <m/>
    <n v="0"/>
    <m/>
    <m/>
    <m/>
    <s v="CDT"/>
    <s v="40 HS"/>
    <d v="2022-09-15T00:00:00"/>
    <n v="3866.06"/>
    <n v="28"/>
    <x v="9"/>
    <x v="8"/>
  </r>
  <r>
    <s v="MARCUS VINICIUS RIBEIRO MACHADO"/>
    <s v="Universidade Federal de Uberlandia"/>
    <n v="1929417"/>
    <n v="1173554106"/>
    <s v="30/04/1986"/>
    <s v="M"/>
    <s v="SILA DAS GRACAS MACHADO"/>
    <s v="Branca"/>
    <s v="BRASILEIRO NATO"/>
    <m/>
    <s v="GO"/>
    <m/>
    <n v="1158"/>
    <x v="90"/>
    <s v="09-CAMPUS PONTAL"/>
    <n v="1158"/>
    <x v="25"/>
    <s v="09-CAMPUS PONTAL"/>
    <m/>
    <s v="Doutorado"/>
    <s v="Adjunto-04"/>
    <x v="0"/>
    <m/>
    <s v="0//0"/>
    <m/>
    <m/>
    <n v="0"/>
    <m/>
    <n v="0"/>
    <m/>
    <m/>
    <m/>
    <s v="EST"/>
    <s v="40 DE"/>
    <d v="2012-03-21T00:00:00"/>
    <n v="14256.7"/>
    <n v="36"/>
    <x v="5"/>
    <x v="9"/>
  </r>
  <r>
    <s v="MARCUS VINICIUS SAMPAIO"/>
    <s v="Universidade Federal de Uberlandia"/>
    <n v="1488171"/>
    <n v="6944762773"/>
    <s v="14/12/1971"/>
    <s v="M"/>
    <s v="THEREZA TOLEDO SAMPAIO"/>
    <s v="Branca"/>
    <s v="BRASILEIRO NATO"/>
    <m/>
    <s v="RJ"/>
    <s v="VALENCA"/>
    <n v="1334"/>
    <x v="146"/>
    <s v="12-CAMPUS GLORIA"/>
    <n v="301"/>
    <x v="3"/>
    <s v="12-CAMPUS GLORIA"/>
    <m/>
    <s v="Doutorado"/>
    <s v="Associado-04"/>
    <x v="0"/>
    <m/>
    <s v="0//0"/>
    <m/>
    <m/>
    <n v="0"/>
    <m/>
    <n v="0"/>
    <m/>
    <m/>
    <m/>
    <s v="EST"/>
    <s v="40 DE"/>
    <d v="2005-03-10T00:00:00"/>
    <n v="19646.82"/>
    <n v="51"/>
    <x v="0"/>
    <x v="1"/>
  </r>
  <r>
    <s v="MARGARETH DE SOUZA FREITAS THOMOPOULOS"/>
    <s v="Universidade Federal de Uberlandia"/>
    <n v="1288399"/>
    <n v="53994124972"/>
    <s v="23/05/1962"/>
    <s v="F"/>
    <s v="ANNA DA SILVA MOTTA FERNANDES"/>
    <s v="Branca"/>
    <s v="BRASILEIRO NATO"/>
    <m/>
    <s v="PR"/>
    <m/>
    <n v="349"/>
    <x v="9"/>
    <s v="04-SANTA MONICA"/>
    <n v="349"/>
    <x v="9"/>
    <s v="04-SANTA MONICA"/>
    <m/>
    <s v="Doutorado"/>
    <s v="Associado-01"/>
    <x v="0"/>
    <m/>
    <s v="0//0"/>
    <m/>
    <m/>
    <n v="26258"/>
    <s v="UNIVERS. TECNOLOGICA FEDERAL DO PARANA"/>
    <n v="0"/>
    <m/>
    <m/>
    <m/>
    <s v="EST"/>
    <s v="40 DE"/>
    <d v="2019-05-20T00:00:00"/>
    <n v="16591.91"/>
    <n v="60"/>
    <x v="6"/>
    <x v="5"/>
  </r>
  <r>
    <s v="MARGARIDA SATIE IAMAMOTO"/>
    <s v="Universidade Federal de Uberlandia"/>
    <n v="1035178"/>
    <n v="93248750863"/>
    <s v="24/05/1951"/>
    <s v="F"/>
    <s v="IUQUI CACHIVA IAMAMOTO"/>
    <s v="Amarela"/>
    <s v="BRASILEIRO NATO"/>
    <m/>
    <s v="SP"/>
    <s v="JABORANDI"/>
    <n v="356"/>
    <x v="23"/>
    <s v="04-SANTA MONICA"/>
    <n v="356"/>
    <x v="19"/>
    <s v="04-SANTA MONICA"/>
    <m/>
    <s v="Doutorado"/>
    <s v="Associado-04"/>
    <x v="0"/>
    <m/>
    <s v="0//0"/>
    <m/>
    <m/>
    <n v="0"/>
    <m/>
    <n v="0"/>
    <m/>
    <m/>
    <m/>
    <s v="EST"/>
    <s v="40 DE"/>
    <d v="1993-03-22T00:00:00"/>
    <n v="20833.82"/>
    <n v="71"/>
    <x v="7"/>
    <x v="3"/>
  </r>
  <r>
    <s v="MARIA ADRIANA VIDIGAL DE LIMA"/>
    <s v="Universidade Federal de Uberlandia"/>
    <n v="1690923"/>
    <n v="92208100697"/>
    <s v="11/10/1971"/>
    <s v="F"/>
    <s v="NILCE MARIA VIDIGAL LIMA"/>
    <s v="Não Informado"/>
    <s v="BRASILEIRO NATO"/>
    <m/>
    <s v="MG"/>
    <s v="UBERLANDIA"/>
    <n v="414"/>
    <x v="42"/>
    <s v="04-SANTA MONICA"/>
    <n v="414"/>
    <x v="12"/>
    <s v="04-SANTA MONICA"/>
    <m/>
    <s v="Doutorado"/>
    <s v="Associado-01"/>
    <x v="0"/>
    <m/>
    <s v="0//0"/>
    <m/>
    <m/>
    <n v="0"/>
    <m/>
    <n v="0"/>
    <m/>
    <m/>
    <m/>
    <s v="EST"/>
    <s v="40 DE"/>
    <d v="2009-03-17T00:00:00"/>
    <n v="16591.91"/>
    <n v="51"/>
    <x v="0"/>
    <x v="5"/>
  </r>
  <r>
    <s v="MARIA AMELIA DOS SANTOS"/>
    <s v="Universidade Federal de Uberlandia"/>
    <n v="1123259"/>
    <n v="5549653800"/>
    <s v="16/07/1964"/>
    <s v="F"/>
    <s v="MARIA JOSE SANTOS"/>
    <s v="Branca"/>
    <s v="BRASILEIRO NATO"/>
    <m/>
    <s v="SP"/>
    <s v="SANTOS"/>
    <n v="301"/>
    <x v="3"/>
    <s v="12-CAMPUS GLORIA"/>
    <n v="301"/>
    <x v="3"/>
    <s v="12-CAMPUS GLORIA"/>
    <m/>
    <s v="Doutorado"/>
    <s v="Titular-01"/>
    <x v="0"/>
    <m/>
    <s v="0//0"/>
    <m/>
    <m/>
    <n v="0"/>
    <m/>
    <n v="0"/>
    <m/>
    <m/>
    <m/>
    <s v="EST"/>
    <s v="40 DE"/>
    <d v="1994-03-23T00:00:00"/>
    <n v="21866.84"/>
    <n v="58"/>
    <x v="2"/>
    <x v="3"/>
  </r>
  <r>
    <s v="MARIA ANDREA ANGELOTTI CARMO"/>
    <s v="Universidade Federal de Uberlandia"/>
    <n v="3329165"/>
    <n v="91069572691"/>
    <s v="14/04/1974"/>
    <s v="F"/>
    <s v="MARIA DA CONCEICAO ALVES ANGELOTTI"/>
    <s v="Parda"/>
    <s v="BRASILEIRO NATO"/>
    <m/>
    <s v="PR"/>
    <s v="UMUARAMA"/>
    <n v="335"/>
    <x v="25"/>
    <s v="04-SANTA MONICA"/>
    <n v="335"/>
    <x v="21"/>
    <s v="04-SANTA MONICA"/>
    <m/>
    <s v="Doutorado"/>
    <s v="Associado-03"/>
    <x v="0"/>
    <m/>
    <s v="0//0"/>
    <m/>
    <m/>
    <n v="0"/>
    <m/>
    <n v="0"/>
    <m/>
    <m/>
    <m/>
    <s v="EST"/>
    <s v="40 DE"/>
    <d v="2009-10-28T00:00:00"/>
    <n v="21798.57"/>
    <n v="48"/>
    <x v="1"/>
    <x v="3"/>
  </r>
  <r>
    <s v="MARIA ANGELICA DE OLIVEIRA MAGRINI"/>
    <s v="Universidade Federal de Uberlandia"/>
    <n v="2013896"/>
    <n v="31372154809"/>
    <s v="24/07/1984"/>
    <s v="F"/>
    <s v="IVANETE GARCIA DE OLIVEIRA"/>
    <s v="Branca"/>
    <s v="BRASILEIRO NATO"/>
    <m/>
    <s v="SP"/>
    <m/>
    <n v="800"/>
    <x v="16"/>
    <s v="09-CAMPUS PONTAL"/>
    <n v="1155"/>
    <x v="5"/>
    <s v="09-CAMPUS PONTAL"/>
    <m/>
    <s v="Doutorado"/>
    <s v="Adjunto-04"/>
    <x v="0"/>
    <m/>
    <s v="0//0"/>
    <m/>
    <m/>
    <n v="0"/>
    <m/>
    <n v="0"/>
    <m/>
    <m/>
    <m/>
    <s v="EST"/>
    <s v="40 DE"/>
    <d v="2013-03-19T00:00:00"/>
    <n v="13273.52"/>
    <n v="38"/>
    <x v="5"/>
    <x v="4"/>
  </r>
  <r>
    <s v="MARIA ANGELICA MELO E OLIVEIRA"/>
    <s v="Universidade Federal de Uberlandia"/>
    <n v="1176203"/>
    <n v="50779966600"/>
    <s v="22/05/1967"/>
    <s v="F"/>
    <s v="JOANA FERREIRA DE MELO E OLIVEIRA"/>
    <s v="Branca"/>
    <s v="BRASILEIRO NATO"/>
    <m/>
    <s v="MG"/>
    <s v="UBERABA"/>
    <n v="1253"/>
    <x v="147"/>
    <s v="07-AREA ACADEMICA-UMUARAMA"/>
    <n v="305"/>
    <x v="0"/>
    <s v="07-AREA ACADEMICA-UMUARAMA"/>
    <m/>
    <s v="Doutorado"/>
    <s v="Associado-03"/>
    <x v="0"/>
    <m/>
    <s v="0//0"/>
    <m/>
    <m/>
    <n v="0"/>
    <m/>
    <n v="0"/>
    <m/>
    <m/>
    <m/>
    <s v="EST"/>
    <s v="40 DE"/>
    <d v="2008-11-10T00:00:00"/>
    <n v="18921.32"/>
    <n v="55"/>
    <x v="2"/>
    <x v="1"/>
  </r>
  <r>
    <s v="MARIA ANTONIETA VELOSO CARVALHO DE OLIVEIRA"/>
    <s v="Universidade Federal de Uberlandia"/>
    <n v="2142761"/>
    <n v="7976049798"/>
    <s v="27/06/1977"/>
    <s v="F"/>
    <s v="MARIA OTILIA VELOSO CARVALHO"/>
    <s v="Branca"/>
    <s v="BRASILEIRO NATO"/>
    <m/>
    <s v="MG"/>
    <m/>
    <n v="319"/>
    <x v="29"/>
    <s v="07-AREA ACADEMICA-UMUARAMA"/>
    <n v="319"/>
    <x v="13"/>
    <s v="07-AREA ACADEMICA-UMUARAMA"/>
    <m/>
    <s v="Doutorado"/>
    <s v="Adjunto-03"/>
    <x v="0"/>
    <m/>
    <s v="0//0"/>
    <m/>
    <m/>
    <n v="0"/>
    <m/>
    <n v="0"/>
    <m/>
    <m/>
    <m/>
    <s v="EST"/>
    <s v="40 DE"/>
    <d v="2014-07-28T00:00:00"/>
    <n v="13356.63"/>
    <n v="45"/>
    <x v="1"/>
    <x v="4"/>
  </r>
  <r>
    <s v="MARIA APARECIDA AUGUSTO SATTO VILELA"/>
    <s v="Universidade Federal de Uberlandia"/>
    <n v="1975386"/>
    <n v="12938059809"/>
    <s v="26/03/1973"/>
    <s v="F"/>
    <s v="MARIA DAS NEVES AUGUSTO"/>
    <s v="Parda"/>
    <s v="BRASILEIRO NATO"/>
    <m/>
    <s v="MG"/>
    <m/>
    <n v="798"/>
    <x v="5"/>
    <s v="09-CAMPUS PONTAL"/>
    <n v="1155"/>
    <x v="5"/>
    <s v="09-CAMPUS PONTAL"/>
    <m/>
    <s v="Doutorado"/>
    <s v="Associado-01"/>
    <x v="0"/>
    <m/>
    <s v="0//0"/>
    <m/>
    <m/>
    <n v="26277"/>
    <s v="FUNDACAO UNIV. FEDERAL DE OURO PRETO"/>
    <n v="0"/>
    <m/>
    <m/>
    <m/>
    <s v="EST"/>
    <s v="40 DE"/>
    <d v="2014-03-05T00:00:00"/>
    <n v="16591.91"/>
    <n v="49"/>
    <x v="0"/>
    <x v="5"/>
  </r>
  <r>
    <s v="MARIA APARECIDA RESENDE OTTONI"/>
    <s v="Universidade Federal de Uberlandia"/>
    <n v="6413053"/>
    <n v="43712800649"/>
    <s v="23/03/1966"/>
    <s v="F"/>
    <s v="MARIA LOURDE O RESENDE"/>
    <s v="Branca"/>
    <s v="BRASILEIRO NATO"/>
    <m/>
    <s v="MG"/>
    <s v="UBERLANDIA"/>
    <n v="349"/>
    <x v="9"/>
    <s v="04-SANTA MONICA"/>
    <n v="349"/>
    <x v="9"/>
    <s v="04-SANTA MONICA"/>
    <m/>
    <s v="Doutorado"/>
    <s v="Associado-03"/>
    <x v="0"/>
    <m/>
    <s v="0//0"/>
    <m/>
    <m/>
    <n v="0"/>
    <m/>
    <n v="0"/>
    <m/>
    <m/>
    <m/>
    <s v="EST"/>
    <s v="40 DE"/>
    <d v="1988-01-15T00:00:00"/>
    <n v="21534.5"/>
    <n v="56"/>
    <x v="2"/>
    <x v="3"/>
  </r>
  <r>
    <s v="MARIA BEATRIZ GUIMARAES RAPONI"/>
    <s v="Universidade Federal de Uberlandia"/>
    <n v="1694045"/>
    <n v="7483334606"/>
    <s v="05/06/1986"/>
    <s v="F"/>
    <s v="SANDRA BEATRIZ GUIMARAES DE FREITAS FERREIRA"/>
    <s v="Branca"/>
    <s v="BRASILEIRO NATO"/>
    <m/>
    <s v="MG"/>
    <m/>
    <n v="312"/>
    <x v="55"/>
    <s v="07-AREA ACADEMICA-UMUARAMA"/>
    <n v="305"/>
    <x v="0"/>
    <s v="07-AREA ACADEMICA-UMUARAMA"/>
    <m/>
    <s v="Doutorado"/>
    <s v="Adjunto-01"/>
    <x v="0"/>
    <m/>
    <s v="0//0"/>
    <m/>
    <m/>
    <n v="0"/>
    <m/>
    <n v="0"/>
    <m/>
    <m/>
    <m/>
    <s v="EST"/>
    <s v="40 DE"/>
    <d v="2018-04-12T00:00:00"/>
    <n v="11800.12"/>
    <n v="36"/>
    <x v="5"/>
    <x v="7"/>
  </r>
  <r>
    <s v="MARIA BEATRIZ JUNQUEIRA BERNARDES"/>
    <s v="Universidade Federal de Uberlandia"/>
    <n v="2351444"/>
    <n v="61995525634"/>
    <s v="29/10/1967"/>
    <s v="F"/>
    <s v="MARIA GUEDES JUNQUEIRA BERNARDES"/>
    <s v="Branca"/>
    <s v="BRASILEIRO NATO"/>
    <m/>
    <s v="MG"/>
    <s v="UBERLANDIA"/>
    <n v="340"/>
    <x v="17"/>
    <s v="04-SANTA MONICA"/>
    <n v="340"/>
    <x v="15"/>
    <s v="04-SANTA MONICA"/>
    <m/>
    <s v="Doutorado"/>
    <s v="Associado-04"/>
    <x v="0"/>
    <m/>
    <s v="0//0"/>
    <m/>
    <m/>
    <n v="0"/>
    <m/>
    <n v="0"/>
    <m/>
    <m/>
    <m/>
    <s v="EST"/>
    <s v="40 DE"/>
    <d v="2006-09-04T00:00:00"/>
    <n v="18663.64"/>
    <n v="55"/>
    <x v="2"/>
    <x v="1"/>
  </r>
  <r>
    <s v="MARIA BERNADETE JEHA ARAUJO"/>
    <s v="Universidade Federal de Uberlandia"/>
    <n v="2123399"/>
    <n v="52577309600"/>
    <s v="19/08/1960"/>
    <s v="F"/>
    <s v="HILDA JEHA"/>
    <s v="Branca"/>
    <s v="BRASILEIRO NATO"/>
    <m/>
    <s v="MG"/>
    <s v="BELO HORIZONTE"/>
    <n v="305"/>
    <x v="0"/>
    <s v="07-AREA ACADEMICA-UMUARAMA"/>
    <n v="305"/>
    <x v="0"/>
    <s v="07-AREA ACADEMICA-UMUARAMA"/>
    <m/>
    <s v="Doutorado"/>
    <s v="Associado-03"/>
    <x v="0"/>
    <m/>
    <s v="0//0"/>
    <m/>
    <m/>
    <n v="0"/>
    <m/>
    <n v="0"/>
    <m/>
    <m/>
    <m/>
    <s v="EST"/>
    <s v="40 DE"/>
    <d v="1994-12-22T00:00:00"/>
    <n v="20853.810000000001"/>
    <n v="62"/>
    <x v="6"/>
    <x v="3"/>
  </r>
  <r>
    <s v="MARIA CAMILA NARDINI BARIONI"/>
    <s v="Universidade Federal de Uberlandia"/>
    <n v="1605816"/>
    <n v="27175330871"/>
    <s v="07/07/1978"/>
    <s v="F"/>
    <s v="JULIANA NARDINI BARIONI"/>
    <s v="Branca"/>
    <s v="BRASILEIRO NATO"/>
    <m/>
    <s v="SP"/>
    <m/>
    <n v="414"/>
    <x v="42"/>
    <s v="04-SANTA MONICA"/>
    <n v="414"/>
    <x v="12"/>
    <s v="04-SANTA MONICA"/>
    <m/>
    <s v="Doutorado"/>
    <s v="Associado-04"/>
    <x v="0"/>
    <m/>
    <s v="0//0"/>
    <m/>
    <m/>
    <n v="26352"/>
    <s v="FUNDACAO UNIVERSIDADE FEDERAL DO ABC"/>
    <n v="0"/>
    <m/>
    <m/>
    <m/>
    <s v="EST"/>
    <s v="40 DE"/>
    <d v="2012-01-24T00:00:00"/>
    <n v="18663.64"/>
    <n v="44"/>
    <x v="1"/>
    <x v="1"/>
  </r>
  <r>
    <s v="MARIA CAROLINA DO AMARAL COUTO"/>
    <s v="Universidade Federal de Uberlandia"/>
    <n v="3286530"/>
    <n v="44227069858"/>
    <s v="14/10/1994"/>
    <s v="F"/>
    <s v="SILVANA DO AMARAL COUTO"/>
    <s v="Branca"/>
    <s v="BRASILEIRO NATO"/>
    <m/>
    <s v="SP"/>
    <m/>
    <n v="360"/>
    <x v="4"/>
    <s v="04-SANTA MONICA"/>
    <n v="360"/>
    <x v="4"/>
    <s v="04-SANTA MONICA"/>
    <m/>
    <s v="Mestrado"/>
    <s v="Auxiliar-01"/>
    <x v="1"/>
    <m/>
    <s v="0//0"/>
    <m/>
    <m/>
    <n v="0"/>
    <m/>
    <n v="0"/>
    <m/>
    <m/>
    <m/>
    <s v="CDT"/>
    <s v="40 HS"/>
    <d v="2022-04-18T00:00:00"/>
    <n v="3866.06"/>
    <n v="28"/>
    <x v="9"/>
    <x v="8"/>
  </r>
  <r>
    <s v="MARIA CECILIA DE LIMA"/>
    <s v="Universidade Federal de Uberlandia"/>
    <n v="3035210"/>
    <n v="57406839634"/>
    <s v="21/07/1966"/>
    <s v="F"/>
    <s v="ADELINA FELIX DE LIMA"/>
    <s v="Preta"/>
    <s v="BRASILEIRO NATO"/>
    <m/>
    <s v="MG"/>
    <s v="UBERLANDIA"/>
    <n v="349"/>
    <x v="9"/>
    <s v="04-SANTA MONICA"/>
    <n v="349"/>
    <x v="9"/>
    <s v="04-SANTA MONICA"/>
    <m/>
    <s v="Doutorado"/>
    <s v="Associado-03"/>
    <x v="0"/>
    <m/>
    <s v="0//0"/>
    <m/>
    <m/>
    <n v="0"/>
    <m/>
    <n v="0"/>
    <m/>
    <m/>
    <m/>
    <s v="EST"/>
    <s v="40 DE"/>
    <d v="2009-01-22T00:00:00"/>
    <n v="17945.810000000001"/>
    <n v="56"/>
    <x v="2"/>
    <x v="5"/>
  </r>
  <r>
    <s v="MARIA CECILIA MORAES FRADE"/>
    <s v="Universidade Federal de Uberlandia"/>
    <n v="3278936"/>
    <n v="41390726878"/>
    <s v="27/06/1993"/>
    <s v="F"/>
    <s v="IRACEMA RIBEIRO DE MORAES FRADE"/>
    <s v="Branca"/>
    <s v="BRASILEIRO NATO"/>
    <m/>
    <s v="SP"/>
    <m/>
    <n v="332"/>
    <x v="48"/>
    <s v="03-EDUCACAO FISICA"/>
    <n v="332"/>
    <x v="31"/>
    <s v="03-EDUCACAO FISICA"/>
    <m/>
    <s v="Mestrado"/>
    <s v="Auxiliar-01"/>
    <x v="1"/>
    <m/>
    <s v="0//0"/>
    <m/>
    <m/>
    <n v="0"/>
    <m/>
    <n v="0"/>
    <m/>
    <m/>
    <m/>
    <s v="CDT"/>
    <s v="40 HS"/>
    <d v="2022-03-07T00:00:00"/>
    <n v="3866.06"/>
    <n v="29"/>
    <x v="8"/>
    <x v="8"/>
  </r>
  <r>
    <s v="MARIA CELIA BORGES"/>
    <s v="Universidade Federal de Uberlandia"/>
    <n v="2505737"/>
    <n v="42262380600"/>
    <s v="05/09/1963"/>
    <s v="F"/>
    <s v="CELIA SILVA BORGES"/>
    <s v="Branca"/>
    <s v="BRASILEIRO NATO"/>
    <m/>
    <s v="MG"/>
    <m/>
    <n v="363"/>
    <x v="10"/>
    <s v="04-SANTA MONICA"/>
    <n v="363"/>
    <x v="10"/>
    <s v="04-SANTA MONICA"/>
    <m/>
    <s v="Doutorado"/>
    <s v="Associado-04"/>
    <x v="0"/>
    <m/>
    <s v="0//0"/>
    <m/>
    <m/>
    <n v="26254"/>
    <s v="UNIVERSIDADE FED.DO TRIANGULO MINEIRO"/>
    <n v="0"/>
    <m/>
    <m/>
    <m/>
    <s v="EST"/>
    <s v="40 DE"/>
    <d v="2014-05-07T00:00:00"/>
    <n v="21301.13"/>
    <n v="59"/>
    <x v="6"/>
    <x v="3"/>
  </r>
  <r>
    <s v="MARIA CLAUDIA DE FREITAS SALOMAO"/>
    <s v="Universidade Federal de Uberlandia"/>
    <n v="2683151"/>
    <n v="1523387645"/>
    <s v="27/08/1986"/>
    <s v="F"/>
    <s v="DORCA LUIZA DE FREITAS SALOMAO"/>
    <s v="Branca"/>
    <s v="BRASILEIRO NATO"/>
    <m/>
    <s v="MG"/>
    <s v="UBERLANDIA"/>
    <n v="407"/>
    <x v="43"/>
    <s v="04-SANTA MONICA"/>
    <n v="407"/>
    <x v="29"/>
    <s v="04-SANTA MONICA"/>
    <m/>
    <s v="Doutorado"/>
    <s v="Adjunto-01"/>
    <x v="0"/>
    <m/>
    <s v="0//0"/>
    <m/>
    <m/>
    <n v="0"/>
    <m/>
    <n v="0"/>
    <m/>
    <m/>
    <m/>
    <s v="EST"/>
    <s v="40 DE"/>
    <d v="2017-01-24T00:00:00"/>
    <n v="11800.12"/>
    <n v="36"/>
    <x v="5"/>
    <x v="7"/>
  </r>
  <r>
    <s v="MARIA CRISTINA DE MOURA FERREIRA"/>
    <s v="Universidade Federal de Uberlandia"/>
    <n v="1171760"/>
    <n v="3767967820"/>
    <s v="08/11/1959"/>
    <s v="F"/>
    <s v="DALVA DA SILVEIRA MOURA"/>
    <s v="Branca"/>
    <s v="BRASILEIRO NATO"/>
    <m/>
    <s v="SP"/>
    <s v="SAO JOAQUIM DA BARRA"/>
    <n v="305"/>
    <x v="0"/>
    <s v="07-AREA ACADEMICA-UMUARAMA"/>
    <n v="305"/>
    <x v="0"/>
    <s v="07-AREA ACADEMICA-UMUARAMA"/>
    <m/>
    <s v="Doutorado"/>
    <s v="Associado-03"/>
    <x v="0"/>
    <m/>
    <s v="0//0"/>
    <m/>
    <m/>
    <n v="0"/>
    <m/>
    <n v="0"/>
    <m/>
    <m/>
    <m/>
    <s v="EST"/>
    <s v="40 DE"/>
    <d v="2008-11-10T00:00:00"/>
    <n v="18780.490000000002"/>
    <n v="63"/>
    <x v="6"/>
    <x v="1"/>
  </r>
  <r>
    <s v="MARIA CRISTINA LEMES DE SOUZA COSTA"/>
    <s v="Universidade Federal de Uberlandia"/>
    <n v="3190781"/>
    <n v="56069618653"/>
    <s v="22/12/1964"/>
    <s v="F"/>
    <s v="ANA LEMES DE SOUZA"/>
    <s v="Não Informado"/>
    <s v="BRASILEIRO NATO"/>
    <m/>
    <s v="MG"/>
    <s v="UBERLANDIA"/>
    <n v="808"/>
    <x v="35"/>
    <s v="04-SANTA MONICA"/>
    <n v="808"/>
    <x v="26"/>
    <s v="04-SANTA MONICA"/>
    <m/>
    <s v="Mestrado"/>
    <s v="Adjunto-03"/>
    <x v="0"/>
    <m/>
    <s v="0//0"/>
    <m/>
    <m/>
    <n v="0"/>
    <m/>
    <n v="0"/>
    <m/>
    <m/>
    <m/>
    <s v="EST"/>
    <s v="40 DE"/>
    <d v="2002-07-10T00:00:00"/>
    <n v="8904.42"/>
    <n v="58"/>
    <x v="2"/>
    <x v="2"/>
  </r>
  <r>
    <s v="MARIA CRISTINA SANCHES"/>
    <s v="Universidade Federal de Uberlandia"/>
    <n v="1714348"/>
    <n v="10811701824"/>
    <s v="21/06/1968"/>
    <s v="F"/>
    <s v="MERCEDES BALAN SANCHES"/>
    <s v="Branca"/>
    <s v="BRASILEIRO NATO"/>
    <m/>
    <s v="SP"/>
    <m/>
    <n v="294"/>
    <x v="21"/>
    <s v="07-AREA ACADEMICA-UMUARAMA"/>
    <n v="294"/>
    <x v="17"/>
    <s v="07-AREA ACADEMICA-UMUARAMA"/>
    <m/>
    <s v="Doutorado"/>
    <s v="Associado-03"/>
    <x v="0"/>
    <m/>
    <s v="0//0"/>
    <m/>
    <m/>
    <n v="0"/>
    <m/>
    <n v="0"/>
    <m/>
    <m/>
    <m/>
    <s v="EST"/>
    <s v="40 DE"/>
    <d v="2009-07-24T00:00:00"/>
    <n v="17945.810000000001"/>
    <n v="54"/>
    <x v="2"/>
    <x v="5"/>
  </r>
  <r>
    <s v="MARIA CRISTINA VIDIGAL DE LIMA"/>
    <s v="Universidade Federal de Uberlandia"/>
    <n v="2179806"/>
    <n v="85636835604"/>
    <s v="16/07/1970"/>
    <s v="F"/>
    <s v="NILCE MARIA VIDIGAL LIMA"/>
    <s v="Branca"/>
    <s v="BRASILEIRO NATO"/>
    <m/>
    <s v="MG"/>
    <s v="UBERLANDIA"/>
    <n v="407"/>
    <x v="43"/>
    <s v="04-SANTA MONICA"/>
    <n v="407"/>
    <x v="29"/>
    <s v="04-SANTA MONICA"/>
    <m/>
    <s v="Doutorado"/>
    <s v="Titular-01"/>
    <x v="0"/>
    <m/>
    <s v="0//0"/>
    <m/>
    <m/>
    <n v="0"/>
    <m/>
    <n v="0"/>
    <m/>
    <m/>
    <m/>
    <s v="EST"/>
    <s v="40 DE"/>
    <d v="1997-01-02T00:00:00"/>
    <n v="20720.98"/>
    <n v="52"/>
    <x v="0"/>
    <x v="3"/>
  </r>
  <r>
    <s v="MARIA DA GRACA VASCONCELOS"/>
    <s v="Universidade Federal de Uberlandia"/>
    <n v="413328"/>
    <n v="32135068691"/>
    <s v="16/06/1956"/>
    <s v="F"/>
    <s v="HELENA ARA VASCONCELOS"/>
    <s v="Branca"/>
    <s v="BRASILEIRO NATO"/>
    <m/>
    <s v="MG"/>
    <s v="UBERLANDIA"/>
    <n v="301"/>
    <x v="3"/>
    <s v="12-CAMPUS GLORIA"/>
    <n v="410"/>
    <x v="7"/>
    <s v="04-SANTA MONICA"/>
    <m/>
    <s v="Doutorado"/>
    <s v="Associado-04"/>
    <x v="0"/>
    <m/>
    <s v="0//0"/>
    <m/>
    <m/>
    <n v="0"/>
    <m/>
    <n v="0"/>
    <m/>
    <m/>
    <m/>
    <s v="EST"/>
    <s v="40 DE"/>
    <d v="1989-05-18T00:00:00"/>
    <n v="22514.69"/>
    <n v="66"/>
    <x v="3"/>
    <x v="3"/>
  </r>
  <r>
    <s v="MARIA DEL ROSARIO MESTANZA ZUNIGA"/>
    <s v="Universidade Federal de Uberlandia"/>
    <n v="3293441"/>
    <n v="22352843880"/>
    <s v="22/07/1962"/>
    <s v="F"/>
    <s v="EMMA ZUNIGA LOPEZ"/>
    <s v="Parda"/>
    <s v="BRASILEIRO NATZ"/>
    <s v="PERU"/>
    <m/>
    <m/>
    <n v="349"/>
    <x v="9"/>
    <s v="04-SANTA MONICA"/>
    <n v="349"/>
    <x v="9"/>
    <s v="04-SANTA MONICA"/>
    <m/>
    <s v="Mestrado"/>
    <s v="Auxiliar-01"/>
    <x v="1"/>
    <m/>
    <s v="0//0"/>
    <m/>
    <m/>
    <n v="0"/>
    <m/>
    <n v="0"/>
    <m/>
    <m/>
    <m/>
    <s v="CDT"/>
    <s v="40 HS"/>
    <d v="2022-05-30T00:00:00"/>
    <n v="2846.15"/>
    <n v="60"/>
    <x v="6"/>
    <x v="8"/>
  </r>
  <r>
    <s v="MARIA ELISABETH MOREIRA CARVALHO ANDRADE"/>
    <s v="Universidade Federal de Uberlandia"/>
    <n v="1828072"/>
    <n v="88358755600"/>
    <s v="23/10/1968"/>
    <s v="F"/>
    <s v="ANA MARIA MOREIRA CARVALHO"/>
    <s v="Branca"/>
    <s v="BRASILEIRO NATO"/>
    <m/>
    <s v="MG"/>
    <m/>
    <n v="360"/>
    <x v="4"/>
    <s v="04-SANTA MONICA"/>
    <n v="360"/>
    <x v="4"/>
    <s v="04-SANTA MONICA"/>
    <m/>
    <s v="Doutorado"/>
    <s v="Adjunto-04"/>
    <x v="0"/>
    <m/>
    <s v="0//0"/>
    <m/>
    <m/>
    <n v="0"/>
    <m/>
    <n v="0"/>
    <m/>
    <m/>
    <m/>
    <s v="EST"/>
    <s v="40 DE"/>
    <d v="2010-12-01T00:00:00"/>
    <n v="13273.52"/>
    <n v="54"/>
    <x v="2"/>
    <x v="4"/>
  </r>
  <r>
    <s v="MARIA ELIZA ALVES GUERRA"/>
    <s v="Universidade Federal de Uberlandia"/>
    <n v="413528"/>
    <n v="61489336753"/>
    <s v="06/09/1956"/>
    <s v="F"/>
    <s v="ELISA ALVES GUERRA"/>
    <s v="Branca"/>
    <s v="BRASILEIRO NATO"/>
    <m/>
    <s v="RJ"/>
    <s v="DUQUE CAXIAS"/>
    <n v="372"/>
    <x v="2"/>
    <s v="04-SANTA MONICA"/>
    <n v="372"/>
    <x v="2"/>
    <s v="04-SANTA MONICA"/>
    <m/>
    <s v="Doutorado"/>
    <s v="Associado-04"/>
    <x v="0"/>
    <m/>
    <s v="0//0"/>
    <m/>
    <m/>
    <n v="0"/>
    <m/>
    <n v="0"/>
    <m/>
    <m/>
    <m/>
    <s v="EST"/>
    <s v="40 DE"/>
    <d v="1991-02-25T00:00:00"/>
    <n v="22110.17"/>
    <n v="66"/>
    <x v="3"/>
    <x v="3"/>
  </r>
  <r>
    <s v="MARIA ELIZABETH RIBEIRO CARNEIRO"/>
    <s v="Universidade Federal de Uberlandia"/>
    <n v="1664346"/>
    <n v="40590500759"/>
    <s v="08/07/1955"/>
    <s v="F"/>
    <s v="DULCE MARIA RIBEIRO CARNEIRO"/>
    <s v="Branca"/>
    <s v="BRASILEIRO NATO"/>
    <m/>
    <s v="MG"/>
    <s v="BELO HORIZONTE"/>
    <n v="335"/>
    <x v="25"/>
    <s v="04-SANTA MONICA"/>
    <n v="335"/>
    <x v="21"/>
    <s v="04-SANTA MONICA"/>
    <m/>
    <s v="Doutorado"/>
    <s v="Associado-04"/>
    <x v="0"/>
    <m/>
    <s v="0//0"/>
    <m/>
    <m/>
    <n v="0"/>
    <m/>
    <n v="0"/>
    <m/>
    <m/>
    <m/>
    <s v="EST"/>
    <s v="40 DE"/>
    <d v="2008-11-10T00:00:00"/>
    <n v="21886.51"/>
    <n v="67"/>
    <x v="3"/>
    <x v="3"/>
  </r>
  <r>
    <s v="MARIA IMACULADA DE SOUSA SILVA"/>
    <s v="Universidade Federal de Uberlandia"/>
    <n v="1494593"/>
    <n v="92762590663"/>
    <s v="15/06/1973"/>
    <s v="F"/>
    <s v="JUVENTINA CLARA DE SOUSA"/>
    <s v="Branca"/>
    <s v="BRASILEIRO NATO"/>
    <m/>
    <s v="MG"/>
    <m/>
    <n v="391"/>
    <x v="8"/>
    <s v="04-SANTA MONICA"/>
    <n v="391"/>
    <x v="8"/>
    <s v="04-SANTA MONICA"/>
    <m/>
    <s v="Doutorado"/>
    <s v="Associado-03"/>
    <x v="0"/>
    <m/>
    <s v="0//0"/>
    <m/>
    <m/>
    <n v="0"/>
    <m/>
    <n v="0"/>
    <m/>
    <m/>
    <m/>
    <s v="EST"/>
    <s v="40 DE"/>
    <d v="2009-11-05T00:00:00"/>
    <n v="17945.810000000001"/>
    <n v="49"/>
    <x v="0"/>
    <x v="5"/>
  </r>
  <r>
    <s v="MARIA IRENE MIRANDA BERNARDES"/>
    <s v="Universidade Federal de Uberlandia"/>
    <n v="2218481"/>
    <n v="5120008836"/>
    <s v="21/09/1966"/>
    <s v="F"/>
    <s v="MARNE ANTONIA DE MIRANDA"/>
    <s v="Branca"/>
    <s v="BRASILEIRO NATO"/>
    <m/>
    <s v="SP"/>
    <s v="RIBEIRAO PRETO"/>
    <n v="363"/>
    <x v="10"/>
    <s v="04-SANTA MONICA"/>
    <n v="363"/>
    <x v="10"/>
    <s v="04-SANTA MONICA"/>
    <m/>
    <s v="Doutorado"/>
    <s v="Titular-01"/>
    <x v="0"/>
    <m/>
    <s v="0//0"/>
    <m/>
    <m/>
    <n v="0"/>
    <m/>
    <n v="0"/>
    <m/>
    <m/>
    <m/>
    <s v="EST"/>
    <s v="40 DE"/>
    <d v="1998-06-27T00:00:00"/>
    <n v="21513.19"/>
    <n v="56"/>
    <x v="2"/>
    <x v="3"/>
  </r>
  <r>
    <s v="MARIA IVONETE SANTOS SILVA"/>
    <s v="Universidade Federal de Uberlandia"/>
    <n v="1035294"/>
    <n v="10271910534"/>
    <s v="09/07/1955"/>
    <s v="F"/>
    <s v="MARIA LEONIDIA SANTOS"/>
    <s v="Parda"/>
    <s v="BRASILEIRO NATO"/>
    <m/>
    <s v="SE"/>
    <s v="ARACAJÚ"/>
    <n v="349"/>
    <x v="9"/>
    <s v="04-SANTA MONICA"/>
    <n v="349"/>
    <x v="9"/>
    <s v="04-SANTA MONICA"/>
    <m/>
    <s v="Doutorado"/>
    <s v="Titular-01"/>
    <x v="0"/>
    <m/>
    <s v="0//0"/>
    <m/>
    <m/>
    <n v="0"/>
    <m/>
    <n v="0"/>
    <m/>
    <m/>
    <m/>
    <s v="EST"/>
    <s v="40 DE"/>
    <d v="1993-10-25T00:00:00"/>
    <n v="25064.11"/>
    <n v="67"/>
    <x v="3"/>
    <x v="3"/>
  </r>
  <r>
    <s v="MARIA JOSE DA COSTA GONDIM"/>
    <s v="Universidade Federal de Uberlandia"/>
    <n v="2704680"/>
    <n v="69150885634"/>
    <s v="16/09/1965"/>
    <s v="F"/>
    <s v="BARONDINA MARIA DA COSTA"/>
    <s v="Branca"/>
    <s v="BRASILEIRO NATO"/>
    <m/>
    <s v="MG"/>
    <m/>
    <n v="294"/>
    <x v="21"/>
    <s v="07-AREA ACADEMICA-UMUARAMA"/>
    <n v="294"/>
    <x v="17"/>
    <s v="07-AREA ACADEMICA-UMUARAMA"/>
    <m/>
    <s v="Doutorado"/>
    <s v="Associado-03"/>
    <x v="0"/>
    <m/>
    <s v="0//0"/>
    <m/>
    <m/>
    <n v="0"/>
    <m/>
    <n v="0"/>
    <m/>
    <m/>
    <m/>
    <s v="EST"/>
    <s v="40 DE"/>
    <d v="2010-02-01T00:00:00"/>
    <n v="17945.810000000001"/>
    <n v="57"/>
    <x v="2"/>
    <x v="5"/>
  </r>
  <r>
    <s v="MARIA LIGIA CHUERUBIM"/>
    <s v="Universidade Federal de Uberlandia"/>
    <n v="1811545"/>
    <n v="30747302855"/>
    <s v="16/02/1983"/>
    <s v="F"/>
    <s v="IZILDINHA APARECIDA BELAVENUTO CHUERUBIM"/>
    <s v="Branca"/>
    <s v="BRASILEIRO NATO"/>
    <m/>
    <s v="SP"/>
    <m/>
    <n v="407"/>
    <x v="43"/>
    <s v="04-SANTA MONICA"/>
    <n v="407"/>
    <x v="29"/>
    <s v="04-SANTA MONICA"/>
    <m/>
    <s v="Doutorado"/>
    <s v="Adjunto-04"/>
    <x v="0"/>
    <m/>
    <s v="0//0"/>
    <m/>
    <m/>
    <n v="0"/>
    <m/>
    <n v="0"/>
    <m/>
    <m/>
    <m/>
    <s v="EST"/>
    <s v="40 DE"/>
    <d v="2012-01-06T00:00:00"/>
    <n v="13273.52"/>
    <n v="39"/>
    <x v="4"/>
    <x v="4"/>
  </r>
  <r>
    <s v="MARIA LUCIA VANNUCHI"/>
    <s v="Universidade Federal de Uberlandia"/>
    <n v="1665174"/>
    <n v="76306895868"/>
    <s v="27/01/1954"/>
    <s v="F"/>
    <s v="MARIA DA PENHA VANNUCHI"/>
    <s v="Branca"/>
    <s v="BRASILEIRO NATO"/>
    <m/>
    <s v="SP"/>
    <m/>
    <n v="806"/>
    <x v="19"/>
    <s v="04-SANTA MONICA"/>
    <n v="806"/>
    <x v="16"/>
    <s v="04-SANTA MONICA"/>
    <m/>
    <s v="Doutorado"/>
    <s v="Associado-03"/>
    <x v="0"/>
    <m/>
    <s v="0//0"/>
    <m/>
    <m/>
    <n v="0"/>
    <m/>
    <n v="0"/>
    <m/>
    <m/>
    <m/>
    <s v="EST"/>
    <s v="40 DE"/>
    <d v="2009-06-17T00:00:00"/>
    <n v="17945.810000000001"/>
    <n v="68"/>
    <x v="3"/>
    <x v="5"/>
  </r>
  <r>
    <s v="MARIA LUIZA GONCALVES DOS REIS MONTEIRO"/>
    <s v="Universidade Federal de Uberlandia"/>
    <n v="2844416"/>
    <n v="8730813662"/>
    <s v="16/11/1987"/>
    <s v="F"/>
    <s v="DALMA ROSA DOS REIS"/>
    <s v="Branca"/>
    <s v="BRASILEIRO NATO"/>
    <m/>
    <s v="MG"/>
    <m/>
    <n v="305"/>
    <x v="0"/>
    <s v="07-AREA ACADEMICA-UMUARAMA"/>
    <n v="305"/>
    <x v="0"/>
    <s v="07-AREA ACADEMICA-UMUARAMA"/>
    <m/>
    <s v="Doutorado"/>
    <s v="Adjunto-01"/>
    <x v="0"/>
    <m/>
    <s v="0//0"/>
    <m/>
    <m/>
    <n v="0"/>
    <m/>
    <n v="0"/>
    <m/>
    <m/>
    <m/>
    <s v="EST"/>
    <s v="40 HS"/>
    <d v="2017-11-13T00:00:00"/>
    <n v="7155.54"/>
    <n v="35"/>
    <x v="5"/>
    <x v="6"/>
  </r>
  <r>
    <s v="MARIA LYDA BOLANOS ROJAS"/>
    <s v="Universidade Federal de Uberlandia"/>
    <n v="1998285"/>
    <n v="21264329806"/>
    <s v="08/04/1961"/>
    <s v="F"/>
    <s v="ISABEL ROJAS MORALES"/>
    <s v="Branca"/>
    <s v="BRASILEIRO NATZ"/>
    <s v="COLOMBIA"/>
    <m/>
    <m/>
    <n v="407"/>
    <x v="43"/>
    <s v="04-SANTA MONICA"/>
    <n v="407"/>
    <x v="29"/>
    <s v="04-SANTA MONICA"/>
    <m/>
    <s v="Doutorado"/>
    <s v="Associado-01"/>
    <x v="0"/>
    <m/>
    <s v="0//0"/>
    <m/>
    <m/>
    <n v="0"/>
    <m/>
    <n v="0"/>
    <m/>
    <m/>
    <m/>
    <s v="EST"/>
    <s v="40 DE"/>
    <d v="2013-02-18T00:00:00"/>
    <n v="16591.91"/>
    <n v="61"/>
    <x v="6"/>
    <x v="5"/>
  </r>
  <r>
    <s v="MARIA RAQUEL CAIXETA GANDOLFI"/>
    <s v="Universidade Federal de Uberlandia"/>
    <n v="3242974"/>
    <n v="99932164615"/>
    <s v="09/10/1969"/>
    <s v="F"/>
    <s v="ADELINA VAZ PEREIRA CAIXETA"/>
    <s v="Branca"/>
    <s v="BRASILEIRO NATO"/>
    <m/>
    <s v="MG"/>
    <s v="PATOS DE MINAS"/>
    <n v="369"/>
    <x v="28"/>
    <s v="04-SANTA MONICA"/>
    <n v="369"/>
    <x v="24"/>
    <s v="04-SANTA MONICA"/>
    <m/>
    <s v="Doutorado"/>
    <s v="Adjunto-04"/>
    <x v="0"/>
    <m/>
    <s v="0//0"/>
    <m/>
    <m/>
    <n v="0"/>
    <m/>
    <n v="0"/>
    <m/>
    <m/>
    <m/>
    <s v="EST"/>
    <s v="40 DE"/>
    <d v="2009-03-04T00:00:00"/>
    <n v="13273.52"/>
    <n v="53"/>
    <x v="0"/>
    <x v="4"/>
  </r>
  <r>
    <s v="MARIA SIMONE FERRAZ PEREIRA"/>
    <s v="Universidade Federal de Uberlandia"/>
    <n v="3348907"/>
    <n v="864645660"/>
    <s v="26/12/1971"/>
    <s v="F"/>
    <s v="MARIA DA GLORIA FERRAZ PEREIRA"/>
    <s v="Parda"/>
    <s v="BRASILEIRO NATO"/>
    <m/>
    <s v="MG"/>
    <s v="ALMENARA"/>
    <n v="363"/>
    <x v="10"/>
    <s v="04-SANTA MONICA"/>
    <n v="363"/>
    <x v="10"/>
    <s v="04-SANTA MONICA"/>
    <m/>
    <s v="Doutorado"/>
    <s v="Associado-02"/>
    <x v="0"/>
    <m/>
    <s v="0//0"/>
    <m/>
    <m/>
    <n v="0"/>
    <m/>
    <n v="0"/>
    <m/>
    <m/>
    <m/>
    <s v="EST"/>
    <s v="40 DE"/>
    <d v="2008-09-25T00:00:00"/>
    <n v="21108.35"/>
    <n v="51"/>
    <x v="0"/>
    <x v="3"/>
  </r>
  <r>
    <s v="MARIA SOCORRO RAMOS MILITAO"/>
    <s v="Universidade Federal de Uberlandia"/>
    <n v="4331945"/>
    <n v="64654796649"/>
    <s v="21/06/1968"/>
    <s v="F"/>
    <s v="MARIA RAMOS MILITAO"/>
    <s v="Não Informado"/>
    <s v="BRASILEIRO NATO"/>
    <m/>
    <s v="CE"/>
    <s v="JUAZEIRO DO NORTE"/>
    <n v="807"/>
    <x v="26"/>
    <s v="04-SANTA MONICA"/>
    <n v="807"/>
    <x v="22"/>
    <s v="04-SANTA MONICA"/>
    <m/>
    <s v="Doutorado"/>
    <s v="Associado-02"/>
    <x v="0"/>
    <m/>
    <s v="0//0"/>
    <m/>
    <m/>
    <n v="0"/>
    <m/>
    <n v="0"/>
    <m/>
    <m/>
    <m/>
    <s v="EST"/>
    <s v="40 DE"/>
    <d v="2011-05-25T00:00:00"/>
    <n v="17255.59"/>
    <n v="54"/>
    <x v="2"/>
    <x v="5"/>
  </r>
  <r>
    <s v="MARIA STELA MARQUES OCHIUCCI"/>
    <s v="Universidade Federal de Uberlandia"/>
    <n v="4222039"/>
    <n v="88878171620"/>
    <s v="27/03/1960"/>
    <s v="F"/>
    <s v="ALIPIA OLIVEIRA MARQUES"/>
    <s v="Branca"/>
    <s v="BRASILEIRO NATO"/>
    <m/>
    <s v="MG"/>
    <s v="UBERLANDIA"/>
    <n v="349"/>
    <x v="9"/>
    <s v="04-SANTA MONICA"/>
    <n v="349"/>
    <x v="9"/>
    <s v="04-SANTA MONICA"/>
    <m/>
    <s v="Doutorado"/>
    <s v="Adjunto-04"/>
    <x v="0"/>
    <m/>
    <s v="0//0"/>
    <m/>
    <m/>
    <n v="0"/>
    <m/>
    <n v="0"/>
    <m/>
    <m/>
    <m/>
    <s v="EST"/>
    <s v="40 DE"/>
    <d v="2009-09-01T00:00:00"/>
    <n v="13273.52"/>
    <n v="62"/>
    <x v="6"/>
    <x v="4"/>
  </r>
  <r>
    <s v="MARIA SUZANA MOREIRA DO CARMO"/>
    <s v="Universidade Federal de Uberlandia"/>
    <n v="1644044"/>
    <n v="71434895734"/>
    <s v="11/04/1962"/>
    <s v="F"/>
    <s v="DIVA MOREIRA DO CARMO"/>
    <s v="Branca"/>
    <s v="BRASILEIRO NATO"/>
    <m/>
    <s v="RJ"/>
    <s v="NITEROI"/>
    <n v="349"/>
    <x v="9"/>
    <s v="04-SANTA MONICA"/>
    <n v="349"/>
    <x v="9"/>
    <s v="04-SANTA MONICA"/>
    <m/>
    <s v="Doutorado"/>
    <s v="Associado-02"/>
    <x v="0"/>
    <m/>
    <s v="0//0"/>
    <m/>
    <m/>
    <n v="0"/>
    <m/>
    <n v="0"/>
    <m/>
    <m/>
    <m/>
    <s v="EST"/>
    <s v="40 DE"/>
    <d v="2008-07-31T00:00:00"/>
    <n v="19660.75"/>
    <n v="60"/>
    <x v="6"/>
    <x v="1"/>
  </r>
  <r>
    <s v="MARIA TEREZINHA TAVARES"/>
    <s v="Universidade Federal de Uberlandia"/>
    <n v="412410"/>
    <n v="57786437649"/>
    <s v="28/03/1965"/>
    <s v="F"/>
    <s v="LOURDES APARECIDA TAVARES"/>
    <s v="Branca"/>
    <s v="BRASILEIRO NATO"/>
    <m/>
    <s v="GO"/>
    <s v="GOIANDIRA"/>
    <n v="376"/>
    <x v="38"/>
    <s v="04-SANTA MONICA"/>
    <n v="376"/>
    <x v="28"/>
    <s v="04-SANTA MONICA"/>
    <m/>
    <s v="Mestrado"/>
    <s v="Adjunto-04"/>
    <x v="0"/>
    <m/>
    <s v="0//0"/>
    <m/>
    <m/>
    <n v="0"/>
    <m/>
    <n v="0"/>
    <m/>
    <m/>
    <m/>
    <s v="EST"/>
    <s v="40 DE"/>
    <d v="1984-12-01T00:00:00"/>
    <n v="11407.16"/>
    <n v="57"/>
    <x v="2"/>
    <x v="7"/>
  </r>
  <r>
    <s v="MARIANA CARDOSO MARRA"/>
    <s v="Universidade Federal de Uberlandia"/>
    <n v="3267008"/>
    <n v="8148630607"/>
    <s v="06/06/1988"/>
    <s v="F"/>
    <s v="NILZA MARRA DE OLIVEIRA CARDOSO"/>
    <s v="Branca"/>
    <s v="BRASILEIRO NATO"/>
    <m/>
    <s v="MG"/>
    <m/>
    <n v="356"/>
    <x v="23"/>
    <s v="04-SANTA MONICA"/>
    <n v="356"/>
    <x v="19"/>
    <s v="04-SANTA MONICA"/>
    <m/>
    <s v="Doutorado"/>
    <s v="Auxiliar-01"/>
    <x v="1"/>
    <m/>
    <s v="0//0"/>
    <m/>
    <m/>
    <n v="0"/>
    <m/>
    <n v="0"/>
    <m/>
    <m/>
    <m/>
    <s v="CDT"/>
    <s v="40 HS"/>
    <d v="2021-12-13T00:00:00"/>
    <n v="5178.67"/>
    <n v="34"/>
    <x v="5"/>
    <x v="0"/>
  </r>
  <r>
    <s v="MARIANA HASSE"/>
    <s v="Universidade Federal de Uberlandia"/>
    <n v="1281515"/>
    <n v="21909394882"/>
    <s v="13/12/1980"/>
    <s v="F"/>
    <s v="CARMEN RITA MAURO CAGNO"/>
    <s v="Branca"/>
    <s v="BRASILEIRO NATO"/>
    <m/>
    <s v="SP"/>
    <m/>
    <n v="305"/>
    <x v="0"/>
    <s v="07-AREA ACADEMICA-UMUARAMA"/>
    <n v="305"/>
    <x v="0"/>
    <s v="07-AREA ACADEMICA-UMUARAMA"/>
    <m/>
    <s v="Doutorado"/>
    <s v="Adjunto-02"/>
    <x v="0"/>
    <m/>
    <s v="0//0"/>
    <m/>
    <m/>
    <n v="0"/>
    <m/>
    <n v="0"/>
    <m/>
    <m/>
    <m/>
    <s v="EST"/>
    <s v="40 DE"/>
    <d v="2017-11-01T00:00:00"/>
    <n v="12744.11"/>
    <n v="42"/>
    <x v="4"/>
    <x v="4"/>
  </r>
  <r>
    <s v="MARIANA MAGALHAES PINTO CORTES"/>
    <s v="Universidade Federal de Uberlandia"/>
    <n v="2487429"/>
    <n v="1172117616"/>
    <s v="10/06/1980"/>
    <s v="F"/>
    <s v="ROSELYS MAGALHAES PINTO CORTES"/>
    <s v="Branca"/>
    <s v="BRASILEIRO NATO"/>
    <m/>
    <s v="MG"/>
    <s v="UBERLANDIA"/>
    <n v="806"/>
    <x v="19"/>
    <s v="04-SANTA MONICA"/>
    <n v="806"/>
    <x v="16"/>
    <s v="04-SANTA MONICA"/>
    <m/>
    <s v="Doutorado"/>
    <s v="Adjunto-04"/>
    <x v="0"/>
    <m/>
    <s v="0//0"/>
    <m/>
    <m/>
    <n v="0"/>
    <m/>
    <n v="0"/>
    <m/>
    <m/>
    <m/>
    <s v="EST"/>
    <s v="40 DE"/>
    <d v="2012-10-10T00:00:00"/>
    <n v="13273.52"/>
    <n v="42"/>
    <x v="4"/>
    <x v="4"/>
  </r>
  <r>
    <s v="MARIANA MIEKO ODASHIMA"/>
    <s v="Universidade Federal de Uberlandia"/>
    <n v="2247619"/>
    <n v="31435317890"/>
    <s v="16/01/1984"/>
    <s v="F"/>
    <s v="ELZA KAZUKO UEHARA ODASHIMA"/>
    <s v="Não Informado"/>
    <s v="BRASILEIRO NATO"/>
    <m/>
    <s v="MG"/>
    <m/>
    <n v="395"/>
    <x v="1"/>
    <s v="04-SANTA MONICA"/>
    <n v="395"/>
    <x v="1"/>
    <s v="04-SANTA MONICA"/>
    <m/>
    <s v="Doutorado"/>
    <s v="Adjunto-03"/>
    <x v="0"/>
    <m/>
    <s v="0//0"/>
    <m/>
    <m/>
    <n v="0"/>
    <m/>
    <n v="0"/>
    <m/>
    <m/>
    <m/>
    <s v="EST"/>
    <s v="40 DE"/>
    <d v="2015-08-26T00:00:00"/>
    <n v="12763.01"/>
    <n v="38"/>
    <x v="5"/>
    <x v="4"/>
  </r>
  <r>
    <s v="MARIANA RAFAELA BATISTA SILVA PEIXOTO"/>
    <s v="Universidade Federal de Uberlandia"/>
    <n v="3014938"/>
    <n v="73690988187"/>
    <s v="30/08/1988"/>
    <s v="F"/>
    <s v="MARIA BEATRIZ SILVA PEIXOTO"/>
    <s v="Branca"/>
    <s v="BRASILEIRO NATO"/>
    <m/>
    <s v="GO"/>
    <m/>
    <n v="349"/>
    <x v="9"/>
    <s v="04-SANTA MONICA"/>
    <n v="349"/>
    <x v="9"/>
    <s v="04-SANTA MONICA"/>
    <m/>
    <s v="Doutorado"/>
    <s v="Adjunto-01"/>
    <x v="0"/>
    <m/>
    <s v="0//0"/>
    <m/>
    <s v="Afas. Part.Pro.Pos.Grad. Stricto Sensu no País C/Ônus - EST"/>
    <n v="0"/>
    <m/>
    <n v="0"/>
    <m/>
    <s v="2/05/2022"/>
    <s v="30/04/2023"/>
    <s v="EST"/>
    <s v="40 DE"/>
    <d v="2018-02-27T00:00:00"/>
    <n v="11800.12"/>
    <n v="34"/>
    <x v="5"/>
    <x v="7"/>
  </r>
  <r>
    <s v="MARIELI DE LIMA"/>
    <s v="Universidade Federal de Uberlandia"/>
    <n v="2151987"/>
    <n v="694848050"/>
    <s v="08/08/1985"/>
    <s v="F"/>
    <s v="MARIA IGNEZ DE LIMA"/>
    <s v="Branca"/>
    <s v="BRASILEIRO NATO"/>
    <m/>
    <s v="MG"/>
    <m/>
    <n v="789"/>
    <x v="68"/>
    <s v="11-CAMPUS PATOS DE MINAS"/>
    <n v="410"/>
    <x v="7"/>
    <s v="04-SANTA MONICA"/>
    <m/>
    <s v="Doutorado"/>
    <s v="Adjunto-03"/>
    <x v="0"/>
    <m/>
    <s v="0//0"/>
    <m/>
    <m/>
    <n v="0"/>
    <m/>
    <n v="0"/>
    <m/>
    <m/>
    <m/>
    <s v="EST"/>
    <s v="40 DE"/>
    <d v="2014-08-07T00:00:00"/>
    <n v="12763.01"/>
    <n v="37"/>
    <x v="5"/>
    <x v="4"/>
  </r>
  <r>
    <s v="MARIENE HUNDERTMARCK PEROBELLI"/>
    <s v="Universidade Federal de Uberlandia"/>
    <n v="1769173"/>
    <n v="666651914"/>
    <s v="29/05/1980"/>
    <s v="F"/>
    <s v="GISLENE A. H. PEROBELLI"/>
    <s v="Não Informado"/>
    <s v="BRASILEIRO NATO"/>
    <m/>
    <s v="RS"/>
    <m/>
    <n v="808"/>
    <x v="35"/>
    <s v="04-SANTA MONICA"/>
    <n v="808"/>
    <x v="26"/>
    <s v="04-SANTA MONICA"/>
    <m/>
    <s v="Doutorado"/>
    <s v="Adjunto-03"/>
    <x v="0"/>
    <m/>
    <s v="0//0"/>
    <m/>
    <m/>
    <n v="0"/>
    <m/>
    <n v="0"/>
    <m/>
    <m/>
    <m/>
    <s v="EST"/>
    <s v="40 DE"/>
    <d v="2010-03-12T00:00:00"/>
    <n v="12763.01"/>
    <n v="42"/>
    <x v="4"/>
    <x v="4"/>
  </r>
  <r>
    <s v="MARILDA SENA PEREIRA ZUZA"/>
    <s v="Universidade Federal de Uberlandia"/>
    <n v="3890937"/>
    <n v="39471403634"/>
    <s v="23/08/1959"/>
    <s v="F"/>
    <s v="IRENE ALVES PEREIRA"/>
    <s v="Branca"/>
    <s v="BRASILEIRO NATO"/>
    <m/>
    <s v="MG"/>
    <m/>
    <n v="369"/>
    <x v="28"/>
    <s v="04-SANTA MONICA"/>
    <n v="369"/>
    <x v="24"/>
    <s v="04-SANTA MONICA"/>
    <m/>
    <s v="Mestrado"/>
    <s v="Auxiliar-01"/>
    <x v="1"/>
    <m/>
    <s v="0//0"/>
    <m/>
    <m/>
    <n v="0"/>
    <m/>
    <n v="0"/>
    <m/>
    <m/>
    <m/>
    <s v="CDT"/>
    <s v="40 HS"/>
    <d v="2022-03-03T00:00:00"/>
    <n v="3259.43"/>
    <n v="63"/>
    <x v="6"/>
    <x v="8"/>
  </r>
  <r>
    <s v="MARILEIDE DIAS ESQUEDA"/>
    <s v="Universidade Federal de Uberlandia"/>
    <n v="1803950"/>
    <n v="20011044802"/>
    <s v="14/06/1973"/>
    <s v="F"/>
    <s v="LYDIA DIAS ESQUEDA"/>
    <s v="Branca"/>
    <s v="BRASILEIRO NATO"/>
    <m/>
    <s v="SP"/>
    <m/>
    <n v="349"/>
    <x v="9"/>
    <s v="04-SANTA MONICA"/>
    <n v="349"/>
    <x v="9"/>
    <s v="04-SANTA MONICA"/>
    <m/>
    <s v="Doutorado"/>
    <s v="Associado-03"/>
    <x v="0"/>
    <m/>
    <s v="0//0"/>
    <m/>
    <m/>
    <n v="0"/>
    <m/>
    <n v="0"/>
    <m/>
    <m/>
    <m/>
    <s v="EST"/>
    <s v="40 DE"/>
    <d v="2010-08-05T00:00:00"/>
    <n v="17945.810000000001"/>
    <n v="49"/>
    <x v="0"/>
    <x v="5"/>
  </r>
  <r>
    <s v="MARILI PERES JUNQUEIRA"/>
    <s v="Universidade Federal de Uberlandia"/>
    <n v="2570100"/>
    <n v="17865547803"/>
    <s v="09/10/1973"/>
    <s v="F"/>
    <s v="TEREZINHA APARECIDA PERES JUNQUEIRA"/>
    <s v="Branca"/>
    <s v="BRASILEIRO NATO"/>
    <m/>
    <s v="SP"/>
    <s v="NOVA GRANADA"/>
    <n v="832"/>
    <x v="148"/>
    <s v="04-SANTA MONICA"/>
    <n v="806"/>
    <x v="16"/>
    <s v="04-SANTA MONICA"/>
    <m/>
    <s v="Doutorado"/>
    <s v="Associado-04"/>
    <x v="0"/>
    <m/>
    <s v="0//0"/>
    <m/>
    <m/>
    <n v="0"/>
    <m/>
    <n v="0"/>
    <m/>
    <m/>
    <m/>
    <s v="EST"/>
    <s v="40 DE"/>
    <d v="2009-01-22T00:00:00"/>
    <n v="19639.150000000001"/>
    <n v="49"/>
    <x v="0"/>
    <x v="1"/>
  </r>
  <r>
    <s v="MARILIA INES MENDES BARBOSA"/>
    <s v="Universidade Federal de Uberlandia"/>
    <n v="2224051"/>
    <n v="60330287753"/>
    <s v="13/05/1956"/>
    <s v="F"/>
    <s v="IVETE INES MENDES BARBOSA"/>
    <s v="Branca"/>
    <s v="BRASILEIRO NATO"/>
    <m/>
    <s v="SP"/>
    <m/>
    <n v="340"/>
    <x v="17"/>
    <s v="04-SANTA MONICA"/>
    <n v="340"/>
    <x v="15"/>
    <s v="04-SANTA MONICA"/>
    <m/>
    <s v="Doutorado"/>
    <s v="Adjunto-02"/>
    <x v="0"/>
    <m/>
    <s v="0//0"/>
    <m/>
    <m/>
    <n v="0"/>
    <m/>
    <n v="0"/>
    <m/>
    <m/>
    <m/>
    <s v="EST"/>
    <s v="40 DE"/>
    <d v="2015-05-05T00:00:00"/>
    <n v="12272.12"/>
    <n v="66"/>
    <x v="3"/>
    <x v="4"/>
  </r>
  <r>
    <s v="MARILIA MARTINS PRADO BONINI"/>
    <s v="Universidade Federal de Uberlandia"/>
    <n v="3755793"/>
    <n v="7146626660"/>
    <s v="15/09/1984"/>
    <s v="F"/>
    <s v="MARISA MARTINS DA SILVA PRADO"/>
    <s v="Branca"/>
    <s v="BRASILEIRO NATO"/>
    <m/>
    <s v="MG"/>
    <m/>
    <n v="305"/>
    <x v="0"/>
    <s v="07-AREA ACADEMICA-UMUARAMA"/>
    <n v="305"/>
    <x v="0"/>
    <s v="07-AREA ACADEMICA-UMUARAMA"/>
    <m/>
    <s v="Doutorado"/>
    <s v="Adjunto-01"/>
    <x v="0"/>
    <m/>
    <s v="0//0"/>
    <m/>
    <m/>
    <n v="0"/>
    <m/>
    <n v="0"/>
    <m/>
    <m/>
    <m/>
    <s v="EST"/>
    <s v="40 HS"/>
    <d v="2017-03-15T00:00:00"/>
    <n v="7155.54"/>
    <n v="38"/>
    <x v="5"/>
    <x v="6"/>
  </r>
  <r>
    <s v="MARILIA VILLELA DE OLIVEIRA"/>
    <s v="Universidade Federal de Uberlandia"/>
    <n v="1035149"/>
    <n v="55890423649"/>
    <s v="27/11/1967"/>
    <s v="F"/>
    <s v="MARIA BEATRIZ V OLIVEIRA"/>
    <s v="Branca"/>
    <s v="BRASILEIRO NATO"/>
    <m/>
    <s v="MG"/>
    <s v="UBERLANDIA"/>
    <n v="363"/>
    <x v="10"/>
    <s v="04-SANTA MONICA"/>
    <n v="363"/>
    <x v="10"/>
    <s v="04-SANTA MONICA"/>
    <m/>
    <s v="Doutorado"/>
    <s v="Titular-01"/>
    <x v="0"/>
    <m/>
    <s v="0//0"/>
    <m/>
    <m/>
    <n v="0"/>
    <m/>
    <n v="0"/>
    <m/>
    <m/>
    <m/>
    <s v="EST"/>
    <s v="40 DE"/>
    <d v="1993-03-22T00:00:00"/>
    <n v="21007.45"/>
    <n v="55"/>
    <x v="2"/>
    <x v="3"/>
  </r>
  <r>
    <s v="MARINA ABADIA RAMOS"/>
    <s v="Universidade Federal de Uberlandia"/>
    <n v="412769"/>
    <n v="35158824649"/>
    <s v="10/08/1960"/>
    <s v="F"/>
    <s v="FLORITA APARECIDA RAMOS"/>
    <s v="Branca"/>
    <s v="BRASILEIRO NATO"/>
    <m/>
    <s v="MG"/>
    <s v="UBERABA"/>
    <n v="288"/>
    <x v="24"/>
    <s v="07-AREA ACADEMICA-UMUARAMA"/>
    <n v="288"/>
    <x v="20"/>
    <s v="07-AREA ACADEMICA-UMUARAMA"/>
    <m/>
    <s v="Mestrado"/>
    <s v="Adjunto-04"/>
    <x v="0"/>
    <m/>
    <s v="0//0"/>
    <m/>
    <m/>
    <n v="0"/>
    <m/>
    <n v="0"/>
    <m/>
    <m/>
    <m/>
    <s v="EST"/>
    <s v="40 DE"/>
    <d v="1987-02-11T00:00:00"/>
    <n v="11252.38"/>
    <n v="62"/>
    <x v="6"/>
    <x v="7"/>
  </r>
  <r>
    <s v="MARINA FERREIRA DE SOUZA ANTUNES"/>
    <s v="Universidade Federal de Uberlandia"/>
    <n v="1543520"/>
    <n v="88856860600"/>
    <s v="26/01/1968"/>
    <s v="F"/>
    <s v="LEOPOLDINA ARAUJO DE SOUZA"/>
    <s v="Preta"/>
    <s v="BRASILEIRO NATO"/>
    <m/>
    <s v="MG"/>
    <s v="TUPACIGUARA"/>
    <n v="332"/>
    <x v="48"/>
    <s v="03-EDUCACAO FISICA"/>
    <n v="332"/>
    <x v="31"/>
    <s v="03-EDUCACAO FISICA"/>
    <m/>
    <s v="Doutorado"/>
    <s v="Associado-01"/>
    <x v="0"/>
    <m/>
    <s v="0//0"/>
    <m/>
    <m/>
    <n v="0"/>
    <m/>
    <n v="0"/>
    <m/>
    <m/>
    <m/>
    <s v="EST"/>
    <s v="40 DE"/>
    <d v="2006-07-28T00:00:00"/>
    <n v="16591.91"/>
    <n v="54"/>
    <x v="2"/>
    <x v="5"/>
  </r>
  <r>
    <s v="MARINA RODRIGUES BARBOSA"/>
    <s v="Universidade Federal de Uberlandia"/>
    <n v="1281884"/>
    <n v="31168249830"/>
    <s v="16/10/1983"/>
    <s v="F"/>
    <s v="ROSA NUNES RODRIGUES BARBOSA"/>
    <s v="Branca"/>
    <s v="BRASILEIRO NATO"/>
    <m/>
    <s v="MG"/>
    <m/>
    <n v="1271"/>
    <x v="149"/>
    <s v="07-AREA ACADEMICA-UMUARAMA"/>
    <n v="305"/>
    <x v="0"/>
    <s v="07-AREA ACADEMICA-UMUARAMA"/>
    <m/>
    <s v="Doutorado"/>
    <s v="Adjunto-02"/>
    <x v="0"/>
    <m/>
    <s v="0//0"/>
    <m/>
    <m/>
    <n v="26281"/>
    <s v="FUNDACAO UNIVERSIDADE FEDERAL DE SERGIPE"/>
    <n v="0"/>
    <m/>
    <m/>
    <m/>
    <s v="EST"/>
    <s v="40 DE"/>
    <d v="2017-09-28T00:00:00"/>
    <n v="13255.3"/>
    <n v="39"/>
    <x v="4"/>
    <x v="4"/>
  </r>
  <r>
    <s v="MARINA SEIXAS PEREIRA"/>
    <s v="Universidade Federal de Uberlandia"/>
    <n v="1196729"/>
    <n v="6815507670"/>
    <s v="02/03/1985"/>
    <s v="F"/>
    <s v="PALOMA SEIXAS PEREIRA"/>
    <s v="Branca"/>
    <s v="BRASILEIRO NATO"/>
    <m/>
    <s v="SP"/>
    <m/>
    <n v="410"/>
    <x v="7"/>
    <s v="04-SANTA MONICA"/>
    <n v="410"/>
    <x v="7"/>
    <s v="04-SANTA MONICA"/>
    <m/>
    <s v="Doutorado"/>
    <s v="Adjunto-02"/>
    <x v="0"/>
    <m/>
    <s v="0//0"/>
    <m/>
    <m/>
    <n v="0"/>
    <m/>
    <n v="0"/>
    <m/>
    <m/>
    <m/>
    <s v="EST"/>
    <s v="40 DE"/>
    <d v="2016-04-14T00:00:00"/>
    <n v="12272.12"/>
    <n v="37"/>
    <x v="5"/>
    <x v="4"/>
  </r>
  <r>
    <s v="MARIO ANTONIO SPANO"/>
    <s v="Universidade Federal de Uberlandia"/>
    <n v="411463"/>
    <n v="59430150863"/>
    <s v="19/03/1951"/>
    <s v="M"/>
    <s v="NEDY SILVA SPANO"/>
    <s v="Branca"/>
    <s v="BRASILEIRO NATO"/>
    <m/>
    <s v="SP"/>
    <s v="RIBEIRAO PRETO"/>
    <n v="298"/>
    <x v="46"/>
    <s v="07-AREA ACADEMICA-UMUARAMA"/>
    <n v="298"/>
    <x v="30"/>
    <s v="07-AREA ACADEMICA-UMUARAMA"/>
    <m/>
    <s v="Doutorado"/>
    <s v="Titular-01"/>
    <x v="0"/>
    <m/>
    <s v="0//0"/>
    <m/>
    <m/>
    <n v="0"/>
    <m/>
    <n v="0"/>
    <m/>
    <m/>
    <m/>
    <s v="EST"/>
    <s v="40 DE"/>
    <d v="1980-01-01T00:00:00"/>
    <n v="26668.799999999999"/>
    <n v="71"/>
    <x v="7"/>
    <x v="3"/>
  </r>
  <r>
    <s v="MARIO BORGES NETTO"/>
    <s v="Universidade Federal de Uberlandia"/>
    <n v="1077164"/>
    <n v="7132079654"/>
    <s v="26/08/1986"/>
    <s v="M"/>
    <s v="MARCIA HELENA BORGES DE SOUZA"/>
    <s v="Branca"/>
    <s v="BRASILEIRO NATO"/>
    <m/>
    <s v="MG"/>
    <m/>
    <n v="798"/>
    <x v="5"/>
    <s v="09-CAMPUS PONTAL"/>
    <n v="1155"/>
    <x v="5"/>
    <s v="09-CAMPUS PONTAL"/>
    <m/>
    <s v="Doutorado"/>
    <s v="Adjunto-03"/>
    <x v="0"/>
    <m/>
    <s v="0//0"/>
    <m/>
    <m/>
    <n v="26251"/>
    <s v="FUNDACAO UNIVERSIDADE FED. DO TOCANTINS"/>
    <n v="0"/>
    <m/>
    <m/>
    <m/>
    <s v="EST"/>
    <s v="40 DE"/>
    <d v="2019-04-09T00:00:00"/>
    <n v="12763.01"/>
    <n v="36"/>
    <x v="5"/>
    <x v="4"/>
  </r>
  <r>
    <s v="MARIO FERREIRA PIRAGIBE"/>
    <s v="Universidade Federal de Uberlandia"/>
    <n v="1613553"/>
    <n v="2160987778"/>
    <s v="03/03/1972"/>
    <s v="M"/>
    <s v="LUCILA SALDANHA PIRAGIBE"/>
    <s v="Não Informado"/>
    <s v="BRASILEIRO NATO"/>
    <m/>
    <s v="RJ"/>
    <m/>
    <n v="808"/>
    <x v="35"/>
    <s v="04-SANTA MONICA"/>
    <n v="808"/>
    <x v="26"/>
    <s v="04-SANTA MONICA"/>
    <m/>
    <s v="Doutorado"/>
    <s v="Associado-02"/>
    <x v="0"/>
    <m/>
    <s v="0//0"/>
    <m/>
    <m/>
    <n v="0"/>
    <m/>
    <n v="0"/>
    <m/>
    <m/>
    <m/>
    <s v="EST"/>
    <s v="40 DE"/>
    <d v="2010-05-07T00:00:00"/>
    <n v="17255.59"/>
    <n v="50"/>
    <x v="0"/>
    <x v="5"/>
  </r>
  <r>
    <s v="MARIO HENRIQUE DE CASTRO"/>
    <s v="Universidade Federal de Uberlandia"/>
    <n v="1840699"/>
    <n v="2681310903"/>
    <s v="21/10/1979"/>
    <s v="M"/>
    <s v="MADALENA AGOSTINI DE CASTRO"/>
    <s v="Branca"/>
    <s v="BRASILEIRO NATO"/>
    <m/>
    <s v="PR"/>
    <m/>
    <n v="391"/>
    <x v="8"/>
    <s v="04-SANTA MONICA"/>
    <n v="391"/>
    <x v="8"/>
    <s v="04-SANTA MONICA"/>
    <m/>
    <s v="Doutorado"/>
    <s v="Associado-02"/>
    <x v="0"/>
    <m/>
    <s v="0//0"/>
    <m/>
    <m/>
    <n v="0"/>
    <m/>
    <n v="0"/>
    <m/>
    <m/>
    <m/>
    <s v="EST"/>
    <s v="40 DE"/>
    <d v="2011-01-19T00:00:00"/>
    <n v="17255.59"/>
    <n v="43"/>
    <x v="4"/>
    <x v="5"/>
  </r>
  <r>
    <s v="MARIO LUIZ DE MENDONCA FARIA"/>
    <s v="Universidade Federal de Uberlandia"/>
    <n v="411755"/>
    <n v="21200270649"/>
    <s v="25/07/1951"/>
    <s v="M"/>
    <s v="DUARTINA MENDONCA FARIA"/>
    <s v="Branca"/>
    <s v="BRASILEIRO NATO"/>
    <m/>
    <s v="MG"/>
    <s v="UBERLANDIA"/>
    <n v="391"/>
    <x v="8"/>
    <s v="04-SANTA MONICA"/>
    <n v="391"/>
    <x v="8"/>
    <s v="04-SANTA MONICA"/>
    <m/>
    <s v="Mestrado"/>
    <s v="Adjunto-04"/>
    <x v="0"/>
    <m/>
    <s v="0//0"/>
    <m/>
    <m/>
    <n v="0"/>
    <m/>
    <n v="0"/>
    <m/>
    <m/>
    <m/>
    <s v="EST"/>
    <s v="40 DE"/>
    <d v="1977-07-05T00:00:00"/>
    <n v="12072.65"/>
    <n v="71"/>
    <x v="7"/>
    <x v="4"/>
  </r>
  <r>
    <s v="MARIO MOURELLE PEREZ"/>
    <s v="Universidade Federal de Uberlandia"/>
    <n v="412523"/>
    <n v="54428297734"/>
    <s v="30/04/1955"/>
    <s v="M"/>
    <s v="GENEROSA MOURELLE PEREZ"/>
    <s v="Branca"/>
    <s v="BRASILEIRO NATO"/>
    <m/>
    <s v="RJ"/>
    <s v="RIO DE JANEIRO"/>
    <n v="399"/>
    <x v="27"/>
    <s v="12-CAMPUS GLORIA"/>
    <n v="399"/>
    <x v="23"/>
    <s v="12-CAMPUS GLORIA"/>
    <m/>
    <s v="Doutorado"/>
    <s v="Associado-03"/>
    <x v="0"/>
    <m/>
    <s v="0//0"/>
    <m/>
    <m/>
    <n v="0"/>
    <m/>
    <n v="0"/>
    <m/>
    <m/>
    <m/>
    <s v="EST"/>
    <s v="40 DE"/>
    <d v="1985-07-01T00:00:00"/>
    <n v="21728.98"/>
    <n v="67"/>
    <x v="3"/>
    <x v="3"/>
  </r>
  <r>
    <s v="MARISA DE SOUZA COSTA"/>
    <s v="Universidade Federal de Uberlandia"/>
    <n v="1840717"/>
    <n v="32491374803"/>
    <s v="19/12/1984"/>
    <s v="F"/>
    <s v="MARIA FERREIRA DE SOUZA COSTA"/>
    <s v="Parda"/>
    <s v="BRASILEIRO NATO"/>
    <m/>
    <s v="SP"/>
    <m/>
    <n v="391"/>
    <x v="8"/>
    <s v="04-SANTA MONICA"/>
    <n v="391"/>
    <x v="8"/>
    <s v="04-SANTA MONICA"/>
    <m/>
    <s v="Doutorado"/>
    <s v="Associado-02"/>
    <x v="0"/>
    <m/>
    <s v="0//0"/>
    <m/>
    <m/>
    <n v="0"/>
    <m/>
    <n v="0"/>
    <m/>
    <m/>
    <m/>
    <s v="EST"/>
    <s v="40 DE"/>
    <d v="2011-01-31T00:00:00"/>
    <n v="17255.59"/>
    <n v="38"/>
    <x v="5"/>
    <x v="5"/>
  </r>
  <r>
    <s v="MARISA DIAS LIMA"/>
    <s v="Universidade Federal de Uberlandia"/>
    <n v="2065696"/>
    <n v="7642439695"/>
    <s v="11/03/1985"/>
    <s v="F"/>
    <s v="RITA DIAS LIMA"/>
    <s v="Branca"/>
    <s v="BRASILEIRO NATO"/>
    <m/>
    <s v="MG"/>
    <m/>
    <n v="363"/>
    <x v="10"/>
    <s v="04-SANTA MONICA"/>
    <n v="363"/>
    <x v="10"/>
    <s v="04-SANTA MONICA"/>
    <s v="PORTADOR DE SURDEZ BILATERAL"/>
    <s v="Doutorado"/>
    <s v="Adjunto-02"/>
    <x v="0"/>
    <m/>
    <s v="0//0"/>
    <m/>
    <m/>
    <n v="0"/>
    <m/>
    <n v="0"/>
    <m/>
    <m/>
    <m/>
    <s v="EST"/>
    <s v="40 DE"/>
    <d v="2013-10-15T00:00:00"/>
    <n v="12272.12"/>
    <n v="37"/>
    <x v="5"/>
    <x v="4"/>
  </r>
  <r>
    <s v="MARISA DOS REIS AZEVEDO BOTELHO"/>
    <s v="Universidade Federal de Uberlandia"/>
    <n v="413313"/>
    <n v="7424371835"/>
    <s v="02/12/1961"/>
    <s v="F"/>
    <s v="MARIA APARECIDA FALEIROS DOS REIS"/>
    <s v="Branca"/>
    <s v="BRASILEIRO NATO"/>
    <m/>
    <s v="SP"/>
    <s v="PATROCINIO PAULISTA"/>
    <n v="344"/>
    <x v="6"/>
    <s v="04-SANTA MONICA"/>
    <n v="344"/>
    <x v="6"/>
    <s v="04-SANTA MONICA"/>
    <m/>
    <s v="Doutorado"/>
    <s v="Titular-01"/>
    <x v="0"/>
    <m/>
    <s v="0//0"/>
    <m/>
    <m/>
    <n v="0"/>
    <m/>
    <n v="0"/>
    <m/>
    <m/>
    <m/>
    <s v="EST"/>
    <s v="40 DE"/>
    <d v="1989-03-01T00:00:00"/>
    <n v="24587.88"/>
    <n v="61"/>
    <x v="6"/>
    <x v="3"/>
  </r>
  <r>
    <s v="MARISA PINHEIRO MOURAO"/>
    <s v="Universidade Federal de Uberlandia"/>
    <n v="1738909"/>
    <n v="5935360616"/>
    <s v="02/09/1983"/>
    <s v="F"/>
    <s v="MARINA PINHEIRO MOURAO"/>
    <s v="Branca"/>
    <s v="BRASILEIRO NATO"/>
    <m/>
    <s v="MG"/>
    <m/>
    <n v="363"/>
    <x v="10"/>
    <s v="04-SANTA MONICA"/>
    <n v="363"/>
    <x v="10"/>
    <s v="04-SANTA MONICA"/>
    <m/>
    <s v="Doutorado"/>
    <s v="Adjunto-04"/>
    <x v="0"/>
    <m/>
    <s v="0//0"/>
    <m/>
    <m/>
    <n v="0"/>
    <m/>
    <n v="0"/>
    <m/>
    <m/>
    <m/>
    <s v="EST"/>
    <s v="40 DE"/>
    <d v="2009-11-18T00:00:00"/>
    <n v="13273.52"/>
    <n v="39"/>
    <x v="4"/>
    <x v="4"/>
  </r>
  <r>
    <s v="MARISA SILVA AMARAL"/>
    <s v="Universidade Federal de Uberlandia"/>
    <n v="2558853"/>
    <n v="5672100651"/>
    <s v="19/02/1982"/>
    <s v="F"/>
    <s v="ALCIONE MARIA DE SOUZA E SILVA"/>
    <s v="Branca"/>
    <s v="BRASILEIRO NATO"/>
    <m/>
    <s v="MG"/>
    <s v="UBERLANDIA"/>
    <n v="344"/>
    <x v="6"/>
    <s v="04-SANTA MONICA"/>
    <n v="344"/>
    <x v="6"/>
    <s v="04-SANTA MONICA"/>
    <m/>
    <s v="Doutorado"/>
    <s v="Associado-02"/>
    <x v="0"/>
    <m/>
    <s v="0//0"/>
    <m/>
    <m/>
    <n v="0"/>
    <m/>
    <n v="0"/>
    <m/>
    <m/>
    <m/>
    <s v="EST"/>
    <s v="40 DE"/>
    <d v="2012-08-07T00:00:00"/>
    <n v="17255.59"/>
    <n v="40"/>
    <x v="4"/>
    <x v="5"/>
  </r>
  <r>
    <s v="MARISTELA DE SOUZA PEREIRA"/>
    <s v="Universidade Federal de Uberlandia"/>
    <n v="2376144"/>
    <n v="57727031100"/>
    <s v="30/12/1973"/>
    <s v="F"/>
    <s v="HELENA MIRANDA DE SOUZA PEREIRA"/>
    <s v="Branca"/>
    <s v="BRASILEIRO NATO"/>
    <m/>
    <s v="GO"/>
    <s v="IPAMERI"/>
    <n v="326"/>
    <x v="22"/>
    <s v="07-AREA ACADEMICA-UMUARAMA"/>
    <n v="326"/>
    <x v="18"/>
    <s v="07-AREA ACADEMICA-UMUARAMA"/>
    <m/>
    <s v="Doutorado"/>
    <s v="Associado-01"/>
    <x v="0"/>
    <m/>
    <s v="0//0"/>
    <m/>
    <m/>
    <n v="0"/>
    <m/>
    <n v="0"/>
    <m/>
    <m/>
    <m/>
    <s v="EST"/>
    <s v="40 DE"/>
    <d v="2006-07-28T00:00:00"/>
    <n v="20444.669999999998"/>
    <n v="49"/>
    <x v="0"/>
    <x v="3"/>
  </r>
  <r>
    <s v="MARLENE TERESINHA DE MUNO COLESANTI"/>
    <s v="Universidade Federal de Uberlandia"/>
    <n v="411918"/>
    <n v="46846794620"/>
    <s v="20/06/1948"/>
    <s v="F"/>
    <s v="ALICE WENDEBORN MUNO"/>
    <s v="Branca"/>
    <s v="BRASILEIRO NATO"/>
    <m/>
    <s v="SP"/>
    <s v="CATIGUÁ"/>
    <n v="340"/>
    <x v="17"/>
    <s v="04-SANTA MONICA"/>
    <n v="340"/>
    <x v="15"/>
    <s v="04-SANTA MONICA"/>
    <m/>
    <s v="Doutorado"/>
    <s v="Titular-01"/>
    <x v="0"/>
    <m/>
    <s v="0//0"/>
    <m/>
    <s v="LIC. TRATAMENTO DE SAUDE - EST"/>
    <n v="0"/>
    <m/>
    <n v="0"/>
    <m/>
    <s v="8/11/2022"/>
    <s v="31/01/2023"/>
    <s v="EST"/>
    <s v="40 DE"/>
    <d v="1979-08-01T00:00:00"/>
    <n v="28327.31"/>
    <n v="74"/>
    <x v="7"/>
    <x v="3"/>
  </r>
  <r>
    <s v="MARLI AUXILIADORA DA SILVA"/>
    <s v="Universidade Federal de Uberlandia"/>
    <n v="1685605"/>
    <n v="49373102672"/>
    <s v="20/06/1966"/>
    <s v="F"/>
    <s v="VALZITA MARIA DA SILVA"/>
    <s v="Branca"/>
    <s v="BRASILEIRO NATO"/>
    <m/>
    <s v="MG"/>
    <s v="IPIACU"/>
    <n v="795"/>
    <x v="70"/>
    <s v="09-CAMPUS PONTAL"/>
    <n v="1158"/>
    <x v="25"/>
    <s v="09-CAMPUS PONTAL"/>
    <m/>
    <s v="Doutorado"/>
    <s v="Adjunto-03"/>
    <x v="0"/>
    <m/>
    <s v="0//0"/>
    <m/>
    <m/>
    <n v="0"/>
    <m/>
    <n v="0"/>
    <m/>
    <m/>
    <m/>
    <s v="EST"/>
    <s v="40 DE"/>
    <d v="2009-03-04T00:00:00"/>
    <n v="12763.01"/>
    <n v="56"/>
    <x v="2"/>
    <x v="4"/>
  </r>
  <r>
    <s v="MARLI CARDOSO DOS SANTOS CARRIJO"/>
    <s v="Universidade Federal de Uberlandia"/>
    <n v="3659019"/>
    <n v="7818348646"/>
    <s v="20/09/1985"/>
    <s v="F"/>
    <s v="MARIA CARDOSO SANTOS"/>
    <s v="Branca"/>
    <s v="BRASILEIRO NATO"/>
    <m/>
    <s v="PR"/>
    <s v="JAPURA"/>
    <n v="349"/>
    <x v="9"/>
    <s v="04-SANTA MONICA"/>
    <n v="349"/>
    <x v="9"/>
    <s v="04-SANTA MONICA"/>
    <m/>
    <s v="Doutorado"/>
    <s v="Adjunto-01"/>
    <x v="0"/>
    <m/>
    <s v="0//0"/>
    <m/>
    <s v="Lic. Gestante  ( Concedida Administrat.) - EST"/>
    <n v="0"/>
    <m/>
    <n v="0"/>
    <m/>
    <s v="10/11/2022"/>
    <s v="9/03/2023"/>
    <s v="EST"/>
    <s v="40 DE"/>
    <d v="2018-03-01T00:00:00"/>
    <n v="11800.12"/>
    <n v="37"/>
    <x v="5"/>
    <x v="7"/>
  </r>
  <r>
    <s v="MARLUCIA MARIA ALVES"/>
    <s v="Universidade Federal de Uberlandia"/>
    <n v="1685257"/>
    <n v="63097656634"/>
    <s v="03/05/1970"/>
    <s v="F"/>
    <s v="DAISY GERALDA FERNANDES ALVES"/>
    <s v="Branca"/>
    <s v="BRASILEIRO NATO"/>
    <m/>
    <s v="MG"/>
    <s v="BELO HORIZONTE"/>
    <n v="349"/>
    <x v="9"/>
    <s v="04-SANTA MONICA"/>
    <n v="349"/>
    <x v="9"/>
    <s v="04-SANTA MONICA"/>
    <m/>
    <s v="Doutorado"/>
    <s v="Associado-03"/>
    <x v="0"/>
    <m/>
    <s v="0//0"/>
    <m/>
    <m/>
    <n v="0"/>
    <m/>
    <n v="0"/>
    <m/>
    <m/>
    <m/>
    <s v="EST"/>
    <s v="40 DE"/>
    <d v="2009-03-04T00:00:00"/>
    <n v="17716.400000000001"/>
    <n v="52"/>
    <x v="0"/>
    <x v="5"/>
  </r>
  <r>
    <s v="MARRIELLE MAIA ALVES FERREIRA"/>
    <s v="Universidade Federal de Uberlandia"/>
    <n v="1273069"/>
    <n v="17535695833"/>
    <s v="26/06/1975"/>
    <s v="F"/>
    <s v="LILIA DE MELO MAIA"/>
    <s v="Branca"/>
    <s v="BRASILEIRO NATO"/>
    <m/>
    <s v="SP"/>
    <m/>
    <n v="344"/>
    <x v="6"/>
    <s v="04-SANTA MONICA"/>
    <n v="344"/>
    <x v="6"/>
    <s v="04-SANTA MONICA"/>
    <m/>
    <s v="Doutorado"/>
    <s v="Associado-02"/>
    <x v="0"/>
    <m/>
    <s v="0//0"/>
    <m/>
    <m/>
    <n v="0"/>
    <m/>
    <n v="0"/>
    <m/>
    <m/>
    <m/>
    <s v="EST"/>
    <s v="40 DE"/>
    <d v="2009-07-24T00:00:00"/>
    <n v="17255.59"/>
    <n v="47"/>
    <x v="1"/>
    <x v="5"/>
  </r>
  <r>
    <s v="MARTA EMISIA JACINTO BARBOSA"/>
    <s v="Universidade Federal de Uberlandia"/>
    <n v="1544397"/>
    <n v="39139182304"/>
    <s v="07/10/1968"/>
    <s v="F"/>
    <s v="ADALGISA JACINTO NOGUEIRA"/>
    <s v="Branca"/>
    <s v="BRASILEIRO NATO"/>
    <m/>
    <s v="CE"/>
    <s v="FORTALEZA"/>
    <n v="335"/>
    <x v="25"/>
    <s v="04-SANTA MONICA"/>
    <n v="335"/>
    <x v="21"/>
    <s v="04-SANTA MONICA"/>
    <m/>
    <s v="Doutorado"/>
    <s v="Associado-04"/>
    <x v="0"/>
    <m/>
    <s v="0//0"/>
    <m/>
    <m/>
    <n v="0"/>
    <m/>
    <n v="0"/>
    <m/>
    <m/>
    <m/>
    <s v="EST"/>
    <s v="40 DE"/>
    <d v="2006-08-04T00:00:00"/>
    <n v="18663.64"/>
    <n v="54"/>
    <x v="2"/>
    <x v="1"/>
  </r>
  <r>
    <s v="MARTA FERNANDA ZOTARELLI"/>
    <s v="Universidade Federal de Uberlandia"/>
    <n v="2114984"/>
    <n v="4873136903"/>
    <s v="25/10/1985"/>
    <s v="F"/>
    <s v="ARLETE ZACCARIA ZOTARELLI"/>
    <s v="Não Informado"/>
    <s v="BRASILEIRO NATO"/>
    <m/>
    <s v="PR"/>
    <m/>
    <n v="789"/>
    <x v="68"/>
    <s v="11-CAMPUS PATOS DE MINAS"/>
    <n v="410"/>
    <x v="7"/>
    <s v="04-SANTA MONICA"/>
    <m/>
    <s v="Doutorado"/>
    <s v="Adjunto-03"/>
    <x v="0"/>
    <m/>
    <s v="0//0"/>
    <m/>
    <s v="Lic. Gestante  ( Concedida Administrat.) - EST"/>
    <n v="0"/>
    <m/>
    <n v="0"/>
    <m/>
    <s v="5/11/2022"/>
    <s v="4/03/2023"/>
    <s v="EST"/>
    <s v="40 DE"/>
    <d v="2014-04-10T00:00:00"/>
    <n v="12763.01"/>
    <n v="37"/>
    <x v="5"/>
    <x v="4"/>
  </r>
  <r>
    <s v="MARTA HELENA DE OLIVEIRA"/>
    <s v="Universidade Federal de Uberlandia"/>
    <n v="1923148"/>
    <n v="3479016626"/>
    <s v="06/09/1977"/>
    <s v="F"/>
    <s v="AUREA MARIA TEIXEIRA DE OLIVEIRA"/>
    <s v="Branca"/>
    <s v="BRASILEIRO NATO"/>
    <m/>
    <s v="MG"/>
    <m/>
    <n v="897"/>
    <x v="66"/>
    <s v="11-CAMPUS PATOS DE MINAS"/>
    <n v="391"/>
    <x v="8"/>
    <s v="04-SANTA MONICA"/>
    <m/>
    <s v="Doutorado"/>
    <s v="Adjunto-04"/>
    <x v="0"/>
    <m/>
    <s v="0//0"/>
    <m/>
    <m/>
    <n v="0"/>
    <m/>
    <n v="0"/>
    <m/>
    <m/>
    <m/>
    <s v="EST"/>
    <s v="40 DE"/>
    <d v="2012-03-02T00:00:00"/>
    <n v="13273.52"/>
    <n v="45"/>
    <x v="1"/>
    <x v="4"/>
  </r>
  <r>
    <s v="MATHEUS DE SOUZA GOMES"/>
    <s v="Universidade Federal de Uberlandia"/>
    <n v="1888901"/>
    <n v="1408349663"/>
    <s v="26/10/1981"/>
    <s v="M"/>
    <s v="APARECIDA ROSANIA DE SOUZA GOMES"/>
    <s v="Branca"/>
    <s v="BRASILEIRO NATO"/>
    <m/>
    <s v="MG"/>
    <m/>
    <n v="4"/>
    <x v="62"/>
    <s v="04-SANTA MONICA"/>
    <n v="298"/>
    <x v="30"/>
    <s v="07-AREA ACADEMICA-UMUARAMA"/>
    <m/>
    <s v="Doutorado"/>
    <s v="Associado-02"/>
    <x v="0"/>
    <m/>
    <s v="0//0"/>
    <m/>
    <m/>
    <n v="0"/>
    <m/>
    <n v="0"/>
    <m/>
    <m/>
    <m/>
    <s v="EST"/>
    <s v="40 DE"/>
    <d v="2012-03-27T00:00:00"/>
    <n v="22561.02"/>
    <n v="41"/>
    <x v="4"/>
    <x v="3"/>
  </r>
  <r>
    <s v="MATHEUS FONSECA DURAES"/>
    <s v="Universidade Federal de Uberlandia"/>
    <n v="1153987"/>
    <n v="6267913678"/>
    <s v="30/05/1983"/>
    <s v="M"/>
    <s v="UNILZE DA CONCEICAO FONSECA DURAES"/>
    <s v="Parda"/>
    <s v="BRASILEIRO NATO"/>
    <m/>
    <s v="MG"/>
    <m/>
    <n v="340"/>
    <x v="17"/>
    <s v="04-SANTA MONICA"/>
    <n v="340"/>
    <x v="15"/>
    <s v="04-SANTA MONICA"/>
    <m/>
    <s v="Doutorado"/>
    <s v="Adjunto-03"/>
    <x v="0"/>
    <m/>
    <s v="0//0"/>
    <m/>
    <m/>
    <n v="26241"/>
    <s v="UNIVERSIDADE FEDERAL DO PARANA"/>
    <n v="0"/>
    <m/>
    <m/>
    <m/>
    <s v="EST"/>
    <s v="40 DE"/>
    <d v="2021-02-03T00:00:00"/>
    <n v="12763.01"/>
    <n v="39"/>
    <x v="4"/>
    <x v="4"/>
  </r>
  <r>
    <s v="MATHEUS MATIOLI MANTOVANI"/>
    <s v="Universidade Federal de Uberlandia"/>
    <n v="1148959"/>
    <n v="35277163867"/>
    <s v="08/07/1986"/>
    <s v="M"/>
    <s v="MARIA APARECIDA FREIRE MATIOLI MANTOVANI"/>
    <s v="Branca"/>
    <s v="BRASILEIRO NATO"/>
    <m/>
    <s v="SP"/>
    <m/>
    <n v="314"/>
    <x v="20"/>
    <s v="07-AREA ACADEMICA-UMUARAMA"/>
    <n v="314"/>
    <x v="14"/>
    <s v="07-AREA ACADEMICA-UMUARAMA"/>
    <m/>
    <s v="Doutorado"/>
    <s v="Auxiliar-01"/>
    <x v="0"/>
    <m/>
    <s v="0//0"/>
    <m/>
    <m/>
    <n v="0"/>
    <m/>
    <n v="0"/>
    <m/>
    <m/>
    <m/>
    <s v="EST"/>
    <s v="40 DE"/>
    <d v="2020-12-23T00:00:00"/>
    <n v="10063.44"/>
    <n v="36"/>
    <x v="5"/>
    <x v="7"/>
  </r>
  <r>
    <s v="MATIAS PABLO JUAN SZABO"/>
    <s v="Universidade Federal de Uberlandia"/>
    <n v="1465180"/>
    <n v="7103197890"/>
    <s v="18/02/1964"/>
    <s v="M"/>
    <s v="ANNA REZ"/>
    <s v="Branca"/>
    <s v="BRASILEIRO NATZ"/>
    <s v="ARGENTINA"/>
    <m/>
    <s v="MENDONZA"/>
    <n v="314"/>
    <x v="20"/>
    <s v="07-AREA ACADEMICA-UMUARAMA"/>
    <n v="314"/>
    <x v="14"/>
    <s v="07-AREA ACADEMICA-UMUARAMA"/>
    <m/>
    <s v="Doutorado"/>
    <s v="Titular-01"/>
    <x v="0"/>
    <m/>
    <s v="0//0"/>
    <m/>
    <m/>
    <n v="0"/>
    <m/>
    <n v="0"/>
    <m/>
    <m/>
    <m/>
    <s v="EST"/>
    <s v="40 DE"/>
    <d v="2004-08-16T00:00:00"/>
    <n v="21484.89"/>
    <n v="58"/>
    <x v="2"/>
    <x v="3"/>
  </r>
  <r>
    <s v="MAURA ALVES DE FREITAS ROCHA"/>
    <s v="Universidade Federal de Uberlandia"/>
    <n v="6412132"/>
    <n v="12282197615"/>
    <s v="17/06/1949"/>
    <s v="F"/>
    <s v="ABGAIL ALVES FREITAS"/>
    <s v="Preta"/>
    <s v="BRASILEIRO NATO"/>
    <m/>
    <s v="MG"/>
    <s v="TUPACIGUARA"/>
    <n v="626"/>
    <x v="150"/>
    <s v="04-SANTA MONICA"/>
    <n v="349"/>
    <x v="9"/>
    <s v="04-SANTA MONICA"/>
    <m/>
    <s v="Doutorado"/>
    <s v="Titular-01"/>
    <x v="0"/>
    <m/>
    <s v="0//0"/>
    <m/>
    <m/>
    <n v="0"/>
    <m/>
    <n v="0"/>
    <m/>
    <m/>
    <m/>
    <s v="EST"/>
    <s v="40 DE"/>
    <d v="2011-12-05T00:00:00"/>
    <n v="21505.52"/>
    <n v="73"/>
    <x v="7"/>
    <x v="3"/>
  </r>
  <r>
    <s v="MAURICIO CUNHA ESCARPINATI"/>
    <s v="Universidade Federal de Uberlandia"/>
    <n v="1809632"/>
    <n v="19948812832"/>
    <s v="06/06/1976"/>
    <s v="M"/>
    <s v="DIOLINDA CHIMELLO ESCARPINATI"/>
    <s v="Branca"/>
    <s v="BRASILEIRO NATO"/>
    <m/>
    <s v="SP"/>
    <m/>
    <n v="414"/>
    <x v="42"/>
    <s v="04-SANTA MONICA"/>
    <n v="414"/>
    <x v="12"/>
    <s v="04-SANTA MONICA"/>
    <m/>
    <s v="Doutorado"/>
    <s v="Associado-02"/>
    <x v="0"/>
    <m/>
    <s v="0//0"/>
    <m/>
    <m/>
    <n v="0"/>
    <m/>
    <n v="0"/>
    <m/>
    <m/>
    <m/>
    <s v="EST"/>
    <s v="40 DE"/>
    <d v="2010-08-16T00:00:00"/>
    <n v="21108.35"/>
    <n v="46"/>
    <x v="1"/>
    <x v="3"/>
  </r>
  <r>
    <s v="MAURICIO FOSCHINI"/>
    <s v="Universidade Federal de Uberlandia"/>
    <n v="2039835"/>
    <n v="28916695848"/>
    <s v="26/07/1977"/>
    <s v="M"/>
    <s v="MARLY TERESA COLAGROSSI FOSCHINI"/>
    <s v="Branca"/>
    <s v="BRASILEIRO NATO"/>
    <m/>
    <s v="SP"/>
    <m/>
    <n v="395"/>
    <x v="1"/>
    <s v="04-SANTA MONICA"/>
    <n v="395"/>
    <x v="1"/>
    <s v="04-SANTA MONICA"/>
    <m/>
    <s v="Doutorado"/>
    <s v="Adjunto-04"/>
    <x v="0"/>
    <m/>
    <s v="0//0"/>
    <m/>
    <m/>
    <n v="0"/>
    <m/>
    <n v="0"/>
    <m/>
    <m/>
    <m/>
    <s v="EST"/>
    <s v="40 DE"/>
    <d v="2013-07-01T00:00:00"/>
    <n v="13273.52"/>
    <n v="45"/>
    <x v="1"/>
    <x v="4"/>
  </r>
  <r>
    <s v="MAURICIO MARTINS"/>
    <s v="Universidade Federal de Uberlandia"/>
    <n v="140534"/>
    <n v="55052894872"/>
    <s v="05/11/1951"/>
    <s v="M"/>
    <s v="LEONIDIA REGINALDA MARTINS"/>
    <s v="Branca"/>
    <s v="BRASILEIRO NATO"/>
    <m/>
    <s v="SP"/>
    <s v="SAO BENEDITO DA CACHOEIRINHA"/>
    <n v="117"/>
    <x v="151"/>
    <s v="08-AREA ADMINISTR-UMUARAMA"/>
    <n v="301"/>
    <x v="3"/>
    <s v="12-CAMPUS GLORIA"/>
    <m/>
    <s v="Doutorado"/>
    <s v="Titular-01"/>
    <x v="0"/>
    <m/>
    <s v="0//0"/>
    <m/>
    <m/>
    <n v="0"/>
    <m/>
    <n v="0"/>
    <m/>
    <m/>
    <m/>
    <s v="EST"/>
    <s v="40 DE"/>
    <d v="1980-12-01T00:00:00"/>
    <n v="30048.959999999999"/>
    <n v="71"/>
    <x v="7"/>
    <x v="3"/>
  </r>
  <r>
    <s v="MAURICIO TADEU DOS SANTOS OROSCO"/>
    <s v="Universidade Federal de Uberlandia"/>
    <n v="2347856"/>
    <n v="15884321813"/>
    <s v="21/05/1973"/>
    <s v="M"/>
    <s v="ELISA IDA DOS SANTOS OROSCO"/>
    <s v="Branca"/>
    <s v="BRASILEIRO NATO"/>
    <m/>
    <s v="SP"/>
    <s v="PRESIDENTE PRUDENTE"/>
    <n v="808"/>
    <x v="35"/>
    <s v="04-SANTA MONICA"/>
    <n v="808"/>
    <x v="26"/>
    <s v="04-SANTA MONICA"/>
    <m/>
    <s v="Doutorado"/>
    <s v="Associado-02"/>
    <x v="0"/>
    <m/>
    <s v="0//0"/>
    <m/>
    <m/>
    <n v="26283"/>
    <s v="UNIV. FEDERAL DE MATO GROSSO DO SUL"/>
    <n v="0"/>
    <m/>
    <m/>
    <m/>
    <s v="EST"/>
    <s v="40 DE"/>
    <d v="2004-09-01T00:00:00"/>
    <n v="17255.59"/>
    <n v="49"/>
    <x v="0"/>
    <x v="5"/>
  </r>
  <r>
    <s v="MAURICIO VIANA DE ARAUJO"/>
    <s v="Universidade Federal de Uberlandia"/>
    <n v="1035226"/>
    <n v="57669392649"/>
    <s v="30/05/1967"/>
    <s v="M"/>
    <s v="VICENCIA BORGES VIANA"/>
    <s v="Branca"/>
    <s v="BRASILEIRO NATO"/>
    <m/>
    <s v="MG"/>
    <s v="CAMPINA VERDE"/>
    <n v="349"/>
    <x v="9"/>
    <s v="04-SANTA MONICA"/>
    <n v="349"/>
    <x v="9"/>
    <s v="04-SANTA MONICA"/>
    <m/>
    <s v="Doutorado"/>
    <s v="Associado-02"/>
    <x v="0"/>
    <m/>
    <s v="0//0"/>
    <m/>
    <m/>
    <n v="0"/>
    <m/>
    <n v="0"/>
    <m/>
    <m/>
    <m/>
    <s v="EST"/>
    <s v="40 DE"/>
    <d v="1993-08-02T00:00:00"/>
    <n v="18640.060000000001"/>
    <n v="55"/>
    <x v="2"/>
    <x v="1"/>
  </r>
  <r>
    <s v="MAURO MACHADO VIEIRA"/>
    <s v="Universidade Federal de Uberlandia"/>
    <n v="1676225"/>
    <n v="10093600860"/>
    <s v="10/11/1967"/>
    <s v="M"/>
    <s v="CLARICE MACHADO VIEIRA"/>
    <s v="Preta"/>
    <s v="BRASILEIRO NATO"/>
    <m/>
    <s v="SP"/>
    <s v="LOURDES"/>
    <n v="798"/>
    <x v="5"/>
    <s v="09-CAMPUS PONTAL"/>
    <n v="1155"/>
    <x v="5"/>
    <s v="09-CAMPUS PONTAL"/>
    <m/>
    <s v="Doutorado"/>
    <s v="Adjunto-04"/>
    <x v="0"/>
    <m/>
    <s v="0//0"/>
    <m/>
    <m/>
    <n v="0"/>
    <m/>
    <n v="0"/>
    <m/>
    <m/>
    <m/>
    <s v="EST"/>
    <s v="40 DE"/>
    <d v="2009-01-22T00:00:00"/>
    <n v="13273.52"/>
    <n v="55"/>
    <x v="2"/>
    <x v="4"/>
  </r>
  <r>
    <s v="MELCHIOR JOSE TAVARES JUNIOR"/>
    <s v="Universidade Federal de Uberlandia"/>
    <n v="3461730"/>
    <n v="83588540644"/>
    <s v="18/08/1971"/>
    <s v="M"/>
    <s v="DAURA HELENA VIEIRA TAVARES"/>
    <s v="Branca"/>
    <s v="BRASILEIRO NATO"/>
    <m/>
    <s v="MG"/>
    <s v="MANHUACU"/>
    <n v="294"/>
    <x v="21"/>
    <s v="07-AREA ACADEMICA-UMUARAMA"/>
    <n v="294"/>
    <x v="17"/>
    <s v="07-AREA ACADEMICA-UMUARAMA"/>
    <m/>
    <s v="Doutorado"/>
    <s v="Associado-02"/>
    <x v="0"/>
    <m/>
    <s v="0//0"/>
    <m/>
    <m/>
    <n v="0"/>
    <m/>
    <n v="0"/>
    <m/>
    <m/>
    <m/>
    <s v="EST"/>
    <s v="40 DE"/>
    <d v="2009-03-04T00:00:00"/>
    <n v="18058.169999999998"/>
    <n v="51"/>
    <x v="0"/>
    <x v="1"/>
  </r>
  <r>
    <s v="MICAL DE MELO MARCELINO"/>
    <s v="Universidade Federal de Uberlandia"/>
    <n v="1685747"/>
    <n v="29723629852"/>
    <s v="18/08/1980"/>
    <s v="F"/>
    <s v="SOLANGE MARIA DE MELO MARCELINO"/>
    <s v="Branca"/>
    <s v="BRASILEIRO NATO"/>
    <m/>
    <s v="SP"/>
    <s v="SANTOS"/>
    <n v="798"/>
    <x v="5"/>
    <s v="09-CAMPUS PONTAL"/>
    <n v="1155"/>
    <x v="5"/>
    <s v="09-CAMPUS PONTAL"/>
    <m/>
    <s v="Doutorado"/>
    <s v="Adjunto-03"/>
    <x v="0"/>
    <m/>
    <s v="0//0"/>
    <m/>
    <m/>
    <n v="0"/>
    <m/>
    <n v="0"/>
    <m/>
    <m/>
    <m/>
    <s v="EST"/>
    <s v="40 DE"/>
    <d v="2009-03-04T00:00:00"/>
    <n v="12763.01"/>
    <n v="42"/>
    <x v="4"/>
    <x v="4"/>
  </r>
  <r>
    <s v="MICHAEL ANDRADE MAEDO"/>
    <s v="Universidade Federal de Uberlandia"/>
    <n v="3251388"/>
    <n v="23089965879"/>
    <s v="18/10/1987"/>
    <s v="M"/>
    <s v="SONIA MARIA ANDRADE MAEDO"/>
    <s v="Branca"/>
    <s v="BRASILEIRO NATO"/>
    <m/>
    <s v="SP"/>
    <m/>
    <n v="407"/>
    <x v="43"/>
    <s v="04-SANTA MONICA"/>
    <n v="407"/>
    <x v="29"/>
    <s v="04-SANTA MONICA"/>
    <m/>
    <s v="Doutorado"/>
    <s v="Auxiliar-01"/>
    <x v="0"/>
    <m/>
    <s v="0//0"/>
    <m/>
    <m/>
    <n v="0"/>
    <m/>
    <n v="0"/>
    <m/>
    <m/>
    <m/>
    <s v="EST"/>
    <s v="40 DE"/>
    <d v="2021-08-24T00:00:00"/>
    <n v="9616.18"/>
    <n v="35"/>
    <x v="5"/>
    <x v="2"/>
  </r>
  <r>
    <s v="MICHELE DE OLIVEIRA MACHADO"/>
    <s v="Universidade Federal de Uberlandia"/>
    <n v="3287042"/>
    <n v="7339833676"/>
    <s v="08/06/1984"/>
    <s v="F"/>
    <s v="NANCY RODRIGUES DE OLIVEIRA MACHADO"/>
    <s v="Branca"/>
    <s v="BRASILEIRO NATO"/>
    <m/>
    <s v="MG"/>
    <m/>
    <n v="363"/>
    <x v="10"/>
    <s v="04-SANTA MONICA"/>
    <n v="363"/>
    <x v="10"/>
    <s v="04-SANTA MONICA"/>
    <s v="PORTADOR DE SURDEZ BILATERAL"/>
    <s v="ENSINO SUPERIOR"/>
    <s v="Auxiliar-01"/>
    <x v="1"/>
    <m/>
    <s v="0//0"/>
    <m/>
    <m/>
    <n v="0"/>
    <m/>
    <n v="0"/>
    <m/>
    <m/>
    <m/>
    <s v="CDT"/>
    <s v="40 HS"/>
    <d v="2022-05-02T00:00:00"/>
    <n v="3259.43"/>
    <n v="38"/>
    <x v="5"/>
    <x v="8"/>
  </r>
  <r>
    <s v="MICHELE POLLINE VERISSIMO"/>
    <s v="Universidade Federal de Uberlandia"/>
    <n v="2446869"/>
    <n v="4836566665"/>
    <s v="18/12/1978"/>
    <s v="F"/>
    <s v="AUSA MARIA VERISSIMO"/>
    <s v="Branca"/>
    <s v="BRASILEIRO NATO"/>
    <m/>
    <s v="MG"/>
    <s v="ARAXA"/>
    <n v="344"/>
    <x v="6"/>
    <s v="04-SANTA MONICA"/>
    <n v="344"/>
    <x v="6"/>
    <s v="04-SANTA MONICA"/>
    <m/>
    <s v="Doutorado"/>
    <s v="Associado-02"/>
    <x v="0"/>
    <m/>
    <s v="0//0"/>
    <m/>
    <m/>
    <n v="0"/>
    <m/>
    <n v="0"/>
    <m/>
    <m/>
    <m/>
    <s v="EST"/>
    <s v="40 DE"/>
    <d v="2006-09-04T00:00:00"/>
    <n v="17255.59"/>
    <n v="44"/>
    <x v="1"/>
    <x v="5"/>
  </r>
  <r>
    <s v="MICHELLE ANDRIATI SENTANIN"/>
    <s v="Universidade Federal de Uberlandia"/>
    <n v="1915562"/>
    <n v="21849244820"/>
    <s v="04/04/1982"/>
    <s v="F"/>
    <s v="FATIMA APAREDIDA ANDRIATI SENTANIN"/>
    <s v="Branca"/>
    <s v="BRASILEIRO NATO"/>
    <m/>
    <s v="SP"/>
    <m/>
    <n v="789"/>
    <x v="68"/>
    <s v="11-CAMPUS PATOS DE MINAS"/>
    <n v="410"/>
    <x v="7"/>
    <s v="04-SANTA MONICA"/>
    <m/>
    <s v="Doutorado"/>
    <s v="Associado-02"/>
    <x v="0"/>
    <m/>
    <s v="0//0"/>
    <m/>
    <m/>
    <n v="0"/>
    <m/>
    <n v="0"/>
    <m/>
    <m/>
    <m/>
    <s v="EST"/>
    <s v="40 DE"/>
    <d v="2012-02-07T00:00:00"/>
    <n v="17255.59"/>
    <n v="40"/>
    <x v="4"/>
    <x v="5"/>
  </r>
  <r>
    <s v="MICHELLE APARECIDA RIBEIRO DE FREITAS"/>
    <s v="Universidade Federal de Uberlandia"/>
    <n v="1658789"/>
    <n v="3637960613"/>
    <s v="28/05/1975"/>
    <s v="F"/>
    <s v="NADJA MARIA DAS GRACAS DE FREITAS"/>
    <s v="Branca"/>
    <s v="BRASILEIRO NATO"/>
    <m/>
    <s v="MG"/>
    <s v="IPATINGA"/>
    <n v="288"/>
    <x v="24"/>
    <s v="07-AREA ACADEMICA-UMUARAMA"/>
    <n v="288"/>
    <x v="20"/>
    <s v="07-AREA ACADEMICA-UMUARAMA"/>
    <m/>
    <s v="Doutorado"/>
    <s v="Associado-03"/>
    <x v="0"/>
    <m/>
    <s v="0//0"/>
    <m/>
    <m/>
    <n v="0"/>
    <m/>
    <n v="0"/>
    <m/>
    <m/>
    <m/>
    <s v="EST"/>
    <s v="40 DE"/>
    <d v="2008-09-25T00:00:00"/>
    <n v="18780.490000000002"/>
    <n v="47"/>
    <x v="1"/>
    <x v="1"/>
  </r>
  <r>
    <s v="MICHELLE DE CASTRO CARRIJO"/>
    <s v="Universidade Federal de Uberlandia"/>
    <n v="3479084"/>
    <n v="1321735650"/>
    <s v="24/02/1980"/>
    <s v="F"/>
    <s v="VITORIA FERREIRA DE CASTRO CARRIJO"/>
    <s v="Parda"/>
    <s v="BRASILEIRO NATO"/>
    <m/>
    <s v="MG"/>
    <s v="UBERLANDIA"/>
    <n v="369"/>
    <x v="28"/>
    <s v="04-SANTA MONICA"/>
    <n v="369"/>
    <x v="24"/>
    <s v="04-SANTA MONICA"/>
    <m/>
    <s v="Doutorado"/>
    <s v="Adjunto-03"/>
    <x v="0"/>
    <m/>
    <s v="0//0"/>
    <m/>
    <m/>
    <n v="0"/>
    <m/>
    <n v="0"/>
    <m/>
    <m/>
    <m/>
    <s v="EST"/>
    <s v="40 DE"/>
    <d v="2013-11-12T00:00:00"/>
    <n v="12763.01"/>
    <n v="42"/>
    <x v="4"/>
    <x v="4"/>
  </r>
  <r>
    <s v="MIGUEL ANGEL GONZALEZ BALANTA"/>
    <s v="Universidade Federal de Uberlandia"/>
    <n v="2379370"/>
    <n v="23327605807"/>
    <s v="29/01/1985"/>
    <s v="M"/>
    <s v="ANA ELVIA BALANTA DINAS"/>
    <s v="Preta"/>
    <s v="ESTRANGEIRO"/>
    <s v="COLOMBIA"/>
    <m/>
    <m/>
    <n v="796"/>
    <x v="37"/>
    <s v="09-CAMPUS PONTAL"/>
    <n v="1152"/>
    <x v="27"/>
    <s v="09-CAMPUS PONTAL"/>
    <m/>
    <s v="Doutorado"/>
    <s v="Adjunto-02"/>
    <x v="0"/>
    <m/>
    <s v="0//0"/>
    <m/>
    <m/>
    <n v="0"/>
    <m/>
    <n v="0"/>
    <m/>
    <m/>
    <m/>
    <s v="EST"/>
    <s v="40 DE"/>
    <d v="2017-03-14T00:00:00"/>
    <n v="12272.12"/>
    <n v="37"/>
    <x v="5"/>
    <x v="4"/>
  </r>
  <r>
    <s v="MIGUEL HERNANDES NETO"/>
    <s v="Universidade Federal de Uberlandia"/>
    <n v="412585"/>
    <n v="47968265649"/>
    <s v="21/10/1955"/>
    <s v="M"/>
    <s v="DIRCE VARAND HERNANDES"/>
    <s v="Branca"/>
    <s v="BRASILEIRO NATO"/>
    <m/>
    <s v="SP"/>
    <s v="JABOTICABAL"/>
    <n v="309"/>
    <x v="152"/>
    <s v="07-AREA ACADEMICA-UMUARAMA"/>
    <n v="305"/>
    <x v="0"/>
    <s v="07-AREA ACADEMICA-UMUARAMA"/>
    <m/>
    <s v="Doutorado"/>
    <s v="Titular-01"/>
    <x v="0"/>
    <m/>
    <s v="0//0"/>
    <m/>
    <m/>
    <n v="0"/>
    <m/>
    <n v="0"/>
    <m/>
    <m/>
    <m/>
    <s v="EST"/>
    <s v="40 DE"/>
    <d v="1985-10-01T00:00:00"/>
    <n v="24921.61"/>
    <n v="67"/>
    <x v="3"/>
    <x v="3"/>
  </r>
  <r>
    <s v="MILENA ALMEIDA LEITE BRANDAO"/>
    <s v="Universidade Federal de Uberlandia"/>
    <n v="1854315"/>
    <n v="7731283607"/>
    <s v="05/09/1985"/>
    <s v="F"/>
    <s v="NEIDE ALMEIDA LEITE BRANDAO"/>
    <s v="Parda"/>
    <s v="BRASILEIRO NATO"/>
    <m/>
    <s v="MG"/>
    <m/>
    <n v="801"/>
    <x v="96"/>
    <s v="09-CAMPUS PONTAL"/>
    <n v="1152"/>
    <x v="27"/>
    <s v="09-CAMPUS PONTAL"/>
    <m/>
    <s v="Doutorado"/>
    <s v="Associado-01"/>
    <x v="0"/>
    <m/>
    <s v="0//0"/>
    <m/>
    <m/>
    <n v="0"/>
    <m/>
    <n v="0"/>
    <m/>
    <m/>
    <m/>
    <s v="EST"/>
    <s v="40 DE"/>
    <d v="2011-03-15T00:00:00"/>
    <n v="16591.91"/>
    <n v="37"/>
    <x v="5"/>
    <x v="5"/>
  </r>
  <r>
    <s v="MILENA BUENO PEREIRA CARNEIRO"/>
    <s v="Universidade Federal de Uberlandia"/>
    <n v="2532569"/>
    <n v="1347581618"/>
    <s v="06/12/1980"/>
    <s v="F"/>
    <s v="LUCIA BUENO PEREIRA"/>
    <s v="Branca"/>
    <s v="BRASILEIRO NATO"/>
    <m/>
    <s v="MG"/>
    <s v="UBERLANDIA"/>
    <n v="403"/>
    <x v="12"/>
    <s v="04-SANTA MONICA"/>
    <n v="403"/>
    <x v="11"/>
    <s v="04-SANTA MONICA"/>
    <m/>
    <s v="Doutorado"/>
    <s v="Associado-02"/>
    <x v="0"/>
    <m/>
    <s v="0//0"/>
    <m/>
    <m/>
    <n v="0"/>
    <m/>
    <n v="0"/>
    <m/>
    <m/>
    <m/>
    <s v="EST"/>
    <s v="40 DE"/>
    <d v="2008-09-25T00:00:00"/>
    <n v="17255.59"/>
    <n v="42"/>
    <x v="4"/>
    <x v="5"/>
  </r>
  <r>
    <s v="MILENA DE CASSIA ROCHA"/>
    <s v="Universidade Federal de Uberlandia"/>
    <n v="1006659"/>
    <n v="8197541612"/>
    <s v="02/04/1988"/>
    <s v="F"/>
    <s v="CLEIDE FLORENCIO ROCHA"/>
    <s v="Parda"/>
    <s v="BRASILEIRO NATO"/>
    <m/>
    <s v="MG"/>
    <m/>
    <n v="369"/>
    <x v="28"/>
    <s v="04-SANTA MONICA"/>
    <n v="369"/>
    <x v="24"/>
    <s v="04-SANTA MONICA"/>
    <m/>
    <s v="Doutorado"/>
    <s v="Auxiliar-01"/>
    <x v="0"/>
    <m/>
    <s v="0//0"/>
    <m/>
    <m/>
    <n v="0"/>
    <m/>
    <n v="0"/>
    <m/>
    <m/>
    <m/>
    <s v="EST"/>
    <s v="40 DE"/>
    <d v="2020-09-02T00:00:00"/>
    <n v="9616.18"/>
    <n v="34"/>
    <x v="5"/>
    <x v="2"/>
  </r>
  <r>
    <s v="MILENE SOARES AGRELI"/>
    <s v="Universidade Federal de Uberlandia"/>
    <n v="3243506"/>
    <n v="32342875894"/>
    <s v="11/10/1983"/>
    <s v="F"/>
    <s v="MILENE SOARES AGRELI"/>
    <s v="Branca"/>
    <s v="BRASILEIRO NATO"/>
    <m/>
    <s v="SP"/>
    <m/>
    <n v="305"/>
    <x v="0"/>
    <s v="07-AREA ACADEMICA-UMUARAMA"/>
    <n v="305"/>
    <x v="0"/>
    <s v="07-AREA ACADEMICA-UMUARAMA"/>
    <m/>
    <s v="Doutorado"/>
    <s v="Auxiliar-01"/>
    <x v="1"/>
    <m/>
    <s v="0//0"/>
    <m/>
    <m/>
    <n v="0"/>
    <m/>
    <n v="0"/>
    <m/>
    <m/>
    <m/>
    <s v="CDT"/>
    <s v="40 HS"/>
    <d v="2021-06-22T00:00:00"/>
    <n v="3866.06"/>
    <n v="39"/>
    <x v="4"/>
    <x v="8"/>
  </r>
  <r>
    <s v="MILLA ALVES BAFFI"/>
    <s v="Universidade Federal de Uberlandia"/>
    <n v="1828741"/>
    <n v="27666882858"/>
    <s v="23/06/1977"/>
    <s v="F"/>
    <s v="ROSA MARIA ALVES BAFFI"/>
    <s v="Branca"/>
    <s v="BRASILEIRO NATO"/>
    <m/>
    <s v="SP"/>
    <m/>
    <n v="301"/>
    <x v="3"/>
    <s v="12-CAMPUS GLORIA"/>
    <n v="301"/>
    <x v="3"/>
    <s v="12-CAMPUS GLORIA"/>
    <m/>
    <s v="Doutorado"/>
    <s v="Associado-02"/>
    <x v="0"/>
    <m/>
    <s v="0//0"/>
    <m/>
    <m/>
    <n v="0"/>
    <m/>
    <n v="0"/>
    <m/>
    <m/>
    <m/>
    <s v="EST"/>
    <s v="40 DE"/>
    <d v="2010-12-01T00:00:00"/>
    <n v="17255.59"/>
    <n v="45"/>
    <x v="1"/>
    <x v="5"/>
  </r>
  <r>
    <s v="MILLA GABRIELA DOS SANTOS"/>
    <s v="Universidade Federal de Uberlandia"/>
    <n v="1864242"/>
    <n v="6010118646"/>
    <s v="09/12/1984"/>
    <s v="F"/>
    <s v="MARIA DE FATIMA BORGES SANTOS"/>
    <s v="Branca"/>
    <s v="BRASILEIRO NATO"/>
    <m/>
    <s v="MG"/>
    <m/>
    <n v="789"/>
    <x v="68"/>
    <s v="11-CAMPUS PATOS DE MINAS"/>
    <n v="410"/>
    <x v="7"/>
    <s v="04-SANTA MONICA"/>
    <m/>
    <s v="Doutorado"/>
    <s v="Adjunto-03"/>
    <x v="0"/>
    <m/>
    <s v="0//0"/>
    <m/>
    <s v="Lic. Tratar de Interesses Particulares - EST"/>
    <n v="0"/>
    <m/>
    <n v="0"/>
    <m/>
    <s v="2/04/2022"/>
    <s v="1/04/2024"/>
    <s v="EST"/>
    <s v="40 DE"/>
    <d v="2014-07-24T00:00:00"/>
    <n v="0"/>
    <n v="38"/>
    <x v="5"/>
    <x v="10"/>
  </r>
  <r>
    <s v="MILTON ANTONIO AUTH"/>
    <s v="Universidade Federal de Uberlandia"/>
    <n v="1686114"/>
    <n v="33342008091"/>
    <s v="27/10/1960"/>
    <s v="M"/>
    <s v="NOEMIA MARIA AUTH"/>
    <s v="Branca"/>
    <s v="BRASILEIRO NATO"/>
    <m/>
    <s v="RS"/>
    <s v="TRES DE MAIO"/>
    <n v="796"/>
    <x v="37"/>
    <s v="09-CAMPUS PONTAL"/>
    <n v="1152"/>
    <x v="27"/>
    <s v="09-CAMPUS PONTAL"/>
    <m/>
    <s v="Doutorado"/>
    <s v="Associado-03"/>
    <x v="0"/>
    <m/>
    <s v="0//0"/>
    <m/>
    <m/>
    <n v="0"/>
    <m/>
    <n v="0"/>
    <m/>
    <m/>
    <m/>
    <s v="EST"/>
    <s v="40 DE"/>
    <d v="2009-03-04T00:00:00"/>
    <n v="17945.810000000001"/>
    <n v="62"/>
    <x v="6"/>
    <x v="5"/>
  </r>
  <r>
    <s v="MILTON SERPA DE MEIRA JUNIOR"/>
    <s v="Universidade Federal de Uberlandia"/>
    <n v="1329097"/>
    <n v="9544679650"/>
    <s v="19/02/1990"/>
    <s v="M"/>
    <s v="ANA HELENA GONCALVES DE MEIRA"/>
    <s v="Parda"/>
    <s v="BRASILEIRO NATO"/>
    <m/>
    <s v="MG"/>
    <m/>
    <n v="908"/>
    <x v="44"/>
    <s v="10-CAMPUS MONTE CARMELO"/>
    <n v="301"/>
    <x v="3"/>
    <s v="12-CAMPUS GLORIA"/>
    <m/>
    <s v="Doutorado"/>
    <s v="Auxiliar-01"/>
    <x v="0"/>
    <m/>
    <s v="0//0"/>
    <m/>
    <m/>
    <n v="0"/>
    <m/>
    <n v="0"/>
    <m/>
    <m/>
    <m/>
    <s v="EST"/>
    <s v="40 DE"/>
    <d v="2021-05-24T00:00:00"/>
    <n v="9616.18"/>
    <n v="32"/>
    <x v="8"/>
    <x v="2"/>
  </r>
  <r>
    <s v="MILTON VIEIRA COELHO"/>
    <s v="Universidade Federal de Uberlandia"/>
    <n v="413895"/>
    <n v="34066225187"/>
    <s v="03/10/1961"/>
    <s v="M"/>
    <s v="ADAIR VIEIRA COELHO"/>
    <s v="Branca"/>
    <s v="BRASILEIRO NATO"/>
    <m/>
    <s v="MG"/>
    <s v="ARAGUARI"/>
    <n v="300"/>
    <x v="49"/>
    <s v="07-AREA ACADEMICA-UMUARAMA"/>
    <n v="298"/>
    <x v="30"/>
    <s v="07-AREA ACADEMICA-UMUARAMA"/>
    <m/>
    <s v="Doutorado"/>
    <s v="Associado-04"/>
    <x v="0"/>
    <m/>
    <s v="0//0"/>
    <m/>
    <m/>
    <n v="0"/>
    <m/>
    <n v="0"/>
    <m/>
    <m/>
    <m/>
    <s v="EST"/>
    <s v="40 DE"/>
    <d v="1992-01-22T00:00:00"/>
    <n v="20139.36"/>
    <n v="61"/>
    <x v="6"/>
    <x v="3"/>
  </r>
  <r>
    <s v="MIRELLA SILVA JUNQUEIRA"/>
    <s v="Universidade Federal de Uberlandia"/>
    <n v="1974399"/>
    <n v="5777823637"/>
    <s v="03/02/1982"/>
    <s v="F"/>
    <s v="MARIA APARECIDA SILVA JUNQUEIRA"/>
    <s v="Branca"/>
    <s v="BRASILEIRO NATO"/>
    <m/>
    <s v="MG"/>
    <m/>
    <n v="783"/>
    <x v="13"/>
    <s v="10-CAMPUS MONTE CARMELO"/>
    <n v="414"/>
    <x v="12"/>
    <s v="04-SANTA MONICA"/>
    <m/>
    <s v="Mestrado"/>
    <s v="Adjunto-03"/>
    <x v="0"/>
    <m/>
    <s v="0//0"/>
    <m/>
    <m/>
    <n v="0"/>
    <m/>
    <n v="0"/>
    <m/>
    <m/>
    <m/>
    <s v="EST"/>
    <s v="40 DE"/>
    <d v="2012-10-17T00:00:00"/>
    <n v="8904.42"/>
    <n v="40"/>
    <x v="4"/>
    <x v="2"/>
  </r>
  <r>
    <s v="MIRIA HESPANHOL MIRANDA REIS"/>
    <s v="Universidade Federal de Uberlandia"/>
    <n v="1676236"/>
    <n v="2480569993"/>
    <s v="09/02/1978"/>
    <s v="F"/>
    <s v="EDNA MAURA HESPANHOL"/>
    <s v="Branca"/>
    <s v="BRASILEIRO NATO"/>
    <m/>
    <s v="PR"/>
    <s v="CIANORTE"/>
    <n v="410"/>
    <x v="7"/>
    <s v="04-SANTA MONICA"/>
    <n v="410"/>
    <x v="7"/>
    <s v="04-SANTA MONICA"/>
    <m/>
    <s v="Doutorado"/>
    <s v="Associado-03"/>
    <x v="0"/>
    <m/>
    <s v="0//0"/>
    <m/>
    <m/>
    <n v="0"/>
    <m/>
    <n v="0"/>
    <m/>
    <m/>
    <m/>
    <s v="EST"/>
    <s v="40 DE"/>
    <d v="2009-01-22T00:00:00"/>
    <n v="19615.18"/>
    <n v="44"/>
    <x v="1"/>
    <x v="1"/>
  </r>
  <r>
    <s v="MIRIAM MARIA DE RESENDE"/>
    <s v="Universidade Federal de Uberlandia"/>
    <n v="2369891"/>
    <n v="93183283620"/>
    <s v="14/09/1971"/>
    <s v="F"/>
    <s v="ALDA LUIZA DE CARVALHO RESENDE"/>
    <s v="Branca"/>
    <s v="BRASILEIRO NATO"/>
    <m/>
    <s v="MG"/>
    <s v="IRAI DE  MINAS"/>
    <n v="410"/>
    <x v="7"/>
    <s v="04-SANTA MONICA"/>
    <n v="410"/>
    <x v="7"/>
    <s v="04-SANTA MONICA"/>
    <m/>
    <s v="Doutorado"/>
    <s v="Titular-01"/>
    <x v="0"/>
    <m/>
    <s v="0//0"/>
    <m/>
    <m/>
    <n v="0"/>
    <m/>
    <n v="0"/>
    <m/>
    <m/>
    <m/>
    <s v="EST"/>
    <s v="40 DE"/>
    <d v="2005-08-05T00:00:00"/>
    <n v="22439.77"/>
    <n v="51"/>
    <x v="0"/>
    <x v="3"/>
  </r>
  <r>
    <s v="MIRIAM TACHIBANA"/>
    <s v="Universidade Federal de Uberlandia"/>
    <n v="1264731"/>
    <n v="29823538816"/>
    <s v="16/02/1981"/>
    <s v="F"/>
    <s v="ANITA KUNIKO TACHIBANA"/>
    <s v="Amarela"/>
    <s v="BRASILEIRO NATO"/>
    <m/>
    <s v="SP"/>
    <m/>
    <n v="326"/>
    <x v="22"/>
    <s v="07-AREA ACADEMICA-UMUARAMA"/>
    <n v="326"/>
    <x v="18"/>
    <s v="07-AREA ACADEMICA-UMUARAMA"/>
    <m/>
    <s v="Doutorado"/>
    <s v="Adjunto-02"/>
    <x v="0"/>
    <m/>
    <s v="0//0"/>
    <m/>
    <m/>
    <n v="0"/>
    <m/>
    <n v="0"/>
    <m/>
    <m/>
    <m/>
    <s v="EST"/>
    <s v="40 DE"/>
    <d v="2016-08-09T00:00:00"/>
    <n v="12272.12"/>
    <n v="41"/>
    <x v="4"/>
    <x v="4"/>
  </r>
  <r>
    <s v="MIRIAM TIEMI TAKIMURA OLIVEIRA"/>
    <s v="Universidade Federal de Uberlandia"/>
    <n v="2503355"/>
    <n v="84897228620"/>
    <s v="10/03/1969"/>
    <s v="F"/>
    <s v="HEICO TAKIMURA"/>
    <s v="Amarela"/>
    <s v="BRASILEIRO NATO"/>
    <m/>
    <s v="PR"/>
    <s v="ROLANDIA"/>
    <n v="369"/>
    <x v="28"/>
    <s v="04-SANTA MONICA"/>
    <n v="369"/>
    <x v="24"/>
    <s v="04-SANTA MONICA"/>
    <m/>
    <s v="Doutorado"/>
    <s v="Adjunto-04"/>
    <x v="0"/>
    <m/>
    <s v="0//0"/>
    <m/>
    <m/>
    <n v="0"/>
    <m/>
    <n v="0"/>
    <m/>
    <m/>
    <m/>
    <s v="EST"/>
    <s v="40 DE"/>
    <d v="2010-03-05T00:00:00"/>
    <n v="13273.52"/>
    <n v="53"/>
    <x v="0"/>
    <x v="4"/>
  </r>
  <r>
    <s v="MIRIAN FERNANDES CARVALHO ARAUJO"/>
    <s v="Universidade Federal de Uberlandia"/>
    <n v="1715269"/>
    <n v="5915448658"/>
    <s v="14/03/1983"/>
    <s v="F"/>
    <s v="LINDOMAR VILELA FERNANDES CARVALHO"/>
    <s v="Branca"/>
    <s v="BRASILEIRO NATO"/>
    <m/>
    <s v="MG"/>
    <m/>
    <n v="391"/>
    <x v="8"/>
    <s v="04-SANTA MONICA"/>
    <n v="391"/>
    <x v="8"/>
    <s v="04-SANTA MONICA"/>
    <m/>
    <s v="Doutorado"/>
    <s v="Adjunto-04"/>
    <x v="0"/>
    <m/>
    <s v="0//0"/>
    <m/>
    <m/>
    <n v="0"/>
    <m/>
    <n v="0"/>
    <m/>
    <m/>
    <m/>
    <s v="EST"/>
    <s v="40 DE"/>
    <d v="2009-07-24T00:00:00"/>
    <n v="13273.52"/>
    <n v="39"/>
    <x v="4"/>
    <x v="4"/>
  </r>
  <r>
    <s v="MIRIAN RIZZA CAMPOS REIS"/>
    <s v="Universidade Federal de Uberlandia"/>
    <n v="413678"/>
    <n v="27314650691"/>
    <s v="18/07/1959"/>
    <s v="F"/>
    <s v="ANA HELENA RIZZA CAMPOS"/>
    <s v="Branca"/>
    <s v="BRASILEIRO NATO"/>
    <m/>
    <s v="MG"/>
    <s v="TUPACIGUARA"/>
    <n v="308"/>
    <x v="83"/>
    <s v="07-AREA ACADEMICA-UMUARAMA"/>
    <n v="305"/>
    <x v="0"/>
    <s v="07-AREA ACADEMICA-UMUARAMA"/>
    <m/>
    <s v="Doutorado"/>
    <s v="Associado-04"/>
    <x v="0"/>
    <m/>
    <s v="0//0"/>
    <m/>
    <m/>
    <n v="0"/>
    <m/>
    <n v="0"/>
    <m/>
    <m/>
    <m/>
    <s v="EST"/>
    <s v="40 HS"/>
    <d v="1992-03-01T00:00:00"/>
    <n v="13264.44"/>
    <n v="63"/>
    <x v="6"/>
    <x v="4"/>
  </r>
  <r>
    <s v="MIRLEI FACHINI VICENTE PEREIRA"/>
    <s v="Universidade Federal de Uberlandia"/>
    <n v="1445160"/>
    <n v="29816578875"/>
    <s v="29/07/1981"/>
    <s v="M"/>
    <s v="SANDRA ALICE FACHINI"/>
    <s v="Branca"/>
    <s v="BRASILEIRO NATO"/>
    <m/>
    <s v="SP"/>
    <s v="ARARAQUARA"/>
    <n v="340"/>
    <x v="17"/>
    <s v="04-SANTA MONICA"/>
    <n v="340"/>
    <x v="15"/>
    <s v="04-SANTA MONICA"/>
    <m/>
    <s v="Doutorado"/>
    <s v="Associado-03"/>
    <x v="0"/>
    <m/>
    <s v="0//0"/>
    <m/>
    <m/>
    <n v="0"/>
    <m/>
    <n v="0"/>
    <m/>
    <m/>
    <m/>
    <s v="EST"/>
    <s v="40 DE"/>
    <d v="2008-07-31T00:00:00"/>
    <n v="17945.810000000001"/>
    <n v="41"/>
    <x v="4"/>
    <x v="5"/>
  </r>
  <r>
    <s v="MIRNA KARLA AMORIM DA SILVA"/>
    <s v="Universidade Federal de Uberlandia"/>
    <n v="2969174"/>
    <n v="3784326641"/>
    <s v="20/03/1979"/>
    <s v="F"/>
    <s v="MARISE AMORIM SILVA"/>
    <s v="Parda"/>
    <s v="BRASILEIRO NATO"/>
    <m/>
    <s v="DF"/>
    <m/>
    <n v="340"/>
    <x v="17"/>
    <s v="04-SANTA MONICA"/>
    <n v="340"/>
    <x v="15"/>
    <s v="04-SANTA MONICA"/>
    <m/>
    <s v="Doutorado"/>
    <s v="Adjunto-03"/>
    <x v="0"/>
    <m/>
    <s v="0//0"/>
    <m/>
    <m/>
    <n v="0"/>
    <m/>
    <n v="0"/>
    <m/>
    <m/>
    <m/>
    <s v="EST"/>
    <s v="40 DE"/>
    <d v="2014-11-24T00:00:00"/>
    <n v="12763.01"/>
    <n v="43"/>
    <x v="4"/>
    <x v="4"/>
  </r>
  <r>
    <s v="MIRNA TONUS"/>
    <s v="Universidade Federal de Uberlandia"/>
    <n v="1685713"/>
    <n v="12419608879"/>
    <s v="14/11/1968"/>
    <s v="F"/>
    <s v="NEUSA PASQUALINA LOCATELLI TONUS"/>
    <s v="Branca"/>
    <s v="BRASILEIRO NATO"/>
    <m/>
    <s v="SP"/>
    <s v="SAO CAETANO DO SUL"/>
    <n v="363"/>
    <x v="10"/>
    <s v="04-SANTA MONICA"/>
    <n v="363"/>
    <x v="10"/>
    <s v="04-SANTA MONICA"/>
    <m/>
    <s v="Doutorado"/>
    <s v="Associado-03"/>
    <x v="0"/>
    <m/>
    <s v="0//0"/>
    <m/>
    <m/>
    <n v="0"/>
    <m/>
    <n v="0"/>
    <m/>
    <m/>
    <m/>
    <s v="EST"/>
    <s v="40 DE"/>
    <d v="2009-03-04T00:00:00"/>
    <n v="18928.990000000002"/>
    <n v="54"/>
    <x v="2"/>
    <x v="1"/>
  </r>
  <r>
    <s v="MOACIR DE FREITAS JUNIOR"/>
    <s v="Universidade Federal de Uberlandia"/>
    <n v="2298193"/>
    <n v="18333147860"/>
    <s v="19/02/1978"/>
    <s v="M"/>
    <s v="MARIA HELENA FROTA DE FREITAS"/>
    <s v="Branca"/>
    <s v="BRASILEIRO NATO"/>
    <m/>
    <s v="SP"/>
    <m/>
    <n v="806"/>
    <x v="19"/>
    <s v="04-SANTA MONICA"/>
    <n v="806"/>
    <x v="16"/>
    <s v="04-SANTA MONICA"/>
    <m/>
    <s v="Doutorado"/>
    <s v="Adjunto-02"/>
    <x v="0"/>
    <m/>
    <s v="0//0"/>
    <m/>
    <m/>
    <n v="0"/>
    <m/>
    <n v="0"/>
    <m/>
    <m/>
    <m/>
    <s v="EST"/>
    <s v="40 DE"/>
    <d v="2016-03-09T00:00:00"/>
    <n v="13255.3"/>
    <n v="44"/>
    <x v="1"/>
    <x v="4"/>
  </r>
  <r>
    <s v="MOACYR COMAR JUNIOR"/>
    <s v="Universidade Federal de Uberlandia"/>
    <n v="1421617"/>
    <n v="18208952893"/>
    <s v="16/01/1974"/>
    <s v="M"/>
    <s v="MARIA INES APARECIDA COMAR"/>
    <s v="Branca"/>
    <s v="BRASILEIRO NATO"/>
    <m/>
    <s v="SP"/>
    <m/>
    <n v="356"/>
    <x v="23"/>
    <s v="04-SANTA MONICA"/>
    <n v="356"/>
    <x v="19"/>
    <s v="04-SANTA MONICA"/>
    <m/>
    <s v="Doutorado"/>
    <s v="Adjunto-01"/>
    <x v="0"/>
    <m/>
    <s v="0//0"/>
    <m/>
    <m/>
    <n v="0"/>
    <m/>
    <n v="0"/>
    <m/>
    <m/>
    <m/>
    <s v="EST"/>
    <s v="40 DE"/>
    <d v="2018-08-01T00:00:00"/>
    <n v="11800.12"/>
    <n v="48"/>
    <x v="1"/>
    <x v="7"/>
  </r>
  <r>
    <s v="MOILTON RIBEIRO FRANCO JUNIOR"/>
    <s v="Universidade Federal de Uberlandia"/>
    <n v="413303"/>
    <n v="44578245691"/>
    <s v="30/09/1962"/>
    <s v="M"/>
    <s v="LAUDEMIRA ABRAO FRANCO"/>
    <s v="Branca"/>
    <s v="BRASILEIRO NATO"/>
    <m/>
    <s v="MG"/>
    <s v="ITUIUTABA"/>
    <n v="410"/>
    <x v="7"/>
    <s v="04-SANTA MONICA"/>
    <n v="410"/>
    <x v="7"/>
    <s v="04-SANTA MONICA"/>
    <m/>
    <s v="Doutorado"/>
    <s v="Titular-01"/>
    <x v="0"/>
    <m/>
    <s v="0//0"/>
    <m/>
    <m/>
    <n v="0"/>
    <m/>
    <n v="0"/>
    <m/>
    <m/>
    <m/>
    <s v="EST"/>
    <s v="40 DE"/>
    <d v="1989-02-01T00:00:00"/>
    <n v="26497.64"/>
    <n v="60"/>
    <x v="6"/>
    <x v="3"/>
  </r>
  <r>
    <s v="MOISES RODRIGUES CIRILO DO MONTE"/>
    <s v="Universidade Federal de Uberlandia"/>
    <n v="1552831"/>
    <n v="11746689897"/>
    <s v="15/12/1975"/>
    <s v="M"/>
    <s v="ELIETE RODRIGUES DO MONTE"/>
    <s v="Parda"/>
    <s v="BRASILEIRO NATO"/>
    <m/>
    <s v="SP"/>
    <m/>
    <n v="801"/>
    <x v="96"/>
    <s v="09-CAMPUS PONTAL"/>
    <n v="1152"/>
    <x v="27"/>
    <s v="09-CAMPUS PONTAL"/>
    <m/>
    <s v="Doutorado"/>
    <s v="Adjunto-03"/>
    <x v="0"/>
    <m/>
    <s v="0//0"/>
    <m/>
    <m/>
    <n v="0"/>
    <m/>
    <n v="0"/>
    <m/>
    <m/>
    <m/>
    <s v="EST"/>
    <s v="40 DE"/>
    <d v="2010-03-12T00:00:00"/>
    <n v="13515.68"/>
    <n v="47"/>
    <x v="1"/>
    <x v="4"/>
  </r>
  <r>
    <s v="MONICA APARECIDA FERREIRA"/>
    <s v="Universidade Federal de Uberlandia"/>
    <n v="2944521"/>
    <n v="8927211626"/>
    <s v="07/02/1988"/>
    <s v="F"/>
    <s v="LUCIA MARIA MARTINS FERREIRA"/>
    <s v="Branca"/>
    <s v="BRASILEIRO NATO"/>
    <m/>
    <s v="MG"/>
    <m/>
    <n v="360"/>
    <x v="4"/>
    <s v="04-SANTA MONICA"/>
    <n v="360"/>
    <x v="4"/>
    <s v="04-SANTA MONICA"/>
    <m/>
    <s v="Doutorado"/>
    <s v="Adjunto-01"/>
    <x v="0"/>
    <m/>
    <s v="0//0"/>
    <m/>
    <m/>
    <n v="0"/>
    <m/>
    <n v="0"/>
    <m/>
    <m/>
    <m/>
    <s v="EST"/>
    <s v="40 DE"/>
    <d v="2014-06-25T00:00:00"/>
    <n v="11800.12"/>
    <n v="34"/>
    <x v="5"/>
    <x v="7"/>
  </r>
  <r>
    <s v="MONICA BRINCALEPE CAMPO"/>
    <s v="Universidade Federal de Uberlandia"/>
    <n v="1889996"/>
    <n v="2157882812"/>
    <s v="03/09/1965"/>
    <s v="F"/>
    <s v="IGLE MARIA BRINCALEPE CAMPO"/>
    <s v="Branca"/>
    <s v="BRASILEIRO NATO"/>
    <m/>
    <s v="SP"/>
    <m/>
    <n v="335"/>
    <x v="25"/>
    <s v="04-SANTA MONICA"/>
    <n v="335"/>
    <x v="21"/>
    <s v="04-SANTA MONICA"/>
    <m/>
    <s v="Doutorado"/>
    <s v="Associado-02"/>
    <x v="0"/>
    <m/>
    <s v="0//0"/>
    <m/>
    <m/>
    <n v="0"/>
    <m/>
    <n v="0"/>
    <m/>
    <m/>
    <m/>
    <s v="EST"/>
    <s v="40 DE"/>
    <d v="2011-09-01T00:00:00"/>
    <n v="17255.59"/>
    <n v="57"/>
    <x v="2"/>
    <x v="5"/>
  </r>
  <r>
    <s v="MONICA CAMARGO SOPELETE"/>
    <s v="Universidade Federal de Uberlandia"/>
    <n v="2322206"/>
    <n v="7187824882"/>
    <s v="30/01/1966"/>
    <s v="F"/>
    <s v="CARLY MARIA CAMARGO SOPELETE"/>
    <s v="Branca"/>
    <s v="BRASILEIRO NATO"/>
    <m/>
    <s v="RJ"/>
    <s v="RIO DE JANEIRO"/>
    <n v="288"/>
    <x v="24"/>
    <s v="07-AREA ACADEMICA-UMUARAMA"/>
    <n v="288"/>
    <x v="20"/>
    <s v="07-AREA ACADEMICA-UMUARAMA"/>
    <m/>
    <s v="Doutorado"/>
    <s v="Adjunto-04"/>
    <x v="0"/>
    <m/>
    <s v="0//0"/>
    <m/>
    <m/>
    <n v="0"/>
    <m/>
    <n v="0"/>
    <m/>
    <m/>
    <m/>
    <s v="EST"/>
    <s v="40 DE"/>
    <d v="2011-02-16T00:00:00"/>
    <n v="13890.89"/>
    <n v="56"/>
    <x v="2"/>
    <x v="4"/>
  </r>
  <r>
    <s v="MONICA HORR"/>
    <s v="Universidade Federal de Uberlandia"/>
    <n v="3204666"/>
    <n v="34628409838"/>
    <s v="29/11/1985"/>
    <s v="F"/>
    <s v="MARIA ESTER ALBERTON LONGO HORR"/>
    <s v="Branca"/>
    <s v="BRASILEIRO NATO"/>
    <m/>
    <s v="SC"/>
    <m/>
    <n v="314"/>
    <x v="20"/>
    <s v="07-AREA ACADEMICA-UMUARAMA"/>
    <n v="314"/>
    <x v="14"/>
    <s v="07-AREA ACADEMICA-UMUARAMA"/>
    <m/>
    <s v="Doutorado"/>
    <s v="Auxiliar-01"/>
    <x v="0"/>
    <m/>
    <s v="0//0"/>
    <m/>
    <m/>
    <n v="0"/>
    <m/>
    <n v="0"/>
    <m/>
    <m/>
    <m/>
    <s v="EST"/>
    <s v="40 DE"/>
    <d v="2020-09-03T00:00:00"/>
    <n v="10063.44"/>
    <n v="37"/>
    <x v="5"/>
    <x v="7"/>
  </r>
  <r>
    <s v="MONICA RODRIGUES DA SILVA"/>
    <s v="Universidade Federal de Uberlandia"/>
    <n v="1171766"/>
    <n v="5900551865"/>
    <s v="15/03/1965"/>
    <s v="F"/>
    <s v="AUREA ENNY MORASUTTI RODRIGUES"/>
    <s v="Branca"/>
    <s v="BRASILEIRO NATO"/>
    <m/>
    <s v="SP"/>
    <s v="RIBEIRAO PRETO"/>
    <n v="305"/>
    <x v="0"/>
    <s v="07-AREA ACADEMICA-UMUARAMA"/>
    <n v="305"/>
    <x v="0"/>
    <s v="07-AREA ACADEMICA-UMUARAMA"/>
    <m/>
    <s v="Doutorado"/>
    <s v="Associado-01"/>
    <x v="0"/>
    <m/>
    <s v="0//0"/>
    <m/>
    <m/>
    <n v="0"/>
    <m/>
    <n v="0"/>
    <m/>
    <m/>
    <m/>
    <s v="EST"/>
    <s v="40 DE"/>
    <d v="2008-11-10T00:00:00"/>
    <n v="19794.52"/>
    <n v="57"/>
    <x v="2"/>
    <x v="1"/>
  </r>
  <r>
    <s v="MURILLO GUIMARAES CARNEIRO"/>
    <s v="Universidade Federal de Uberlandia"/>
    <n v="2083950"/>
    <n v="2376138167"/>
    <s v="28/03/1988"/>
    <s v="M"/>
    <s v="CARMELINDA GUIMARAES CARNEIRO"/>
    <s v="Parda"/>
    <s v="BRASILEIRO NATO"/>
    <m/>
    <s v="GO"/>
    <m/>
    <n v="414"/>
    <x v="42"/>
    <s v="04-SANTA MONICA"/>
    <n v="414"/>
    <x v="12"/>
    <s v="04-SANTA MONICA"/>
    <m/>
    <s v="Doutorado"/>
    <s v="Adjunto-03"/>
    <x v="0"/>
    <m/>
    <s v="0//0"/>
    <m/>
    <m/>
    <n v="0"/>
    <m/>
    <n v="0"/>
    <m/>
    <m/>
    <m/>
    <s v="EST"/>
    <s v="40 DE"/>
    <d v="2014-01-28T00:00:00"/>
    <n v="12763.01"/>
    <n v="34"/>
    <x v="5"/>
    <x v="4"/>
  </r>
  <r>
    <s v="MURILO DE SOUSA MENEZES"/>
    <s v="Universidade Federal de Uberlandia"/>
    <n v="2490405"/>
    <n v="78533074549"/>
    <s v="20/06/1979"/>
    <s v="M"/>
    <s v="MIRIAN CELESTE DE SOUSA MENEZES"/>
    <s v="Não Informado"/>
    <s v="BRASILEIRO NATO"/>
    <m/>
    <s v="BA"/>
    <s v="VITORIA DA CONQUISTA"/>
    <n v="319"/>
    <x v="29"/>
    <s v="07-AREA ACADEMICA-UMUARAMA"/>
    <n v="319"/>
    <x v="13"/>
    <s v="07-AREA ACADEMICA-UMUARAMA"/>
    <m/>
    <s v="Doutorado"/>
    <s v="Associado-03"/>
    <x v="0"/>
    <m/>
    <s v="0//0"/>
    <m/>
    <m/>
    <n v="0"/>
    <m/>
    <n v="0"/>
    <m/>
    <m/>
    <m/>
    <s v="EST"/>
    <s v="40 DE"/>
    <d v="2008-11-10T00:00:00"/>
    <n v="19989.080000000002"/>
    <n v="43"/>
    <x v="4"/>
    <x v="1"/>
  </r>
  <r>
    <s v="MYLLA SPIRANDELLI VIEIRA"/>
    <s v="Universidade Federal de Uberlandia"/>
    <n v="1258320"/>
    <n v="9868940605"/>
    <s v="10/11/1992"/>
    <s v="F"/>
    <s v="EDILAMAR DE DEUS SPIRANDELLI PEREIRA COSTA"/>
    <s v="Branca"/>
    <s v="BRASILEIRO NATO"/>
    <m/>
    <s v="MG"/>
    <m/>
    <n v="305"/>
    <x v="0"/>
    <s v="07-AREA ACADEMICA-UMUARAMA"/>
    <n v="305"/>
    <x v="0"/>
    <s v="07-AREA ACADEMICA-UMUARAMA"/>
    <m/>
    <s v="Mestrado"/>
    <s v="Auxiliar-01"/>
    <x v="1"/>
    <m/>
    <s v="0//0"/>
    <m/>
    <m/>
    <n v="0"/>
    <m/>
    <n v="0"/>
    <m/>
    <m/>
    <m/>
    <s v="CDT"/>
    <s v="40 HS"/>
    <d v="2021-12-14T00:00:00"/>
    <n v="3866.06"/>
    <n v="30"/>
    <x v="8"/>
    <x v="8"/>
  </r>
  <r>
    <s v="NADIA CARLA CHEIK"/>
    <s v="Universidade Federal de Uberlandia"/>
    <n v="1676253"/>
    <n v="1185822674"/>
    <s v="25/03/1977"/>
    <s v="F"/>
    <s v="MARIA DAS GRACAS SILVA CHEIK"/>
    <s v="Branca"/>
    <s v="BRASILEIRO NATO"/>
    <m/>
    <s v="MG"/>
    <s v="UBERLANDIA"/>
    <n v="332"/>
    <x v="48"/>
    <s v="03-EDUCACAO FISICA"/>
    <n v="332"/>
    <x v="31"/>
    <s v="03-EDUCACAO FISICA"/>
    <m/>
    <s v="Doutorado"/>
    <s v="Associado-03"/>
    <x v="0"/>
    <m/>
    <s v="0//0"/>
    <m/>
    <m/>
    <n v="0"/>
    <m/>
    <n v="0"/>
    <m/>
    <m/>
    <m/>
    <s v="EST"/>
    <s v="40 DE"/>
    <d v="2009-01-22T00:00:00"/>
    <n v="17945.810000000001"/>
    <n v="45"/>
    <x v="1"/>
    <x v="5"/>
  </r>
  <r>
    <s v="NADIA GIARETTA BIASE"/>
    <s v="Universidade Federal de Uberlandia"/>
    <n v="2716040"/>
    <n v="5014626602"/>
    <s v="02/11/1980"/>
    <s v="F"/>
    <s v="ELISA GIARETTA BIASE"/>
    <s v="Branca"/>
    <s v="BRASILEIRO NATO"/>
    <m/>
    <s v="MG"/>
    <m/>
    <n v="391"/>
    <x v="8"/>
    <s v="04-SANTA MONICA"/>
    <n v="391"/>
    <x v="8"/>
    <s v="04-SANTA MONICA"/>
    <m/>
    <s v="Doutorado"/>
    <s v="Associado-03"/>
    <x v="0"/>
    <m/>
    <s v="0//0"/>
    <m/>
    <m/>
    <n v="0"/>
    <m/>
    <n v="0"/>
    <m/>
    <m/>
    <m/>
    <s v="EST"/>
    <s v="40 DE"/>
    <d v="2010-07-28T00:00:00"/>
    <n v="17945.810000000001"/>
    <n v="42"/>
    <x v="4"/>
    <x v="5"/>
  </r>
  <r>
    <s v="NAGELA APARECIDA DE MELO"/>
    <s v="Universidade Federal de Uberlandia"/>
    <n v="1549015"/>
    <n v="78250455134"/>
    <s v="12/12/1976"/>
    <s v="F"/>
    <s v="CELIA CORREIA DE MELO"/>
    <s v="Branca"/>
    <s v="BRASILEIRO NATO"/>
    <m/>
    <s v="GO"/>
    <s v="CATALAO"/>
    <n v="407"/>
    <x v="43"/>
    <s v="04-SANTA MONICA"/>
    <n v="407"/>
    <x v="29"/>
    <s v="04-SANTA MONICA"/>
    <m/>
    <s v="Doutorado"/>
    <s v="Associado-04"/>
    <x v="0"/>
    <m/>
    <s v="0//0"/>
    <m/>
    <m/>
    <n v="0"/>
    <m/>
    <n v="0"/>
    <m/>
    <m/>
    <m/>
    <s v="EST"/>
    <s v="40 DE"/>
    <d v="2006-09-04T00:00:00"/>
    <n v="18663.64"/>
    <n v="46"/>
    <x v="1"/>
    <x v="1"/>
  </r>
  <r>
    <s v="NARA RUBIA DE CARVALHO CUNHA"/>
    <s v="Universidade Federal de Uberlandia"/>
    <n v="1893428"/>
    <n v="83477012100"/>
    <s v="11/02/1978"/>
    <s v="F"/>
    <s v="ALDA DA CUNHA SILVA"/>
    <s v="Branca"/>
    <s v="BRASILEIRO NATO"/>
    <m/>
    <s v="GO"/>
    <m/>
    <n v="335"/>
    <x v="25"/>
    <s v="04-SANTA MONICA"/>
    <n v="335"/>
    <x v="21"/>
    <s v="04-SANTA MONICA"/>
    <m/>
    <s v="Doutorado"/>
    <s v="Adjunto-01"/>
    <x v="0"/>
    <m/>
    <s v="0//0"/>
    <m/>
    <m/>
    <n v="0"/>
    <m/>
    <n v="0"/>
    <m/>
    <m/>
    <m/>
    <s v="EST"/>
    <s v="40 DE"/>
    <d v="2019-09-27T00:00:00"/>
    <n v="11800.12"/>
    <n v="44"/>
    <x v="1"/>
    <x v="7"/>
  </r>
  <r>
    <s v="NARCISO LARANGEIRA TELLES DA SILVA"/>
    <s v="Universidade Federal de Uberlandia"/>
    <n v="1287450"/>
    <n v="828945748"/>
    <s v="12/12/1970"/>
    <s v="M"/>
    <s v="LILIA LARANGEIRA TELLES DA SILVA"/>
    <s v="Branca"/>
    <s v="BRASILEIRO NATO"/>
    <m/>
    <s v="RJ"/>
    <s v="ANGRA DOS REIS"/>
    <n v="808"/>
    <x v="35"/>
    <s v="04-SANTA MONICA"/>
    <n v="808"/>
    <x v="26"/>
    <s v="04-SANTA MONICA"/>
    <m/>
    <s v="Doutorado"/>
    <s v="Associado-04"/>
    <x v="0"/>
    <m/>
    <s v="0//0"/>
    <m/>
    <m/>
    <n v="0"/>
    <m/>
    <n v="0"/>
    <m/>
    <m/>
    <m/>
    <s v="EST"/>
    <s v="40 DE"/>
    <d v="1998-08-12T00:00:00"/>
    <n v="18663.64"/>
    <n v="52"/>
    <x v="0"/>
    <x v="1"/>
  </r>
  <r>
    <s v="NASSAU DE NOGUEIRA NARDEZ"/>
    <s v="Universidade Federal de Uberlandia"/>
    <n v="2144395"/>
    <n v="28516588831"/>
    <s v="07/07/1980"/>
    <s v="M"/>
    <s v="ANNA DO CARMO DE NOGUEIRA NARDEZ"/>
    <s v="Branca"/>
    <s v="BRASILEIRO NATO"/>
    <m/>
    <s v="SP"/>
    <m/>
    <n v="407"/>
    <x v="43"/>
    <s v="04-SANTA MONICA"/>
    <n v="407"/>
    <x v="29"/>
    <s v="04-SANTA MONICA"/>
    <m/>
    <s v="Doutorado"/>
    <s v="Adjunto-02"/>
    <x v="0"/>
    <m/>
    <s v="0//0"/>
    <m/>
    <m/>
    <n v="0"/>
    <m/>
    <n v="0"/>
    <m/>
    <m/>
    <m/>
    <s v="EST"/>
    <s v="40 DE"/>
    <d v="2014-07-29T00:00:00"/>
    <n v="12272.12"/>
    <n v="42"/>
    <x v="4"/>
    <x v="4"/>
  </r>
  <r>
    <s v="NATALIA BATISTA PECANHA"/>
    <s v="Universidade Federal de Uberlandia"/>
    <n v="1705062"/>
    <n v="11668840740"/>
    <s v="21/10/1985"/>
    <s v="F"/>
    <s v="LUCIA HELENA JORGE BATISTA PECANHA"/>
    <s v="Branca"/>
    <s v="BRASILEIRO NATO"/>
    <m/>
    <s v="RJ"/>
    <m/>
    <n v="797"/>
    <x v="57"/>
    <s v="09-CAMPUS PONTAL"/>
    <n v="1155"/>
    <x v="5"/>
    <s v="09-CAMPUS PONTAL"/>
    <m/>
    <s v="Doutorado"/>
    <s v="Auxiliar-01"/>
    <x v="0"/>
    <m/>
    <s v="0//0"/>
    <m/>
    <m/>
    <n v="0"/>
    <m/>
    <n v="0"/>
    <m/>
    <m/>
    <m/>
    <s v="EST"/>
    <s v="40 DE"/>
    <d v="2022-07-20T00:00:00"/>
    <n v="9616.18"/>
    <n v="37"/>
    <x v="5"/>
    <x v="2"/>
  </r>
  <r>
    <s v="NATALIA BERNE PINHEIRO"/>
    <s v="Universidade Federal de Uberlandia"/>
    <n v="1167724"/>
    <n v="2682372040"/>
    <s v="03/07/1991"/>
    <s v="F"/>
    <s v="MARIA ELISABETH AIRES BERNE"/>
    <s v="Branca"/>
    <s v="BRASILEIRO NATO"/>
    <m/>
    <s v="MG"/>
    <m/>
    <n v="288"/>
    <x v="24"/>
    <s v="07-AREA ACADEMICA-UMUARAMA"/>
    <n v="288"/>
    <x v="20"/>
    <s v="07-AREA ACADEMICA-UMUARAMA"/>
    <m/>
    <s v="Doutorado"/>
    <s v="Auxiliar-01"/>
    <x v="0"/>
    <m/>
    <s v="0//0"/>
    <m/>
    <m/>
    <n v="0"/>
    <m/>
    <n v="0"/>
    <m/>
    <m/>
    <m/>
    <s v="EST"/>
    <s v="40 DE"/>
    <d v="2021-11-24T00:00:00"/>
    <n v="9616.18"/>
    <n v="31"/>
    <x v="8"/>
    <x v="2"/>
  </r>
  <r>
    <s v="NATALIA MADUREIRA FERREIRA"/>
    <s v="Universidade Federal de Uberlandia"/>
    <n v="2257926"/>
    <n v="6267023648"/>
    <s v="23/02/1985"/>
    <s v="F"/>
    <s v="ELIETE MADUREIRA FERREIRA"/>
    <s v="Branca"/>
    <s v="BRASILEIRO NATO"/>
    <m/>
    <s v="SP"/>
    <m/>
    <n v="305"/>
    <x v="0"/>
    <s v="07-AREA ACADEMICA-UMUARAMA"/>
    <n v="305"/>
    <x v="0"/>
    <s v="07-AREA ACADEMICA-UMUARAMA"/>
    <m/>
    <s v="Mestrado"/>
    <s v="Assistente-01"/>
    <x v="0"/>
    <m/>
    <s v="0//0"/>
    <m/>
    <s v="Lic. Tratar de Interesses Particulares - EST"/>
    <n v="0"/>
    <m/>
    <n v="0"/>
    <m/>
    <s v="2/01/2022"/>
    <s v="1/01/2025"/>
    <s v="EST"/>
    <s v="40 DE"/>
    <d v="2015-10-13T00:00:00"/>
    <n v="0"/>
    <n v="37"/>
    <x v="5"/>
    <x v="10"/>
  </r>
  <r>
    <s v="NATALIA MUNDIM TORRES"/>
    <s v="Universidade Federal de Uberlandia"/>
    <n v="2029000"/>
    <n v="71119752191"/>
    <s v="21/02/1981"/>
    <s v="F"/>
    <s v="WAYNE ELIANE MUNDIM TORRES"/>
    <s v="Branca"/>
    <s v="BRASILEIRO NATO"/>
    <m/>
    <s v="GO"/>
    <m/>
    <n v="294"/>
    <x v="21"/>
    <s v="07-AREA ACADEMICA-UMUARAMA"/>
    <n v="294"/>
    <x v="17"/>
    <s v="07-AREA ACADEMICA-UMUARAMA"/>
    <m/>
    <s v="Doutorado"/>
    <s v="Adjunto-03"/>
    <x v="0"/>
    <m/>
    <s v="0//0"/>
    <m/>
    <m/>
    <n v="0"/>
    <m/>
    <n v="0"/>
    <m/>
    <m/>
    <m/>
    <s v="EST"/>
    <s v="40 DE"/>
    <d v="2013-05-13T00:00:00"/>
    <n v="12763.01"/>
    <n v="41"/>
    <x v="4"/>
    <x v="4"/>
  </r>
  <r>
    <s v="NATALIA OLIVEIRA LEINER"/>
    <s v="Universidade Federal de Uberlandia"/>
    <n v="1804146"/>
    <n v="5246030733"/>
    <s v="24/06/1979"/>
    <s v="F"/>
    <s v="ELIZABETH OLIVEIRA LEINER"/>
    <s v="Branca"/>
    <s v="BRASILEIRO NATO"/>
    <m/>
    <s v="RJ"/>
    <m/>
    <n v="294"/>
    <x v="21"/>
    <s v="07-AREA ACADEMICA-UMUARAMA"/>
    <n v="294"/>
    <x v="17"/>
    <s v="07-AREA ACADEMICA-UMUARAMA"/>
    <m/>
    <s v="Doutorado"/>
    <s v="Associado-03"/>
    <x v="0"/>
    <m/>
    <s v="0//0"/>
    <m/>
    <m/>
    <n v="0"/>
    <m/>
    <n v="0"/>
    <m/>
    <m/>
    <m/>
    <s v="EST"/>
    <s v="40 DE"/>
    <d v="2010-08-04T00:00:00"/>
    <n v="18780.490000000002"/>
    <n v="43"/>
    <x v="4"/>
    <x v="1"/>
  </r>
  <r>
    <s v="NATALIA SCARTEZINI RODRIGUES"/>
    <s v="Universidade Federal de Uberlandia"/>
    <n v="1057798"/>
    <n v="35595258888"/>
    <s v="19/03/1988"/>
    <s v="F"/>
    <s v="CELIA REGINA SCARTEZINI RODRIGUES"/>
    <s v="Branca"/>
    <s v="BRASILEIRO NATO"/>
    <m/>
    <s v="SP"/>
    <m/>
    <n v="806"/>
    <x v="19"/>
    <s v="04-SANTA MONICA"/>
    <n v="806"/>
    <x v="16"/>
    <s v="04-SANTA MONICA"/>
    <m/>
    <s v="Doutorado"/>
    <s v="Adjunto-01"/>
    <x v="0"/>
    <m/>
    <s v="0//0"/>
    <m/>
    <m/>
    <n v="0"/>
    <m/>
    <n v="0"/>
    <m/>
    <m/>
    <m/>
    <s v="EST"/>
    <s v="40 DE"/>
    <d v="2018-08-28T00:00:00"/>
    <n v="11800.12"/>
    <n v="34"/>
    <x v="5"/>
    <x v="7"/>
  </r>
  <r>
    <s v="NATASCHA ALMEIDA MARQUES DA SILVA"/>
    <s v="Universidade Federal de Uberlandia"/>
    <n v="1648042"/>
    <n v="1336639652"/>
    <s v="30/05/1980"/>
    <s v="F"/>
    <s v="MARIA EDUARDA ALMEIDA MARQUES DA SILVA"/>
    <s v="Branca"/>
    <s v="BRASILEIRO NATO"/>
    <m/>
    <s v="MG"/>
    <m/>
    <n v="314"/>
    <x v="20"/>
    <s v="07-AREA ACADEMICA-UMUARAMA"/>
    <n v="314"/>
    <x v="14"/>
    <s v="07-AREA ACADEMICA-UMUARAMA"/>
    <m/>
    <s v="Doutorado"/>
    <s v="Associado-03"/>
    <x v="0"/>
    <m/>
    <s v="0//0"/>
    <m/>
    <m/>
    <n v="0"/>
    <m/>
    <n v="0"/>
    <m/>
    <m/>
    <m/>
    <s v="EST"/>
    <s v="40 DE"/>
    <d v="2010-08-13T00:00:00"/>
    <n v="17945.810000000001"/>
    <n v="42"/>
    <x v="4"/>
    <x v="5"/>
  </r>
  <r>
    <s v="NEIDE MARIA DA SILVA"/>
    <s v="Universidade Federal de Uberlandia"/>
    <n v="3150634"/>
    <n v="39339564634"/>
    <s v="21/04/1961"/>
    <s v="F"/>
    <s v="DALVA RODRIGUES DA SILVA"/>
    <s v="Branca"/>
    <s v="BRASILEIRO NATO"/>
    <m/>
    <s v="MG"/>
    <s v="UBERLANDIA"/>
    <n v="288"/>
    <x v="24"/>
    <s v="07-AREA ACADEMICA-UMUARAMA"/>
    <n v="288"/>
    <x v="20"/>
    <s v="07-AREA ACADEMICA-UMUARAMA"/>
    <m/>
    <s v="Doutorado"/>
    <s v="Associado-04"/>
    <x v="0"/>
    <m/>
    <s v="0//0"/>
    <m/>
    <m/>
    <n v="0"/>
    <m/>
    <n v="0"/>
    <m/>
    <m/>
    <m/>
    <s v="EST"/>
    <s v="40 DE"/>
    <d v="2006-08-18T00:00:00"/>
    <n v="18663.64"/>
    <n v="61"/>
    <x v="6"/>
    <x v="1"/>
  </r>
  <r>
    <s v="NEIRILAINE SILVA DE ALMEIDA"/>
    <s v="Universidade Federal de Uberlandia"/>
    <n v="2806767"/>
    <n v="8014391675"/>
    <s v="27/04/1987"/>
    <s v="F"/>
    <s v="REGINA SILVA DE ALMEIDA"/>
    <s v="Parda"/>
    <s v="BRASILEIRO NATO"/>
    <m/>
    <s v="MG"/>
    <m/>
    <n v="360"/>
    <x v="4"/>
    <s v="04-SANTA MONICA"/>
    <n v="360"/>
    <x v="4"/>
    <s v="04-SANTA MONICA"/>
    <m/>
    <s v="Doutorado"/>
    <s v="Adjunto-04"/>
    <x v="0"/>
    <m/>
    <s v="0//0"/>
    <m/>
    <m/>
    <n v="0"/>
    <m/>
    <n v="0"/>
    <m/>
    <m/>
    <m/>
    <s v="EST"/>
    <s v="40 DE"/>
    <d v="2012-07-12T00:00:00"/>
    <n v="13273.52"/>
    <n v="35"/>
    <x v="5"/>
    <x v="4"/>
  </r>
  <r>
    <s v="NEITON CARLOS DA SILVA"/>
    <s v="Universidade Federal de Uberlandia"/>
    <n v="1110333"/>
    <n v="7319751623"/>
    <s v="04/10/1985"/>
    <s v="M"/>
    <s v="IRENE RODRIGUES DA SILVA"/>
    <s v="Branca"/>
    <s v="BRASILEIRO NATO"/>
    <m/>
    <s v="MG"/>
    <m/>
    <n v="789"/>
    <x v="68"/>
    <s v="11-CAMPUS PATOS DE MINAS"/>
    <n v="410"/>
    <x v="7"/>
    <s v="04-SANTA MONICA"/>
    <m/>
    <s v="Doutorado"/>
    <s v="Auxiliar-02"/>
    <x v="0"/>
    <m/>
    <s v="0//0"/>
    <m/>
    <m/>
    <n v="0"/>
    <m/>
    <n v="0"/>
    <m/>
    <m/>
    <m/>
    <s v="EST"/>
    <s v="40 DE"/>
    <d v="2019-12-13T00:00:00"/>
    <n v="10097"/>
    <n v="37"/>
    <x v="5"/>
    <x v="7"/>
  </r>
  <r>
    <s v="NEITON PEREIRA DA SILVA"/>
    <s v="Universidade Federal de Uberlandia"/>
    <n v="2686338"/>
    <n v="4932934696"/>
    <s v="26/05/1980"/>
    <s v="M"/>
    <s v="ROMILDA PEREIRA DA SILVA"/>
    <s v="Branca"/>
    <s v="BRASILEIRO NATO"/>
    <m/>
    <s v="MG"/>
    <s v="ARAGUARI"/>
    <n v="391"/>
    <x v="8"/>
    <s v="04-SANTA MONICA"/>
    <n v="391"/>
    <x v="8"/>
    <s v="04-SANTA MONICA"/>
    <m/>
    <s v="Doutorado"/>
    <s v="Associado-03"/>
    <x v="0"/>
    <m/>
    <s v="0//0"/>
    <m/>
    <m/>
    <n v="0"/>
    <m/>
    <n v="0"/>
    <m/>
    <m/>
    <m/>
    <s v="EST"/>
    <s v="40 DE"/>
    <d v="2010-02-26T00:00:00"/>
    <n v="17945.810000000001"/>
    <n v="42"/>
    <x v="4"/>
    <x v="5"/>
  </r>
  <r>
    <s v="NEIVA FLAVIA DE OLIVEIRA"/>
    <s v="Universidade Federal de Uberlandia"/>
    <n v="1123583"/>
    <n v="8639084890"/>
    <s v="16/02/1966"/>
    <s v="F"/>
    <s v="APARECIDA SAN OLIVEIRA"/>
    <s v="Branca"/>
    <s v="BRASILEIRO NATO"/>
    <m/>
    <s v="SP"/>
    <s v="SAO JOSE DO RIO PRETO"/>
    <n v="376"/>
    <x v="38"/>
    <s v="04-SANTA MONICA"/>
    <n v="376"/>
    <x v="28"/>
    <s v="04-SANTA MONICA"/>
    <m/>
    <s v="Mestrado"/>
    <s v="Adjunto-01"/>
    <x v="0"/>
    <m/>
    <s v="0//0"/>
    <m/>
    <m/>
    <n v="0"/>
    <m/>
    <n v="0"/>
    <m/>
    <m/>
    <m/>
    <s v="EST"/>
    <s v="40 DE"/>
    <d v="1995-02-01T00:00:00"/>
    <n v="8452.17"/>
    <n v="56"/>
    <x v="2"/>
    <x v="2"/>
  </r>
  <r>
    <s v="NELSON DONIZETE FERREIRA JUNIOR"/>
    <s v="Universidade Federal de Uberlandia"/>
    <n v="2025127"/>
    <n v="3388419116"/>
    <s v="04/09/1994"/>
    <s v="M"/>
    <s v="NILVA DARC DE ASSIS FERREIRA"/>
    <s v="Branca"/>
    <s v="BRASILEIRO NATO"/>
    <m/>
    <s v="GO"/>
    <m/>
    <n v="305"/>
    <x v="0"/>
    <s v="07-AREA ACADEMICA-UMUARAMA"/>
    <n v="305"/>
    <x v="0"/>
    <s v="07-AREA ACADEMICA-UMUARAMA"/>
    <m/>
    <s v="ENSINO SUPERIOR"/>
    <s v="Auxiliar-01"/>
    <x v="1"/>
    <m/>
    <s v="0//0"/>
    <m/>
    <m/>
    <n v="0"/>
    <m/>
    <n v="0"/>
    <m/>
    <m/>
    <m/>
    <s v="CDT"/>
    <s v="40 HS"/>
    <d v="2022-06-01T00:00:00"/>
    <n v="3259.43"/>
    <n v="28"/>
    <x v="9"/>
    <x v="8"/>
  </r>
  <r>
    <s v="NESTOR BARBOSA DE ANDRADE"/>
    <s v="Universidade Federal de Uberlandia"/>
    <n v="411556"/>
    <n v="19497881649"/>
    <s v="05/10/1950"/>
    <s v="M"/>
    <s v="NELLY BARBOSA ANDRADE"/>
    <s v="Branca"/>
    <s v="BRASILEIRO NATO"/>
    <m/>
    <s v="MG"/>
    <s v="PASSOS"/>
    <n v="307"/>
    <x v="18"/>
    <s v="07-AREA ACADEMICA-UMUARAMA"/>
    <n v="305"/>
    <x v="0"/>
    <s v="07-AREA ACADEMICA-UMUARAMA"/>
    <m/>
    <s v="Especialização Nivel Superior"/>
    <s v="Titular-01"/>
    <x v="0"/>
    <m/>
    <s v="0//0"/>
    <m/>
    <m/>
    <n v="0"/>
    <m/>
    <n v="0"/>
    <m/>
    <m/>
    <m/>
    <s v="EST"/>
    <s v="40 HS"/>
    <d v="1977-04-01T00:00:00"/>
    <n v="20111.22"/>
    <n v="72"/>
    <x v="7"/>
    <x v="3"/>
  </r>
  <r>
    <s v="NEWMAN DI CARLO CALDEIRA"/>
    <s v="Universidade Federal de Uberlandia"/>
    <n v="2084253"/>
    <n v="7976669745"/>
    <s v="22/08/1977"/>
    <s v="M"/>
    <s v="SUSANA MARIA CALDEIRA"/>
    <s v="Não Informado"/>
    <s v="BRASILEIRO NATO"/>
    <m/>
    <s v="PR"/>
    <m/>
    <n v="1155"/>
    <x v="88"/>
    <s v="09-CAMPUS PONTAL"/>
    <n v="1155"/>
    <x v="5"/>
    <s v="09-CAMPUS PONTAL"/>
    <m/>
    <s v="Doutorado"/>
    <s v="Adjunto-03"/>
    <x v="0"/>
    <m/>
    <s v="0//0"/>
    <m/>
    <m/>
    <n v="0"/>
    <m/>
    <n v="0"/>
    <m/>
    <m/>
    <m/>
    <s v="EST"/>
    <s v="40 DE"/>
    <d v="2014-01-09T00:00:00"/>
    <n v="13746.19"/>
    <n v="45"/>
    <x v="1"/>
    <x v="4"/>
  </r>
  <r>
    <s v="NEWTON DANGELO"/>
    <s v="Universidade Federal de Uberlandia"/>
    <n v="412791"/>
    <n v="45805431653"/>
    <s v="11/02/1963"/>
    <s v="M"/>
    <s v="MARIA DANGELO DE OLIVEIRA"/>
    <s v="Branca"/>
    <s v="BRASILEIRO NATO"/>
    <m/>
    <s v="MG"/>
    <s v="UBERLANDIA"/>
    <n v="335"/>
    <x v="25"/>
    <s v="04-SANTA MONICA"/>
    <n v="335"/>
    <x v="21"/>
    <s v="04-SANTA MONICA"/>
    <m/>
    <s v="Doutorado"/>
    <s v="Titular-01"/>
    <x v="0"/>
    <m/>
    <s v="0//0"/>
    <m/>
    <m/>
    <n v="0"/>
    <m/>
    <n v="0"/>
    <m/>
    <m/>
    <m/>
    <s v="EST"/>
    <s v="40 DE"/>
    <d v="1987-02-03T00:00:00"/>
    <n v="24810.37"/>
    <n v="59"/>
    <x v="6"/>
    <x v="3"/>
  </r>
  <r>
    <s v="NEWTON DE MEDEIROS VIDAL"/>
    <s v="Universidade Federal de Uberlandia"/>
    <n v="3317571"/>
    <n v="98974688034"/>
    <s v="10/03/1981"/>
    <s v="M"/>
    <s v="SALETE DE MEDEIROS VIDAL"/>
    <s v="Branca"/>
    <s v="BRASILEIRO NATO"/>
    <m/>
    <s v="RS"/>
    <m/>
    <n v="288"/>
    <x v="24"/>
    <s v="07-AREA ACADEMICA-UMUARAMA"/>
    <n v="288"/>
    <x v="20"/>
    <s v="07-AREA ACADEMICA-UMUARAMA"/>
    <m/>
    <s v="Doutorado"/>
    <s v="Adjunto-01"/>
    <x v="2"/>
    <m/>
    <s v="0//0"/>
    <m/>
    <m/>
    <n v="0"/>
    <m/>
    <n v="0"/>
    <m/>
    <m/>
    <m/>
    <s v="CDT"/>
    <s v="40 DE"/>
    <d v="2022-11-25T00:00:00"/>
    <n v="13137.54"/>
    <n v="41"/>
    <x v="4"/>
    <x v="4"/>
  </r>
  <r>
    <s v="NICEA QUINTINO AMAURO"/>
    <s v="Universidade Federal de Uberlandia"/>
    <n v="1728583"/>
    <n v="26420164800"/>
    <s v="02/04/1976"/>
    <s v="F"/>
    <s v="MARIA APARECIDA QUINTINO AMAURO"/>
    <s v="Preta"/>
    <s v="BRASILEIRO NATO"/>
    <m/>
    <s v="SP"/>
    <m/>
    <n v="356"/>
    <x v="23"/>
    <s v="04-SANTA MONICA"/>
    <n v="356"/>
    <x v="19"/>
    <s v="04-SANTA MONICA"/>
    <m/>
    <s v="Doutorado"/>
    <s v="Associado-03"/>
    <x v="0"/>
    <m/>
    <s v="0//0"/>
    <m/>
    <m/>
    <n v="0"/>
    <m/>
    <n v="0"/>
    <m/>
    <m/>
    <m/>
    <s v="EST"/>
    <s v="40 DE"/>
    <d v="2009-09-22T00:00:00"/>
    <n v="19615.18"/>
    <n v="46"/>
    <x v="1"/>
    <x v="1"/>
  </r>
  <r>
    <s v="NICOLAS PELEGRIN"/>
    <s v="Universidade Federal de Uberlandia"/>
    <n v="3244685"/>
    <n v="70206268157"/>
    <s v="04/06/1975"/>
    <s v="M"/>
    <s v="SUSANA INES AGUILAR"/>
    <s v="Branca"/>
    <s v="ESTRANGEIRO"/>
    <s v="ARGENTINA"/>
    <m/>
    <m/>
    <n v="294"/>
    <x v="21"/>
    <s v="07-AREA ACADEMICA-UMUARAMA"/>
    <n v="294"/>
    <x v="17"/>
    <s v="07-AREA ACADEMICA-UMUARAMA"/>
    <m/>
    <s v="Doutorado"/>
    <s v="Auxiliar-01"/>
    <x v="0"/>
    <m/>
    <s v="0//0"/>
    <m/>
    <m/>
    <n v="0"/>
    <m/>
    <n v="0"/>
    <m/>
    <m/>
    <m/>
    <s v="EST"/>
    <s v="40 DE"/>
    <d v="2021-07-07T00:00:00"/>
    <n v="9616.18"/>
    <n v="47"/>
    <x v="1"/>
    <x v="2"/>
  </r>
  <r>
    <s v="NICOLE GEOVANA DIAS CARNEIRO"/>
    <s v="Universidade Federal de Uberlandia"/>
    <n v="2645233"/>
    <n v="31827120800"/>
    <s v="07/10/1984"/>
    <s v="F"/>
    <s v="RENILDA ROSA DIAS"/>
    <s v="Branca"/>
    <s v="BRASILEIRO NATO"/>
    <m/>
    <s v="SP"/>
    <s v="BAURU"/>
    <n v="305"/>
    <x v="0"/>
    <s v="07-AREA ACADEMICA-UMUARAMA"/>
    <n v="305"/>
    <x v="0"/>
    <s v="07-AREA ACADEMICA-UMUARAMA"/>
    <m/>
    <s v="Doutorado"/>
    <s v="Adjunto-01"/>
    <x v="0"/>
    <m/>
    <s v="0//0"/>
    <m/>
    <m/>
    <n v="0"/>
    <m/>
    <n v="0"/>
    <m/>
    <m/>
    <m/>
    <s v="EST"/>
    <s v="40 DE"/>
    <d v="2016-10-31T00:00:00"/>
    <n v="11800.12"/>
    <n v="38"/>
    <x v="5"/>
    <x v="7"/>
  </r>
  <r>
    <s v="NICOLI GLORIA DE TASSIS GUEDES"/>
    <s v="Universidade Federal de Uberlandia"/>
    <n v="3159116"/>
    <n v="6558752638"/>
    <s v="20/09/1982"/>
    <s v="F"/>
    <s v="MARIA EMILIA GLORIA DE TASSIS"/>
    <s v="Branca"/>
    <s v="BRASILEIRO NATO"/>
    <m/>
    <s v="MG"/>
    <m/>
    <n v="363"/>
    <x v="10"/>
    <s v="04-SANTA MONICA"/>
    <n v="363"/>
    <x v="10"/>
    <s v="04-SANTA MONICA"/>
    <m/>
    <s v="Doutorado"/>
    <s v="Auxiliar-02"/>
    <x v="0"/>
    <m/>
    <s v="0//0"/>
    <m/>
    <m/>
    <n v="0"/>
    <m/>
    <n v="0"/>
    <m/>
    <m/>
    <m/>
    <s v="EST"/>
    <s v="40 DE"/>
    <d v="2019-12-23T00:00:00"/>
    <n v="10097"/>
    <n v="40"/>
    <x v="4"/>
    <x v="7"/>
  </r>
  <r>
    <s v="NIEMEYER ALMEIDA FILHO"/>
    <s v="Universidade Federal de Uberlandia"/>
    <n v="412311"/>
    <n v="9858709153"/>
    <s v="20/09/1954"/>
    <s v="M"/>
    <s v="RUTH FURTADO ALMEIDA"/>
    <s v="Branca"/>
    <s v="BRASILEIRO NATO"/>
    <m/>
    <s v="MG"/>
    <s v="ALMENARA"/>
    <n v="344"/>
    <x v="6"/>
    <s v="04-SANTA MONICA"/>
    <n v="344"/>
    <x v="6"/>
    <s v="04-SANTA MONICA"/>
    <m/>
    <s v="Doutorado"/>
    <s v="Titular-01"/>
    <x v="0"/>
    <m/>
    <s v="0//0"/>
    <m/>
    <m/>
    <n v="0"/>
    <m/>
    <n v="0"/>
    <m/>
    <m/>
    <m/>
    <s v="EST"/>
    <s v="40 DE"/>
    <d v="1984-03-19T00:00:00"/>
    <n v="27558.400000000001"/>
    <n v="68"/>
    <x v="3"/>
    <x v="3"/>
  </r>
  <r>
    <s v="NIKOLETA TZVETANOVA KERINSKA"/>
    <s v="Universidade Federal de Uberlandia"/>
    <n v="1320113"/>
    <n v="71384073191"/>
    <s v="28/03/1972"/>
    <s v="F"/>
    <s v="DIANA CHRISTOVA KERINSKA"/>
    <s v="Branca"/>
    <s v="ESTRANGEIRO"/>
    <s v="BULGARIA"/>
    <m/>
    <s v="BULGARIA"/>
    <n v="808"/>
    <x v="35"/>
    <s v="04-SANTA MONICA"/>
    <n v="808"/>
    <x v="26"/>
    <s v="04-SANTA MONICA"/>
    <m/>
    <s v="Doutorado"/>
    <s v="Associado-01"/>
    <x v="0"/>
    <m/>
    <s v="0//0"/>
    <m/>
    <s v="Lic. Tratar de Interesses Particulares - EST"/>
    <n v="0"/>
    <m/>
    <n v="0"/>
    <m/>
    <s v="30/09/2022"/>
    <s v="29/09/2025"/>
    <s v="EST"/>
    <s v="40 DE"/>
    <d v="2003-02-12T00:00:00"/>
    <n v="0"/>
    <n v="50"/>
    <x v="0"/>
    <x v="10"/>
  </r>
  <r>
    <s v="NILSON BERENCHTEIN NETTO"/>
    <s v="Universidade Federal de Uberlandia"/>
    <n v="1570470"/>
    <n v="21831988852"/>
    <s v="19/07/1980"/>
    <s v="M"/>
    <s v="VERA LUCIA FREIXO BEREBCHTEIN"/>
    <s v="Branca"/>
    <s v="BRASILEIRO NATO"/>
    <m/>
    <s v="SP"/>
    <m/>
    <n v="326"/>
    <x v="22"/>
    <s v="07-AREA ACADEMICA-UMUARAMA"/>
    <n v="326"/>
    <x v="18"/>
    <s v="07-AREA ACADEMICA-UMUARAMA"/>
    <m/>
    <s v="Doutorado"/>
    <s v="Adjunto-03"/>
    <x v="0"/>
    <m/>
    <s v="0//0"/>
    <m/>
    <m/>
    <n v="0"/>
    <m/>
    <n v="0"/>
    <m/>
    <m/>
    <m/>
    <s v="EST"/>
    <s v="40 DE"/>
    <d v="2015-04-14T00:00:00"/>
    <n v="12763.01"/>
    <n v="42"/>
    <x v="4"/>
    <x v="4"/>
  </r>
  <r>
    <s v="NILSON NICOLAU JUNIOR"/>
    <s v="Universidade Federal de Uberlandia"/>
    <n v="2052808"/>
    <n v="31157331866"/>
    <s v="28/12/1981"/>
    <s v="M"/>
    <s v="MARLENE APARECIDA CALÇADA NICOLAU"/>
    <s v="Branca"/>
    <s v="BRASILEIRO NATO"/>
    <m/>
    <s v="SP"/>
    <m/>
    <n v="1277"/>
    <x v="153"/>
    <s v="07-AREA ACADEMICA-UMUARAMA"/>
    <n v="298"/>
    <x v="30"/>
    <s v="07-AREA ACADEMICA-UMUARAMA"/>
    <m/>
    <s v="Doutorado"/>
    <s v="Adjunto-04"/>
    <x v="0"/>
    <m/>
    <s v="0//0"/>
    <m/>
    <m/>
    <n v="0"/>
    <m/>
    <n v="0"/>
    <m/>
    <m/>
    <m/>
    <s v="EST"/>
    <s v="40 DE"/>
    <d v="2013-08-20T00:00:00"/>
    <n v="14256.7"/>
    <n v="41"/>
    <x v="4"/>
    <x v="9"/>
  </r>
  <r>
    <s v="NILSON PENHA SILVA"/>
    <s v="Universidade Federal de Uberlandia"/>
    <n v="412387"/>
    <n v="35765569668"/>
    <s v="19/12/1957"/>
    <s v="M"/>
    <s v="ALZIRA SILVA LAINE"/>
    <s v="Branca"/>
    <s v="BRASILEIRO NATO"/>
    <m/>
    <s v="MG"/>
    <s v="DIVINOPOLIS"/>
    <n v="298"/>
    <x v="46"/>
    <s v="07-AREA ACADEMICA-UMUARAMA"/>
    <n v="298"/>
    <x v="30"/>
    <s v="07-AREA ACADEMICA-UMUARAMA"/>
    <m/>
    <s v="Doutorado"/>
    <s v="Titular-01"/>
    <x v="0"/>
    <m/>
    <s v="0//0"/>
    <m/>
    <m/>
    <n v="0"/>
    <m/>
    <n v="0"/>
    <m/>
    <m/>
    <m/>
    <s v="EST"/>
    <s v="40 DE"/>
    <d v="1984-09-01T00:00:00"/>
    <n v="25987.73"/>
    <n v="65"/>
    <x v="3"/>
    <x v="3"/>
  </r>
  <r>
    <s v="NILTON CESAR LIMA"/>
    <s v="Universidade Federal de Uberlandia"/>
    <n v="1770800"/>
    <n v="25691095846"/>
    <s v="01/01/1977"/>
    <s v="M"/>
    <s v="ADELAIDE DOS SANTOS LIMA"/>
    <s v="Branca"/>
    <s v="BRASILEIRO NATO"/>
    <m/>
    <s v="SP"/>
    <m/>
    <n v="360"/>
    <x v="4"/>
    <s v="04-SANTA MONICA"/>
    <n v="360"/>
    <x v="4"/>
    <s v="04-SANTA MONICA"/>
    <m/>
    <s v="Doutorado"/>
    <s v="Associado-02"/>
    <x v="0"/>
    <m/>
    <s v="0//0"/>
    <m/>
    <m/>
    <n v="0"/>
    <m/>
    <n v="0"/>
    <m/>
    <m/>
    <m/>
    <s v="EST"/>
    <s v="40 DE"/>
    <d v="2013-02-18T00:00:00"/>
    <n v="17255.59"/>
    <n v="45"/>
    <x v="1"/>
    <x v="5"/>
  </r>
  <r>
    <s v="NILTON PEREIRA JUNIOR"/>
    <s v="Universidade Federal de Uberlandia"/>
    <n v="2877663"/>
    <n v="85616028134"/>
    <s v="13/10/1980"/>
    <s v="M"/>
    <s v="CLEUSA GUIMARAES SABINO PEREIRA"/>
    <s v="Parda"/>
    <s v="BRASILEIRO NATO"/>
    <m/>
    <s v="GO"/>
    <m/>
    <n v="1268"/>
    <x v="154"/>
    <s v="07-AREA ACADEMICA-UMUARAMA"/>
    <n v="305"/>
    <x v="0"/>
    <s v="07-AREA ACADEMICA-UMUARAMA"/>
    <m/>
    <s v="Doutorado"/>
    <s v="Adjunto-02"/>
    <x v="0"/>
    <m/>
    <s v="0//0"/>
    <m/>
    <m/>
    <n v="0"/>
    <m/>
    <n v="0"/>
    <m/>
    <m/>
    <m/>
    <s v="EST"/>
    <s v="40 DE"/>
    <d v="2014-07-15T00:00:00"/>
    <n v="13255.3"/>
    <n v="42"/>
    <x v="4"/>
    <x v="4"/>
  </r>
  <r>
    <s v="NILVANIRA DONIZETE TEBALDI"/>
    <s v="Universidade Federal de Uberlandia"/>
    <n v="1658815"/>
    <n v="10435116878"/>
    <s v="06/05/1970"/>
    <s v="F"/>
    <s v="MARIA ROSA ZUQUETO TEBALDI"/>
    <s v="Branca"/>
    <s v="BRASILEIRO NATO"/>
    <m/>
    <s v="SP"/>
    <s v="BEBEDOURO"/>
    <n v="301"/>
    <x v="3"/>
    <s v="12-CAMPUS GLORIA"/>
    <n v="301"/>
    <x v="3"/>
    <s v="12-CAMPUS GLORIA"/>
    <m/>
    <s v="Doutorado"/>
    <s v="Associado-04"/>
    <x v="0"/>
    <m/>
    <s v="0//0"/>
    <m/>
    <m/>
    <n v="0"/>
    <m/>
    <n v="0"/>
    <m/>
    <m/>
    <m/>
    <s v="EST"/>
    <s v="40 DE"/>
    <d v="2008-09-25T00:00:00"/>
    <n v="21184.34"/>
    <n v="52"/>
    <x v="0"/>
    <x v="3"/>
  </r>
  <r>
    <s v="NIVIA MARIA MELO COELHO"/>
    <s v="Universidade Federal de Uberlandia"/>
    <n v="1123325"/>
    <n v="59978465634"/>
    <s v="02/03/1966"/>
    <s v="F"/>
    <s v="ORESTINA OLIVEIRA MELO COELHO"/>
    <s v="Branca"/>
    <s v="BRASILEIRO NATO"/>
    <m/>
    <s v="MG"/>
    <s v="ITUIUTABA"/>
    <n v="356"/>
    <x v="23"/>
    <s v="04-SANTA MONICA"/>
    <n v="356"/>
    <x v="19"/>
    <s v="04-SANTA MONICA"/>
    <m/>
    <s v="Doutorado"/>
    <s v="Titular-01"/>
    <x v="0"/>
    <m/>
    <s v="0//0"/>
    <m/>
    <m/>
    <n v="0"/>
    <m/>
    <n v="0"/>
    <m/>
    <m/>
    <m/>
    <s v="EST"/>
    <s v="40 DE"/>
    <d v="1994-12-02T00:00:00"/>
    <n v="20911.96"/>
    <n v="56"/>
    <x v="2"/>
    <x v="3"/>
  </r>
  <r>
    <s v="NOEZIA MARIA RAMOS"/>
    <s v="Universidade Federal de Uberlandia"/>
    <n v="1775410"/>
    <n v="49960423115"/>
    <s v="23/08/1970"/>
    <s v="F"/>
    <s v="ESMERA MARIA RAMOS"/>
    <s v="Branca"/>
    <s v="BRASILEIRO NATO"/>
    <m/>
    <s v="GO"/>
    <m/>
    <n v="1387"/>
    <x v="155"/>
    <s v="04-SANTA MONICA"/>
    <n v="369"/>
    <x v="24"/>
    <s v="04-SANTA MONICA"/>
    <m/>
    <s v="Doutorado"/>
    <s v="Adjunto-04"/>
    <x v="0"/>
    <m/>
    <s v="0//0"/>
    <m/>
    <m/>
    <n v="0"/>
    <m/>
    <n v="0"/>
    <m/>
    <m/>
    <m/>
    <s v="EST"/>
    <s v="40 DE"/>
    <d v="2010-03-26T00:00:00"/>
    <n v="14256.7"/>
    <n v="52"/>
    <x v="0"/>
    <x v="9"/>
  </r>
  <r>
    <s v="NUBIA DOS SANTOS SAAD"/>
    <s v="Universidade Federal de Uberlandia"/>
    <n v="2299209"/>
    <n v="109300602"/>
    <s v="30/10/1973"/>
    <s v="F"/>
    <s v="MARILDA DOS SANTOS SAAD"/>
    <s v="Branca"/>
    <s v="BRASILEIRO NATO"/>
    <m/>
    <s v="MG"/>
    <m/>
    <n v="399"/>
    <x v="27"/>
    <s v="12-CAMPUS GLORIA"/>
    <n v="399"/>
    <x v="23"/>
    <s v="12-CAMPUS GLORIA"/>
    <m/>
    <s v="Doutorado"/>
    <s v="Adjunto-03"/>
    <x v="0"/>
    <m/>
    <s v="0//0"/>
    <m/>
    <m/>
    <n v="0"/>
    <m/>
    <n v="0"/>
    <m/>
    <m/>
    <m/>
    <s v="EST"/>
    <s v="40 DE"/>
    <d v="2015-03-23T00:00:00"/>
    <n v="13746.19"/>
    <n v="49"/>
    <x v="0"/>
    <x v="4"/>
  </r>
  <r>
    <s v="NUNO MANNA NUNES CORTES RIBEIRO"/>
    <s v="Universidade Federal de Uberlandia"/>
    <n v="1985082"/>
    <n v="7639142660"/>
    <s v="20/02/1986"/>
    <s v="M"/>
    <s v="MARIA EUGENIA MANNA NUNES DA SILVA"/>
    <s v="Branca"/>
    <s v="BRASILEIRO NATO"/>
    <m/>
    <s v="MG"/>
    <m/>
    <n v="363"/>
    <x v="10"/>
    <s v="04-SANTA MONICA"/>
    <n v="363"/>
    <x v="10"/>
    <s v="04-SANTA MONICA"/>
    <m/>
    <s v="Doutorado"/>
    <s v="Adjunto-02"/>
    <x v="0"/>
    <m/>
    <s v="0//0"/>
    <m/>
    <m/>
    <n v="26232"/>
    <s v="UNIVERSIDADE FEDERAL DA BAHIA"/>
    <n v="0"/>
    <m/>
    <m/>
    <m/>
    <s v="EST"/>
    <s v="40 DE"/>
    <d v="2019-01-30T00:00:00"/>
    <n v="12602.51"/>
    <n v="36"/>
    <x v="5"/>
    <x v="4"/>
  </r>
  <r>
    <s v="ODAIR JOSE MARQUES"/>
    <s v="Universidade Federal de Uberlandia"/>
    <n v="2091462"/>
    <n v="85139955920"/>
    <s v="07/06/1973"/>
    <s v="M"/>
    <s v="APARECIDA LUNARDELI MARQUES"/>
    <s v="Branca"/>
    <s v="BRASILEIRO NATO"/>
    <m/>
    <s v="PR"/>
    <m/>
    <n v="301"/>
    <x v="3"/>
    <s v="12-CAMPUS GLORIA"/>
    <n v="301"/>
    <x v="3"/>
    <s v="12-CAMPUS GLORIA"/>
    <m/>
    <s v="Doutorado"/>
    <s v="Adjunto-03"/>
    <x v="0"/>
    <m/>
    <s v="0//0"/>
    <m/>
    <m/>
    <n v="0"/>
    <m/>
    <n v="0"/>
    <m/>
    <m/>
    <m/>
    <s v="EST"/>
    <s v="40 DE"/>
    <d v="2014-02-19T00:00:00"/>
    <n v="12763.01"/>
    <n v="49"/>
    <x v="0"/>
    <x v="4"/>
  </r>
  <r>
    <s v="ODENIR DE ALMEIDA"/>
    <s v="Universidade Federal de Uberlandia"/>
    <n v="1751943"/>
    <n v="61660680182"/>
    <s v="14/02/1974"/>
    <s v="M"/>
    <s v="MARIA APARECIDA TOURELE DE ALMEIDA"/>
    <s v="Branca"/>
    <s v="BRASILEIRO NATO"/>
    <m/>
    <s v="PR"/>
    <m/>
    <n v="399"/>
    <x v="27"/>
    <s v="12-CAMPUS GLORIA"/>
    <n v="399"/>
    <x v="23"/>
    <s v="12-CAMPUS GLORIA"/>
    <m/>
    <s v="Doutorado"/>
    <s v="Associado-03"/>
    <x v="0"/>
    <m/>
    <s v="0//0"/>
    <m/>
    <m/>
    <n v="0"/>
    <m/>
    <n v="0"/>
    <m/>
    <m/>
    <m/>
    <s v="EST"/>
    <s v="40 DE"/>
    <d v="2010-01-13T00:00:00"/>
    <n v="17945.810000000001"/>
    <n v="48"/>
    <x v="1"/>
    <x v="5"/>
  </r>
  <r>
    <s v="ODILON JOSE DE OLIVEIRA NETO"/>
    <s v="Universidade Federal de Uberlandia"/>
    <n v="1685237"/>
    <n v="77980280130"/>
    <s v="15/09/1976"/>
    <s v="M"/>
    <s v="NILZA DE OLIVEIRA REZENDE"/>
    <s v="Branca"/>
    <s v="BRASILEIRO NATO"/>
    <m/>
    <s v="GO"/>
    <s v="IPORA"/>
    <n v="794"/>
    <x v="32"/>
    <s v="09-CAMPUS PONTAL"/>
    <n v="1158"/>
    <x v="25"/>
    <s v="09-CAMPUS PONTAL"/>
    <m/>
    <s v="Doutorado"/>
    <s v="Associado-01"/>
    <x v="0"/>
    <m/>
    <s v="0//0"/>
    <m/>
    <m/>
    <n v="0"/>
    <m/>
    <n v="0"/>
    <m/>
    <m/>
    <m/>
    <s v="EST"/>
    <s v="40 DE"/>
    <d v="2009-03-04T00:00:00"/>
    <n v="16591.91"/>
    <n v="46"/>
    <x v="1"/>
    <x v="5"/>
  </r>
  <r>
    <s v="ODORICO COELHO DA COSTA NETO"/>
    <s v="Universidade Federal de Uberlandia"/>
    <n v="411821"/>
    <n v="12381152687"/>
    <s v="13/02/1952"/>
    <s v="M"/>
    <s v="TEREZINHA PEREIRA COSTA"/>
    <s v="Branca"/>
    <s v="BRASILEIRO NATO"/>
    <m/>
    <s v="GO"/>
    <s v="BURITI ALEGRE"/>
    <n v="176"/>
    <x v="156"/>
    <s v="04-SANTA MONICA"/>
    <n v="319"/>
    <x v="13"/>
    <s v="07-AREA ACADEMICA-UMUARAMA"/>
    <m/>
    <s v="Mestrado"/>
    <s v="Titular-01"/>
    <x v="0"/>
    <m/>
    <s v="0//0"/>
    <m/>
    <m/>
    <n v="0"/>
    <m/>
    <n v="0"/>
    <m/>
    <m/>
    <m/>
    <s v="EST"/>
    <s v="40 DE"/>
    <d v="1975-04-01T00:00:00"/>
    <n v="35351.85"/>
    <n v="70"/>
    <x v="7"/>
    <x v="3"/>
  </r>
  <r>
    <s v="OLAVO CALABRIA PIMENTA"/>
    <s v="Universidade Federal de Uberlandia"/>
    <n v="1645254"/>
    <n v="44575769649"/>
    <s v="07/07/1961"/>
    <s v="M"/>
    <s v="HAYDEE CALABRIA"/>
    <s v="Parda"/>
    <s v="BRASILEIRO NATO"/>
    <m/>
    <s v="MG"/>
    <s v="UBERLANDIA"/>
    <n v="807"/>
    <x v="26"/>
    <s v="04-SANTA MONICA"/>
    <n v="807"/>
    <x v="22"/>
    <s v="04-SANTA MONICA"/>
    <m/>
    <s v="Doutorado"/>
    <s v="Associado-02"/>
    <x v="0"/>
    <m/>
    <s v="0//0"/>
    <m/>
    <m/>
    <n v="0"/>
    <m/>
    <n v="0"/>
    <m/>
    <m/>
    <m/>
    <s v="EST"/>
    <s v="40 DE"/>
    <d v="2008-08-27T00:00:00"/>
    <n v="17255.59"/>
    <n v="61"/>
    <x v="6"/>
    <x v="5"/>
  </r>
  <r>
    <s v="OLENIR MARIA MENDES"/>
    <s v="Universidade Federal de Uberlandia"/>
    <n v="2179949"/>
    <n v="59558806668"/>
    <s v="07/06/1967"/>
    <s v="F"/>
    <s v="ORLANDINA MARIA MENDES"/>
    <s v="Preta"/>
    <s v="BRASILEIRO NATO"/>
    <m/>
    <s v="MG"/>
    <s v="UBERLANDIA"/>
    <n v="363"/>
    <x v="10"/>
    <s v="04-SANTA MONICA"/>
    <n v="363"/>
    <x v="10"/>
    <s v="04-SANTA MONICA"/>
    <m/>
    <s v="Doutorado"/>
    <s v="Associado-04"/>
    <x v="0"/>
    <m/>
    <s v="0//0"/>
    <m/>
    <m/>
    <n v="0"/>
    <m/>
    <n v="0"/>
    <m/>
    <m/>
    <m/>
    <s v="EST"/>
    <s v="40 DE"/>
    <d v="1997-02-01T00:00:00"/>
    <n v="18837.25"/>
    <n v="55"/>
    <x v="2"/>
    <x v="1"/>
  </r>
  <r>
    <s v="OMAR DE OLIVEIRA DINIZ NETO"/>
    <s v="Universidade Federal de Uberlandia"/>
    <n v="412701"/>
    <n v="43128726604"/>
    <s v="17/06/1960"/>
    <s v="M"/>
    <s v="MARIA MIRZA CURY DINIZ"/>
    <s v="Branca"/>
    <s v="BRASILEIRO NATO"/>
    <m/>
    <s v="MG"/>
    <s v="ITUITABA"/>
    <n v="395"/>
    <x v="1"/>
    <s v="04-SANTA MONICA"/>
    <n v="395"/>
    <x v="1"/>
    <s v="04-SANTA MONICA"/>
    <m/>
    <s v="Doutorado"/>
    <s v="Associado-04"/>
    <x v="0"/>
    <m/>
    <s v="0//0"/>
    <m/>
    <m/>
    <n v="0"/>
    <m/>
    <n v="0"/>
    <m/>
    <m/>
    <m/>
    <s v="EST"/>
    <s v="40 DE"/>
    <d v="1986-09-15T00:00:00"/>
    <n v="22514.69"/>
    <n v="62"/>
    <x v="6"/>
    <x v="3"/>
  </r>
  <r>
    <s v="OMAR PACHECO SIMAO"/>
    <s v="Universidade Federal de Uberlandia"/>
    <n v="412153"/>
    <n v="27349551649"/>
    <s v="08/08/1952"/>
    <s v="M"/>
    <s v="MARIA DE LOURDES PACHECO SIMAO"/>
    <s v="Branca"/>
    <s v="BRASILEIRO NATO"/>
    <m/>
    <s v="MG"/>
    <s v="UBERLANDIA"/>
    <n v="308"/>
    <x v="83"/>
    <s v="07-AREA ACADEMICA-UMUARAMA"/>
    <n v="305"/>
    <x v="0"/>
    <s v="07-AREA ACADEMICA-UMUARAMA"/>
    <m/>
    <s v="Doutorado"/>
    <s v="Titular-01"/>
    <x v="0"/>
    <m/>
    <s v="0//0"/>
    <m/>
    <m/>
    <n v="0"/>
    <m/>
    <n v="0"/>
    <m/>
    <m/>
    <m/>
    <s v="EST"/>
    <s v="40 HS"/>
    <d v="1982-11-10T00:00:00"/>
    <n v="26032.41"/>
    <n v="70"/>
    <x v="7"/>
    <x v="3"/>
  </r>
  <r>
    <s v="OMAR PEREIRA DE ALMEIDA NETO"/>
    <s v="Universidade Federal de Uberlandia"/>
    <n v="1210192"/>
    <n v="9973086643"/>
    <s v="06/09/1991"/>
    <s v="M"/>
    <s v="ROSIDELMA FRANCO PEREIRA DE ALMEIDA"/>
    <s v="Parda"/>
    <s v="BRASILEIRO NATO"/>
    <m/>
    <s v="MG"/>
    <m/>
    <n v="305"/>
    <x v="0"/>
    <s v="07-AREA ACADEMICA-UMUARAMA"/>
    <n v="305"/>
    <x v="0"/>
    <s v="07-AREA ACADEMICA-UMUARAMA"/>
    <m/>
    <s v="Doutorado"/>
    <s v="Adjunto-01"/>
    <x v="0"/>
    <m/>
    <s v="0//0"/>
    <m/>
    <m/>
    <n v="0"/>
    <m/>
    <n v="0"/>
    <m/>
    <m/>
    <m/>
    <s v="EST"/>
    <s v="40 DE"/>
    <d v="2018-01-19T00:00:00"/>
    <n v="12348.96"/>
    <n v="31"/>
    <x v="8"/>
    <x v="4"/>
  </r>
  <r>
    <s v="ORLANDO CAVALARI DE PAULA"/>
    <s v="Universidade Federal de Uberlandia"/>
    <n v="1926788"/>
    <n v="27378197840"/>
    <s v="24/09/1980"/>
    <s v="M"/>
    <s v="NIVANA CAVALARI DE PAULA"/>
    <s v="Branca"/>
    <s v="BRASILEIRO NATO"/>
    <m/>
    <s v="SP"/>
    <m/>
    <n v="294"/>
    <x v="21"/>
    <s v="07-AREA ACADEMICA-UMUARAMA"/>
    <n v="294"/>
    <x v="17"/>
    <s v="07-AREA ACADEMICA-UMUARAMA"/>
    <m/>
    <s v="Doutorado"/>
    <s v="Associado-01"/>
    <x v="0"/>
    <m/>
    <s v="0//0"/>
    <m/>
    <m/>
    <n v="0"/>
    <m/>
    <n v="0"/>
    <m/>
    <m/>
    <m/>
    <s v="EST"/>
    <s v="40 DE"/>
    <d v="2012-09-10T00:00:00"/>
    <n v="17363.62"/>
    <n v="42"/>
    <x v="4"/>
    <x v="5"/>
  </r>
  <r>
    <s v="OSMANDO FERREIRA LOPES"/>
    <s v="Universidade Federal de Uberlandia"/>
    <n v="3066001"/>
    <n v="3386103596"/>
    <s v="24/05/1989"/>
    <s v="M"/>
    <s v="TEREZINHA FERREIRA RIBEIRO"/>
    <s v="Branca"/>
    <s v="BRASILEIRO NATO"/>
    <m/>
    <s v="BA"/>
    <m/>
    <n v="356"/>
    <x v="23"/>
    <s v="04-SANTA MONICA"/>
    <n v="356"/>
    <x v="19"/>
    <s v="04-SANTA MONICA"/>
    <m/>
    <s v="Doutorado"/>
    <s v="Adjunto-01"/>
    <x v="0"/>
    <m/>
    <s v="0//0"/>
    <m/>
    <m/>
    <n v="0"/>
    <m/>
    <n v="0"/>
    <m/>
    <m/>
    <m/>
    <s v="EST"/>
    <s v="40 DE"/>
    <d v="2018-08-13T00:00:00"/>
    <n v="12783.3"/>
    <n v="33"/>
    <x v="8"/>
    <x v="4"/>
  </r>
  <r>
    <s v="OSVALDO RETTORE NETO"/>
    <s v="Universidade Federal de Uberlandia"/>
    <n v="1944168"/>
    <n v="99851555649"/>
    <s v="16/07/1975"/>
    <s v="M"/>
    <s v="MARIA DAS GRACAS SILVA RETTORE"/>
    <s v="Não Informado"/>
    <s v="BRASILEIRO NATO"/>
    <m/>
    <s v="MG"/>
    <m/>
    <n v="787"/>
    <x v="56"/>
    <s v="10-CAMPUS MONTE CARMELO"/>
    <n v="301"/>
    <x v="3"/>
    <s v="12-CAMPUS GLORIA"/>
    <m/>
    <s v="Doutorado"/>
    <s v="Associado-02"/>
    <x v="0"/>
    <m/>
    <s v="0//0"/>
    <m/>
    <m/>
    <n v="26278"/>
    <s v="FUNDACAO UNIVERSIDADE FEDERAL DE PELOTAS"/>
    <n v="0"/>
    <m/>
    <m/>
    <m/>
    <s v="EST"/>
    <s v="40 DE"/>
    <d v="2017-06-29T00:00:00"/>
    <n v="17255.59"/>
    <n v="47"/>
    <x v="1"/>
    <x v="5"/>
  </r>
  <r>
    <s v="OSVALDO TOSHIYUKI HAMAWAKI"/>
    <s v="Universidade Federal de Uberlandia"/>
    <n v="430964"/>
    <n v="20967934672"/>
    <s v="07/05/1954"/>
    <s v="M"/>
    <s v="ECIKO HAMAWAKI"/>
    <s v="Amarela"/>
    <s v="BRASILEIRO NATO"/>
    <m/>
    <s v="SP"/>
    <s v="SAO PAULO"/>
    <n v="301"/>
    <x v="3"/>
    <s v="12-CAMPUS GLORIA"/>
    <n v="301"/>
    <x v="3"/>
    <s v="12-CAMPUS GLORIA"/>
    <m/>
    <s v="Doutorado"/>
    <s v="Titular-01"/>
    <x v="0"/>
    <m/>
    <s v="0//0"/>
    <m/>
    <m/>
    <n v="0"/>
    <m/>
    <n v="0"/>
    <m/>
    <m/>
    <m/>
    <s v="EST"/>
    <s v="40 DE"/>
    <d v="1995-01-11T00:00:00"/>
    <n v="25686.81"/>
    <n v="68"/>
    <x v="3"/>
    <x v="3"/>
  </r>
  <r>
    <s v="OTAVIO AUGUSTO RUIZ PACCOLA VIEIRA"/>
    <s v="Universidade Federal de Uberlandia"/>
    <n v="3299630"/>
    <n v="40955912857"/>
    <s v="10/04/1992"/>
    <s v="M"/>
    <s v="MARIA ANGELA RUIZ PACCOLA"/>
    <s v="Branca"/>
    <s v="BRASILEIRO NATO"/>
    <m/>
    <s v="SP"/>
    <m/>
    <n v="920"/>
    <x v="157"/>
    <s v="10-CAMPUS MONTE CARMELO"/>
    <n v="340"/>
    <x v="15"/>
    <s v="04-SANTA MONICA"/>
    <m/>
    <s v="Doutorado"/>
    <s v="Auxiliar-01"/>
    <x v="0"/>
    <m/>
    <s v="0//0"/>
    <m/>
    <m/>
    <n v="0"/>
    <m/>
    <n v="0"/>
    <m/>
    <m/>
    <m/>
    <s v="EST"/>
    <s v="40 DE"/>
    <d v="2022-07-04T00:00:00"/>
    <n v="9616.18"/>
    <n v="30"/>
    <x v="8"/>
    <x v="2"/>
  </r>
  <r>
    <s v="OTAVIO LUIZ BOTTECCHIA"/>
    <s v="Universidade Federal de Uberlandia"/>
    <n v="413310"/>
    <n v="5674681864"/>
    <s v="05/08/1962"/>
    <s v="M"/>
    <s v="ROSA PINESI BOTTECCHIA"/>
    <s v="Branca"/>
    <s v="BRASILEIRO NATO"/>
    <m/>
    <s v="SP"/>
    <s v="SÃO CAETANO DO SUL"/>
    <n v="356"/>
    <x v="23"/>
    <s v="04-SANTA MONICA"/>
    <n v="356"/>
    <x v="19"/>
    <s v="04-SANTA MONICA"/>
    <m/>
    <s v="Doutorado"/>
    <s v="Titular-01"/>
    <x v="0"/>
    <m/>
    <s v="0//0"/>
    <m/>
    <m/>
    <n v="0"/>
    <m/>
    <n v="0"/>
    <m/>
    <m/>
    <m/>
    <s v="EST"/>
    <s v="40 DE"/>
    <d v="1989-03-01T00:00:00"/>
    <n v="23394.65"/>
    <n v="60"/>
    <x v="6"/>
    <x v="3"/>
  </r>
  <r>
    <s v="PABLO ROGERS SILVA"/>
    <s v="Universidade Federal de Uberlandia"/>
    <n v="2494727"/>
    <n v="3749532605"/>
    <s v="08/05/1980"/>
    <s v="M"/>
    <s v="SANDRA MARA SILVA"/>
    <s v="Branca"/>
    <s v="BRASILEIRO NATO"/>
    <m/>
    <s v="MG"/>
    <s v="UBERLANDIA"/>
    <n v="369"/>
    <x v="28"/>
    <s v="04-SANTA MONICA"/>
    <n v="369"/>
    <x v="24"/>
    <s v="04-SANTA MONICA"/>
    <m/>
    <s v="Doutorado"/>
    <s v="Associado-02"/>
    <x v="0"/>
    <m/>
    <s v="0//0"/>
    <m/>
    <m/>
    <n v="0"/>
    <m/>
    <n v="0"/>
    <m/>
    <m/>
    <m/>
    <s v="EST"/>
    <s v="40 DE"/>
    <d v="2008-09-25T00:00:00"/>
    <n v="17255.59"/>
    <n v="42"/>
    <x v="4"/>
    <x v="5"/>
  </r>
  <r>
    <s v="PATRICIA ANDREA SOTO OSSES"/>
    <s v="Universidade Federal de Uberlandia"/>
    <n v="1389785"/>
    <n v="21367331846"/>
    <s v="27/11/1971"/>
    <s v="F"/>
    <s v="ELECTRA VIRGINIA OSSES CARDOZA"/>
    <s v="Branca"/>
    <s v="BRASILEIRO NATZ"/>
    <s v="CHILE"/>
    <m/>
    <m/>
    <n v="808"/>
    <x v="35"/>
    <s v="04-SANTA MONICA"/>
    <n v="808"/>
    <x v="26"/>
    <s v="04-SANTA MONICA"/>
    <m/>
    <s v="Doutorado"/>
    <s v="Adjunto-01"/>
    <x v="0"/>
    <m/>
    <s v="0//0"/>
    <m/>
    <m/>
    <n v="26283"/>
    <s v="UNIV. FEDERAL DE MATO GROSSO DO SUL"/>
    <n v="0"/>
    <m/>
    <m/>
    <m/>
    <s v="EST"/>
    <s v="40 DE"/>
    <d v="2020-08-20T00:00:00"/>
    <n v="11800.12"/>
    <n v="51"/>
    <x v="0"/>
    <x v="7"/>
  </r>
  <r>
    <s v="PATRICIA ANGELICA VIEIRA"/>
    <s v="Universidade Federal de Uberlandia"/>
    <n v="2697737"/>
    <n v="3729382640"/>
    <s v="26/08/1978"/>
    <s v="F"/>
    <s v="MARIA DOS SANTOS VIEIRA"/>
    <s v="Parda"/>
    <s v="BRASILEIRO NATO"/>
    <m/>
    <s v="MG"/>
    <m/>
    <n v="410"/>
    <x v="7"/>
    <s v="04-SANTA MONICA"/>
    <n v="410"/>
    <x v="7"/>
    <s v="04-SANTA MONICA"/>
    <m/>
    <s v="Doutorado"/>
    <s v="Associado-02"/>
    <x v="0"/>
    <m/>
    <s v="0//0"/>
    <m/>
    <m/>
    <n v="0"/>
    <m/>
    <n v="0"/>
    <m/>
    <m/>
    <m/>
    <s v="EST"/>
    <s v="40 DE"/>
    <d v="2011-01-21T00:00:00"/>
    <n v="18860.759999999998"/>
    <n v="44"/>
    <x v="1"/>
    <x v="1"/>
  </r>
  <r>
    <s v="PATRICIA BORGES DOS SANTOS"/>
    <s v="Universidade Federal de Uberlandia"/>
    <n v="1876781"/>
    <n v="7237822616"/>
    <s v="16/09/1986"/>
    <s v="F"/>
    <s v="CARMEN FONSECA SANTOS DE SA"/>
    <s v="Branca"/>
    <s v="BRASILEIRO NATO"/>
    <m/>
    <s v="MG"/>
    <m/>
    <n v="801"/>
    <x v="96"/>
    <s v="09-CAMPUS PONTAL"/>
    <n v="1152"/>
    <x v="27"/>
    <s v="09-CAMPUS PONTAL"/>
    <m/>
    <s v="Doutorado"/>
    <s v="Adjunto-04"/>
    <x v="0"/>
    <m/>
    <s v="0//0"/>
    <m/>
    <s v="LIC. TRATAMENTO DE SAUDE - EST"/>
    <n v="0"/>
    <m/>
    <n v="0"/>
    <m/>
    <s v="21/11/2022"/>
    <s v="9/01/2023"/>
    <s v="EST"/>
    <s v="40 DE"/>
    <d v="2011-07-11T00:00:00"/>
    <n v="13273.52"/>
    <n v="36"/>
    <x v="5"/>
    <x v="4"/>
  </r>
  <r>
    <s v="PATRICIA CHAVARELLI VILELA DA SILVA"/>
    <s v="Universidade Federal de Uberlandia"/>
    <n v="2891208"/>
    <n v="48229997187"/>
    <s v="30/07/1969"/>
    <s v="F"/>
    <s v="CARMEN ALICE CHAVARELLI DA SILVA"/>
    <s v="Branca"/>
    <s v="BRASILEIRO NATO"/>
    <m/>
    <s v="SP"/>
    <m/>
    <n v="808"/>
    <x v="35"/>
    <s v="04-SANTA MONICA"/>
    <n v="808"/>
    <x v="26"/>
    <s v="04-SANTA MONICA"/>
    <m/>
    <s v="Mestrado"/>
    <s v="Adjunto-02"/>
    <x v="0"/>
    <m/>
    <s v="0//0"/>
    <m/>
    <s v="Afast. no País (Com Ônus) Est/Dout/Mestrado - EST"/>
    <n v="0"/>
    <m/>
    <n v="0"/>
    <m/>
    <s v="9/03/2022"/>
    <s v="8/03/2023"/>
    <s v="EST"/>
    <s v="40 DE"/>
    <d v="2013-07-17T00:00:00"/>
    <n v="8561.94"/>
    <n v="53"/>
    <x v="0"/>
    <x v="2"/>
  </r>
  <r>
    <s v="PATRICIA COSTA DOS SANTOS DA SILVA"/>
    <s v="Universidade Federal de Uberlandia"/>
    <n v="2279103"/>
    <n v="2434819699"/>
    <s v="05/03/1975"/>
    <s v="F"/>
    <s v="MARIA ESTELA COSTA DOS SANTOS"/>
    <s v="Branca"/>
    <s v="BRASILEIRO NATO"/>
    <m/>
    <s v="MG"/>
    <m/>
    <n v="305"/>
    <x v="0"/>
    <s v="07-AREA ACADEMICA-UMUARAMA"/>
    <n v="305"/>
    <x v="0"/>
    <s v="07-AREA ACADEMICA-UMUARAMA"/>
    <m/>
    <s v="Doutorado"/>
    <s v="Adjunto-02"/>
    <x v="0"/>
    <m/>
    <s v="0//0"/>
    <m/>
    <m/>
    <n v="0"/>
    <m/>
    <n v="0"/>
    <m/>
    <m/>
    <m/>
    <s v="EST"/>
    <s v="40 DE"/>
    <d v="2016-01-26T00:00:00"/>
    <n v="12272.12"/>
    <n v="47"/>
    <x v="1"/>
    <x v="4"/>
  </r>
  <r>
    <s v="PATRICIA CRISTINA VENTURINI"/>
    <s v="Universidade Federal de Uberlandia"/>
    <n v="1686048"/>
    <n v="21775535800"/>
    <s v="30/07/1978"/>
    <s v="F"/>
    <s v="EDNA PEREIRA VENTURINI"/>
    <s v="Não Informado"/>
    <s v="BRASILEIRO NATO"/>
    <m/>
    <s v="SP"/>
    <s v="SANTOS"/>
    <n v="796"/>
    <x v="37"/>
    <s v="09-CAMPUS PONTAL"/>
    <n v="1152"/>
    <x v="27"/>
    <s v="09-CAMPUS PONTAL"/>
    <m/>
    <s v="Doutorado"/>
    <s v="Associado-03"/>
    <x v="0"/>
    <m/>
    <s v="0//0"/>
    <m/>
    <m/>
    <n v="0"/>
    <m/>
    <n v="0"/>
    <m/>
    <m/>
    <m/>
    <s v="EST"/>
    <s v="40 DE"/>
    <d v="2009-03-04T00:00:00"/>
    <n v="17945.810000000001"/>
    <n v="44"/>
    <x v="1"/>
    <x v="5"/>
  </r>
  <r>
    <s v="PATRICIA DE SOUZA COSTA"/>
    <s v="Universidade Federal de Uberlandia"/>
    <n v="1478116"/>
    <n v="930651677"/>
    <s v="27/10/1975"/>
    <s v="F"/>
    <s v="MARIA JOSE DE SOUZA COSTA"/>
    <s v="Parda"/>
    <s v="BRASILEIRO NATO"/>
    <m/>
    <s v="GO"/>
    <s v="FIRMINOPOLIS"/>
    <n v="360"/>
    <x v="4"/>
    <s v="04-SANTA MONICA"/>
    <n v="360"/>
    <x v="4"/>
    <s v="04-SANTA MONICA"/>
    <m/>
    <s v="Doutorado"/>
    <s v="Associado-02"/>
    <x v="0"/>
    <m/>
    <s v="0//0"/>
    <m/>
    <m/>
    <n v="0"/>
    <m/>
    <n v="0"/>
    <m/>
    <m/>
    <m/>
    <s v="EST"/>
    <s v="40 DE"/>
    <d v="2006-08-04T00:00:00"/>
    <n v="17255.59"/>
    <n v="47"/>
    <x v="1"/>
    <x v="5"/>
  </r>
  <r>
    <s v="PATRICIA EMANUELLE NASCIMENTO"/>
    <s v="Universidade Federal de Uberlandia"/>
    <n v="1361524"/>
    <n v="78403456115"/>
    <s v="25/09/1975"/>
    <s v="F"/>
    <s v="TELMA FRANCISCA DE OLIVEIRA NASCIMENTO"/>
    <s v="Preta"/>
    <s v="BRASILEIRO NATO"/>
    <m/>
    <s v="GO"/>
    <m/>
    <n v="335"/>
    <x v="25"/>
    <s v="04-SANTA MONICA"/>
    <n v="335"/>
    <x v="21"/>
    <s v="04-SANTA MONICA"/>
    <m/>
    <s v="Doutorado"/>
    <s v="Auxiliar-01"/>
    <x v="0"/>
    <m/>
    <s v="0//0"/>
    <m/>
    <m/>
    <n v="0"/>
    <m/>
    <n v="0"/>
    <m/>
    <m/>
    <m/>
    <s v="EST"/>
    <s v="40 DE"/>
    <d v="2022-07-21T00:00:00"/>
    <n v="9616.18"/>
    <n v="47"/>
    <x v="1"/>
    <x v="2"/>
  </r>
  <r>
    <s v="PATRICIA FERREIRA PARANAIBA"/>
    <s v="Universidade Federal de Uberlandia"/>
    <n v="2071924"/>
    <n v="4732993648"/>
    <s v="03/05/1981"/>
    <s v="F"/>
    <s v="REGINA LUCIA BARROS FERREIRA PARANAIBA"/>
    <s v="Branca"/>
    <s v="BRASILEIRO NATO"/>
    <m/>
    <s v="MG"/>
    <m/>
    <n v="391"/>
    <x v="8"/>
    <s v="04-SANTA MONICA"/>
    <n v="391"/>
    <x v="8"/>
    <s v="04-SANTA MONICA"/>
    <m/>
    <s v="Doutorado"/>
    <s v="Adjunto-04"/>
    <x v="0"/>
    <m/>
    <s v="0//0"/>
    <m/>
    <m/>
    <n v="0"/>
    <m/>
    <n v="0"/>
    <m/>
    <m/>
    <m/>
    <s v="EST"/>
    <s v="40 DE"/>
    <d v="2013-11-12T00:00:00"/>
    <n v="13596.83"/>
    <n v="41"/>
    <x v="4"/>
    <x v="4"/>
  </r>
  <r>
    <s v="PATRICIA MAGNABOSCO"/>
    <s v="Universidade Federal de Uberlandia"/>
    <n v="1664415"/>
    <n v="3523068665"/>
    <s v="31/07/1977"/>
    <s v="F"/>
    <s v="EBI BORGES MAGNABOSCO"/>
    <s v="Branca"/>
    <s v="BRASILEIRO NATO"/>
    <m/>
    <s v="MG"/>
    <s v="SACRAMENTO"/>
    <n v="305"/>
    <x v="0"/>
    <s v="07-AREA ACADEMICA-UMUARAMA"/>
    <n v="305"/>
    <x v="0"/>
    <s v="07-AREA ACADEMICA-UMUARAMA"/>
    <m/>
    <s v="Doutorado"/>
    <s v="Associado-01"/>
    <x v="0"/>
    <m/>
    <s v="0//0"/>
    <m/>
    <m/>
    <n v="0"/>
    <m/>
    <n v="0"/>
    <m/>
    <m/>
    <m/>
    <s v="EST"/>
    <s v="40 DE"/>
    <d v="2008-11-10T00:00:00"/>
    <n v="18914.77"/>
    <n v="45"/>
    <x v="1"/>
    <x v="1"/>
  </r>
  <r>
    <s v="PATRICIA PEREIRA BORGES"/>
    <s v="Universidade Federal de Uberlandia"/>
    <n v="1221685"/>
    <n v="8791069645"/>
    <s v="14/10/1986"/>
    <s v="F"/>
    <s v="MARILENE PEREIRA BORGES"/>
    <s v="Branca"/>
    <s v="BRASILEIRO NATO"/>
    <m/>
    <s v="MG"/>
    <m/>
    <n v="808"/>
    <x v="35"/>
    <s v="04-SANTA MONICA"/>
    <n v="808"/>
    <x v="26"/>
    <s v="04-SANTA MONICA"/>
    <m/>
    <s v="Mestrado"/>
    <s v="Auxiliar-01"/>
    <x v="1"/>
    <m/>
    <s v="0//0"/>
    <m/>
    <m/>
    <n v="0"/>
    <m/>
    <n v="0"/>
    <m/>
    <m/>
    <m/>
    <s v="CDT"/>
    <s v="40 HS"/>
    <d v="2021-11-30T00:00:00"/>
    <n v="3866.06"/>
    <n v="36"/>
    <x v="5"/>
    <x v="8"/>
  </r>
  <r>
    <s v="PATRICIA VIANA DA SILVA"/>
    <s v="Universidade Federal de Uberlandia"/>
    <n v="1940172"/>
    <n v="64119904334"/>
    <s v="17/11/1982"/>
    <s v="F"/>
    <s v="TEREZINHA VIANA DA SILVA"/>
    <s v="Não Informado"/>
    <s v="BRASILEIRO NATO"/>
    <m/>
    <s v="CE"/>
    <m/>
    <n v="391"/>
    <x v="8"/>
    <s v="04-SANTA MONICA"/>
    <n v="391"/>
    <x v="8"/>
    <s v="04-SANTA MONICA"/>
    <m/>
    <s v="Mestrado"/>
    <s v="Assistente-01"/>
    <x v="0"/>
    <m/>
    <s v="0//0"/>
    <m/>
    <m/>
    <n v="0"/>
    <m/>
    <n v="0"/>
    <m/>
    <m/>
    <m/>
    <s v="EST"/>
    <s v="40 DE"/>
    <d v="2013-06-24T00:00:00"/>
    <n v="7431.86"/>
    <n v="40"/>
    <x v="4"/>
    <x v="6"/>
  </r>
  <r>
    <s v="PATRICIA VIEIRA TROPIA"/>
    <s v="Universidade Federal de Uberlandia"/>
    <n v="1676419"/>
    <n v="46582606620"/>
    <s v="28/08/1963"/>
    <s v="F"/>
    <s v="RITA DE CASSIA VIEIRA TROPIA"/>
    <s v="Branca"/>
    <s v="BRASILEIRO NATO"/>
    <m/>
    <s v="MG"/>
    <s v="BELO HORIZONTE"/>
    <n v="806"/>
    <x v="19"/>
    <s v="04-SANTA MONICA"/>
    <n v="806"/>
    <x v="16"/>
    <s v="04-SANTA MONICA"/>
    <m/>
    <s v="Doutorado"/>
    <s v="Associado-03"/>
    <x v="0"/>
    <m/>
    <s v="0//0"/>
    <m/>
    <m/>
    <n v="0"/>
    <m/>
    <n v="0"/>
    <m/>
    <m/>
    <m/>
    <s v="EST"/>
    <s v="40 DE"/>
    <d v="2009-01-22T00:00:00"/>
    <n v="17945.810000000001"/>
    <n v="59"/>
    <x v="6"/>
    <x v="5"/>
  </r>
  <r>
    <s v="PAULA ANDRADE CALLEGARI"/>
    <s v="Universidade Federal de Uberlandia"/>
    <n v="2568435"/>
    <n v="4224382601"/>
    <s v="25/07/1981"/>
    <s v="F"/>
    <s v="VANIA ANDRADE CALLEGARI"/>
    <s v="Branca"/>
    <s v="BRASILEIRO NATO"/>
    <m/>
    <s v="MG"/>
    <s v="UBERLANDIA"/>
    <n v="808"/>
    <x v="35"/>
    <s v="04-SANTA MONICA"/>
    <n v="808"/>
    <x v="26"/>
    <s v="04-SANTA MONICA"/>
    <m/>
    <s v="Doutorado"/>
    <s v="Adjunto-04"/>
    <x v="0"/>
    <m/>
    <s v="0//0"/>
    <m/>
    <m/>
    <n v="0"/>
    <m/>
    <n v="0"/>
    <m/>
    <m/>
    <m/>
    <s v="EST"/>
    <s v="40 DE"/>
    <d v="2009-03-27T00:00:00"/>
    <n v="13273.52"/>
    <n v="41"/>
    <x v="4"/>
    <x v="4"/>
  </r>
  <r>
    <s v="PAULA AUGUSTA DIAS FOGACA DE AGUIAR"/>
    <s v="Universidade Federal de Uberlandia"/>
    <n v="2579106"/>
    <n v="3565690631"/>
    <s v="08/11/1976"/>
    <s v="F"/>
    <s v="MARIA HELENA DIAS"/>
    <s v="Branca"/>
    <s v="BRASILEIRO NATO"/>
    <m/>
    <s v="MG"/>
    <s v="MONTE CARMELO"/>
    <n v="305"/>
    <x v="0"/>
    <s v="07-AREA ACADEMICA-UMUARAMA"/>
    <n v="305"/>
    <x v="0"/>
    <s v="07-AREA ACADEMICA-UMUARAMA"/>
    <m/>
    <s v="Doutorado"/>
    <s v="Adjunto-01"/>
    <x v="0"/>
    <m/>
    <s v="0//0"/>
    <m/>
    <m/>
    <n v="0"/>
    <m/>
    <n v="0"/>
    <m/>
    <m/>
    <m/>
    <s v="EST"/>
    <s v="40 HS"/>
    <d v="2014-07-22T00:00:00"/>
    <n v="10444.02"/>
    <n v="46"/>
    <x v="1"/>
    <x v="7"/>
  </r>
  <r>
    <s v="PAULA CAETANO ARAUJO"/>
    <s v="Universidade Federal de Uberlandia"/>
    <n v="2268313"/>
    <n v="8957103660"/>
    <s v="05/11/1987"/>
    <s v="F"/>
    <s v="REJANE FATIMA CAETANO ARAUJO"/>
    <s v="Branca"/>
    <s v="BRASILEIRO NATO"/>
    <m/>
    <s v="MG"/>
    <m/>
    <n v="319"/>
    <x v="29"/>
    <s v="07-AREA ACADEMICA-UMUARAMA"/>
    <n v="319"/>
    <x v="13"/>
    <s v="07-AREA ACADEMICA-UMUARAMA"/>
    <m/>
    <s v="Doutorado"/>
    <s v="Adjunto-02"/>
    <x v="0"/>
    <m/>
    <s v="0//0"/>
    <m/>
    <m/>
    <n v="0"/>
    <m/>
    <n v="0"/>
    <m/>
    <m/>
    <m/>
    <s v="EST"/>
    <s v="40 DE"/>
    <d v="2015-12-15T00:00:00"/>
    <n v="12842.91"/>
    <n v="35"/>
    <x v="5"/>
    <x v="4"/>
  </r>
  <r>
    <s v="PAULA CRISTINA BATISTA DE FARIA GONTIJO"/>
    <s v="Universidade Federal de Uberlandia"/>
    <n v="1988154"/>
    <n v="5042531661"/>
    <s v="18/03/1981"/>
    <s v="F"/>
    <s v="NEUSA MARIA BATISTA DE FARIA"/>
    <s v="Branca"/>
    <s v="BRASILEIRO NATO"/>
    <m/>
    <s v="MG"/>
    <m/>
    <n v="298"/>
    <x v="46"/>
    <s v="07-AREA ACADEMICA-UMUARAMA"/>
    <n v="298"/>
    <x v="30"/>
    <s v="07-AREA ACADEMICA-UMUARAMA"/>
    <m/>
    <s v="Doutorado"/>
    <s v="Associado-01"/>
    <x v="0"/>
    <m/>
    <s v="0//0"/>
    <m/>
    <m/>
    <n v="0"/>
    <m/>
    <n v="0"/>
    <m/>
    <m/>
    <m/>
    <s v="EST"/>
    <s v="40 DE"/>
    <d v="2013-01-09T00:00:00"/>
    <n v="17363.62"/>
    <n v="41"/>
    <x v="4"/>
    <x v="5"/>
  </r>
  <r>
    <s v="PAULA CRISTINA MEDEIROS REZENDE"/>
    <s v="Universidade Federal de Uberlandia"/>
    <n v="1507542"/>
    <n v="88734471634"/>
    <s v="30/03/1973"/>
    <s v="F"/>
    <s v="MARIA HELENA MEDEIROS DE SOUZA"/>
    <s v="Branca"/>
    <s v="BRASILEIRO NATO"/>
    <m/>
    <s v="MG"/>
    <s v="PASSOS"/>
    <n v="326"/>
    <x v="22"/>
    <s v="07-AREA ACADEMICA-UMUARAMA"/>
    <n v="326"/>
    <x v="18"/>
    <s v="07-AREA ACADEMICA-UMUARAMA"/>
    <m/>
    <s v="Doutorado"/>
    <s v="Associado-04"/>
    <x v="0"/>
    <m/>
    <s v="0//0"/>
    <m/>
    <m/>
    <n v="0"/>
    <m/>
    <n v="0"/>
    <m/>
    <m/>
    <m/>
    <s v="EST"/>
    <s v="40 DE"/>
    <d v="2005-08-23T00:00:00"/>
    <n v="18663.64"/>
    <n v="49"/>
    <x v="0"/>
    <x v="1"/>
  </r>
  <r>
    <s v="PAULA CRISTINA NATALINO RINALDI"/>
    <s v="Universidade Federal de Uberlandia"/>
    <n v="1694095"/>
    <n v="4928479670"/>
    <s v="27/04/1981"/>
    <s v="F"/>
    <s v="ELIA NATALINO RINALDI"/>
    <s v="Branca"/>
    <s v="BRASILEIRO NATO"/>
    <m/>
    <s v="MG"/>
    <m/>
    <n v="787"/>
    <x v="56"/>
    <s v="10-CAMPUS MONTE CARMELO"/>
    <n v="301"/>
    <x v="3"/>
    <s v="12-CAMPUS GLORIA"/>
    <m/>
    <s v="Doutorado"/>
    <s v="Adjunto-03"/>
    <x v="0"/>
    <m/>
    <s v="0//0"/>
    <m/>
    <m/>
    <n v="26249"/>
    <s v="UNIV. FEDERAL RURAL DO RIO DE JANEIRO"/>
    <n v="0"/>
    <m/>
    <m/>
    <m/>
    <s v="EST"/>
    <s v="40 DE"/>
    <d v="2015-04-02T00:00:00"/>
    <n v="12763.01"/>
    <n v="41"/>
    <x v="4"/>
    <x v="4"/>
  </r>
  <r>
    <s v="PAULA DECHICHI BARBAR"/>
    <s v="Universidade Federal de Uberlandia"/>
    <n v="1035018"/>
    <n v="78362695668"/>
    <s v="05/11/1965"/>
    <s v="F"/>
    <s v="EVA DECHICHI"/>
    <s v="Branca"/>
    <s v="BRASILEIRO NATO"/>
    <m/>
    <s v="MG"/>
    <s v="UBERLANDIA"/>
    <n v="288"/>
    <x v="24"/>
    <s v="07-AREA ACADEMICA-UMUARAMA"/>
    <n v="288"/>
    <x v="20"/>
    <s v="07-AREA ACADEMICA-UMUARAMA"/>
    <m/>
    <s v="Doutorado"/>
    <s v="Titular-01"/>
    <x v="0"/>
    <m/>
    <s v="0//0"/>
    <m/>
    <m/>
    <n v="0"/>
    <m/>
    <n v="0"/>
    <m/>
    <m/>
    <m/>
    <s v="EST"/>
    <s v="40 DE"/>
    <d v="1992-04-03T00:00:00"/>
    <n v="22057.82"/>
    <n v="57"/>
    <x v="2"/>
    <x v="3"/>
  </r>
  <r>
    <s v="PAULA GODOI ARBEX"/>
    <s v="Universidade Federal de Uberlandia"/>
    <n v="1035144"/>
    <n v="78381924634"/>
    <s v="30/12/1968"/>
    <s v="F"/>
    <s v="ALCIONE GODOI ARBEX"/>
    <s v="Branca"/>
    <s v="BRASILEIRO NATO"/>
    <m/>
    <s v="SP"/>
    <s v="SAO PAULO"/>
    <n v="349"/>
    <x v="9"/>
    <s v="04-SANTA MONICA"/>
    <n v="349"/>
    <x v="9"/>
    <s v="04-SANTA MONICA"/>
    <m/>
    <s v="Doutorado"/>
    <s v="Associado-04"/>
    <x v="0"/>
    <m/>
    <s v="0//0"/>
    <m/>
    <m/>
    <n v="0"/>
    <m/>
    <n v="0"/>
    <m/>
    <m/>
    <m/>
    <s v="EST"/>
    <s v="40 DE"/>
    <d v="1993-03-22T00:00:00"/>
    <n v="19097.669999999998"/>
    <n v="54"/>
    <x v="2"/>
    <x v="1"/>
  </r>
  <r>
    <s v="PAULINA MARIA CAON"/>
    <s v="Universidade Federal de Uberlandia"/>
    <n v="1811112"/>
    <n v="25632347869"/>
    <s v="17/02/1977"/>
    <s v="F"/>
    <s v="IVETE LAZARINI CAON"/>
    <s v="Não Informado"/>
    <s v="BRASILEIRO NATO"/>
    <m/>
    <s v="SP"/>
    <m/>
    <n v="808"/>
    <x v="35"/>
    <s v="04-SANTA MONICA"/>
    <n v="808"/>
    <x v="26"/>
    <s v="04-SANTA MONICA"/>
    <m/>
    <s v="Doutorado"/>
    <s v="Adjunto-04"/>
    <x v="0"/>
    <m/>
    <s v="0//0"/>
    <m/>
    <m/>
    <n v="0"/>
    <m/>
    <n v="0"/>
    <m/>
    <m/>
    <m/>
    <s v="EST"/>
    <s v="40 DE"/>
    <d v="2010-08-19T00:00:00"/>
    <n v="13273.52"/>
    <n v="45"/>
    <x v="1"/>
    <x v="4"/>
  </r>
  <r>
    <s v="PAULINNE JUNQUEIRA SILVA ANDRESEN STRINI"/>
    <s v="Universidade Federal de Uberlandia"/>
    <n v="1736393"/>
    <n v="1433851601"/>
    <s v="26/11/1981"/>
    <s v="F"/>
    <s v="MARIA AUGUSTA JUNQUEIRA SILVA E STRINI"/>
    <s v="Branca"/>
    <s v="BRASILEIRO NATO"/>
    <m/>
    <s v="MG"/>
    <m/>
    <n v="288"/>
    <x v="24"/>
    <s v="07-AREA ACADEMICA-UMUARAMA"/>
    <n v="288"/>
    <x v="20"/>
    <s v="07-AREA ACADEMICA-UMUARAMA"/>
    <m/>
    <s v="Doutorado"/>
    <s v="Associado-02"/>
    <x v="0"/>
    <m/>
    <s v="0//0"/>
    <m/>
    <m/>
    <n v="26235"/>
    <s v="UNIVERSIDADE FEDERAL DE GOIAS"/>
    <n v="0"/>
    <m/>
    <m/>
    <m/>
    <s v="EST"/>
    <s v="40 DE"/>
    <d v="2017-11-01T00:00:00"/>
    <n v="18058.169999999998"/>
    <n v="41"/>
    <x v="4"/>
    <x v="1"/>
  </r>
  <r>
    <s v="PAULO ALEX DA SILVA CARVALHO"/>
    <s v="Universidade Federal de Uberlandia"/>
    <n v="2315478"/>
    <n v="93755007649"/>
    <s v="25/05/1974"/>
    <s v="M"/>
    <s v="EDINA MARIA DA SILVA CARVALHO"/>
    <s v="Branca"/>
    <s v="BRASILEIRO NATO"/>
    <m/>
    <s v="MG"/>
    <s v="PATOS DE MINAS"/>
    <n v="395"/>
    <x v="1"/>
    <s v="04-SANTA MONICA"/>
    <n v="395"/>
    <x v="1"/>
    <s v="04-SANTA MONICA"/>
    <m/>
    <s v="Doutorado"/>
    <s v="Associado-01"/>
    <x v="0"/>
    <m/>
    <s v="0//0"/>
    <m/>
    <m/>
    <n v="0"/>
    <m/>
    <n v="0"/>
    <m/>
    <m/>
    <m/>
    <s v="EST"/>
    <s v="40 DE"/>
    <d v="2011-03-15T00:00:00"/>
    <n v="16591.91"/>
    <n v="48"/>
    <x v="1"/>
    <x v="5"/>
  </r>
  <r>
    <s v="PAULO CELSO COSTA GONCALVES"/>
    <s v="Universidade Federal de Uberlandia"/>
    <n v="1507553"/>
    <n v="6457829805"/>
    <s v="05/10/1964"/>
    <s v="M"/>
    <s v="JURACI COSTA GONCALVES"/>
    <s v="Branca"/>
    <s v="BRASILEIRO NATO"/>
    <m/>
    <s v="SP"/>
    <s v="RIO CLARO"/>
    <n v="363"/>
    <x v="10"/>
    <s v="04-SANTA MONICA"/>
    <n v="363"/>
    <x v="10"/>
    <s v="04-SANTA MONICA"/>
    <m/>
    <s v="Doutorado"/>
    <s v="Adjunto-03"/>
    <x v="0"/>
    <m/>
    <s v="0//0"/>
    <m/>
    <m/>
    <n v="0"/>
    <m/>
    <n v="0"/>
    <m/>
    <m/>
    <m/>
    <s v="EST"/>
    <s v="40 DE"/>
    <d v="2005-08-23T00:00:00"/>
    <n v="13746.19"/>
    <n v="58"/>
    <x v="2"/>
    <x v="4"/>
  </r>
  <r>
    <s v="PAULO CESAR DE FREITAS SANTOS FILHO"/>
    <s v="Universidade Federal de Uberlandia"/>
    <n v="2609725"/>
    <n v="6189493645"/>
    <s v="11/01/1983"/>
    <s v="M"/>
    <s v="SILVANIA ZANATTA FREITAS SANTOS"/>
    <s v="Branca"/>
    <s v="BRASILEIRO NATO"/>
    <m/>
    <s v="MG"/>
    <s v="UBERLANDIA"/>
    <n v="319"/>
    <x v="29"/>
    <s v="07-AREA ACADEMICA-UMUARAMA"/>
    <n v="319"/>
    <x v="13"/>
    <s v="07-AREA ACADEMICA-UMUARAMA"/>
    <m/>
    <s v="Doutorado"/>
    <s v="Associado-03"/>
    <x v="0"/>
    <m/>
    <s v="0//0"/>
    <m/>
    <m/>
    <n v="0"/>
    <m/>
    <n v="0"/>
    <m/>
    <m/>
    <m/>
    <s v="EST"/>
    <s v="40 DE"/>
    <d v="2008-09-25T00:00:00"/>
    <n v="19526.580000000002"/>
    <n v="39"/>
    <x v="4"/>
    <x v="1"/>
  </r>
  <r>
    <s v="PAULO CESAR FERNANDES JUNIOR"/>
    <s v="Universidade Federal de Uberlandia"/>
    <n v="1344358"/>
    <n v="2500085643"/>
    <s v="31/03/1975"/>
    <s v="M"/>
    <s v="MARIA EMILIA BONFIM FERNANDES"/>
    <s v="Branca"/>
    <s v="BRASILEIRO NATO"/>
    <m/>
    <s v="SP"/>
    <m/>
    <n v="305"/>
    <x v="0"/>
    <s v="07-AREA ACADEMICA-UMUARAMA"/>
    <n v="305"/>
    <x v="0"/>
    <s v="07-AREA ACADEMICA-UMUARAMA"/>
    <m/>
    <s v="Doutorado"/>
    <s v="Adjunto-04"/>
    <x v="0"/>
    <m/>
    <s v="0//0"/>
    <m/>
    <m/>
    <n v="0"/>
    <m/>
    <n v="0"/>
    <m/>
    <m/>
    <m/>
    <s v="EST"/>
    <s v="40 HS"/>
    <d v="2010-08-04T00:00:00"/>
    <n v="13597.16"/>
    <n v="47"/>
    <x v="1"/>
    <x v="4"/>
  </r>
  <r>
    <s v="PAULO CESAR MARINHO DIAS"/>
    <s v="Universidade Federal de Uberlandia"/>
    <n v="6413446"/>
    <n v="32300972620"/>
    <s v="25/01/1959"/>
    <s v="M"/>
    <s v="JURANDIRA MARINHO DIAS"/>
    <s v="Branca"/>
    <s v="BRASILEIRO NATO"/>
    <m/>
    <s v="MG"/>
    <s v="UBERLANDIA"/>
    <n v="308"/>
    <x v="83"/>
    <s v="07-AREA ACADEMICA-UMUARAMA"/>
    <n v="305"/>
    <x v="0"/>
    <s v="07-AREA ACADEMICA-UMUARAMA"/>
    <m/>
    <s v="Especialização Nivel Superior"/>
    <s v="Adjunto-04"/>
    <x v="0"/>
    <m/>
    <s v="0//0"/>
    <m/>
    <m/>
    <n v="0"/>
    <m/>
    <n v="0"/>
    <m/>
    <m/>
    <m/>
    <s v="EST"/>
    <s v="40 HS"/>
    <d v="1994-02-04T00:00:00"/>
    <n v="8474.41"/>
    <n v="63"/>
    <x v="6"/>
    <x v="2"/>
  </r>
  <r>
    <s v="PAULO CESAR PERES DE ANDRADE"/>
    <s v="Universidade Federal de Uberlandia"/>
    <n v="1380721"/>
    <n v="10479804877"/>
    <s v="25/01/1958"/>
    <s v="M"/>
    <s v="FRANCISCA PERES DE ANDRADE"/>
    <s v="Branca"/>
    <s v="BRASILEIRO NATO"/>
    <m/>
    <s v="SP"/>
    <m/>
    <n v="395"/>
    <x v="1"/>
    <s v="04-SANTA MONICA"/>
    <n v="395"/>
    <x v="1"/>
    <s v="04-SANTA MONICA"/>
    <m/>
    <s v="Doutorado"/>
    <s v="Associado-01"/>
    <x v="0"/>
    <m/>
    <s v="0//0"/>
    <m/>
    <m/>
    <n v="0"/>
    <m/>
    <n v="0"/>
    <m/>
    <m/>
    <m/>
    <s v="EST"/>
    <s v="40 DE"/>
    <d v="2010-08-05T00:00:00"/>
    <n v="16591.91"/>
    <n v="64"/>
    <x v="3"/>
    <x v="5"/>
  </r>
  <r>
    <s v="PAULO CEZAR MENDES"/>
    <s v="Universidade Federal de Uberlandia"/>
    <n v="2315091"/>
    <n v="84165731668"/>
    <s v="19/05/1972"/>
    <s v="M"/>
    <s v="SELMA SILVA MENDES"/>
    <s v="Branca"/>
    <s v="BRASILEIRO NATO"/>
    <m/>
    <s v="GO"/>
    <s v="QUIRINÓPOLIS"/>
    <n v="1297"/>
    <x v="158"/>
    <s v="04-SANTA MONICA"/>
    <n v="340"/>
    <x v="15"/>
    <s v="04-SANTA MONICA"/>
    <m/>
    <s v="Doutorado"/>
    <s v="Associado-03"/>
    <x v="0"/>
    <m/>
    <s v="0//0"/>
    <m/>
    <m/>
    <n v="0"/>
    <m/>
    <n v="0"/>
    <m/>
    <m/>
    <m/>
    <s v="EST"/>
    <s v="40 DE"/>
    <d v="2008-11-10T00:00:00"/>
    <n v="18928.990000000002"/>
    <n v="50"/>
    <x v="0"/>
    <x v="1"/>
  </r>
  <r>
    <s v="PAULO CEZAR SIMAMOTO JUNIOR"/>
    <s v="Universidade Federal de Uberlandia"/>
    <n v="3413419"/>
    <n v="1267751681"/>
    <s v="04/03/1977"/>
    <s v="M"/>
    <s v="MARIA DE FATIMA SANTOS SIMAMOTO"/>
    <s v="Branca"/>
    <s v="BRASILEIRO NATO"/>
    <m/>
    <s v="MG"/>
    <s v="UBERLANDIA"/>
    <n v="319"/>
    <x v="29"/>
    <s v="07-AREA ACADEMICA-UMUARAMA"/>
    <n v="319"/>
    <x v="13"/>
    <s v="07-AREA ACADEMICA-UMUARAMA"/>
    <m/>
    <s v="Doutorado"/>
    <s v="Associado-01"/>
    <x v="0"/>
    <m/>
    <s v="0//0"/>
    <m/>
    <m/>
    <n v="0"/>
    <m/>
    <n v="0"/>
    <m/>
    <m/>
    <m/>
    <s v="EST"/>
    <s v="40 HS"/>
    <d v="2013-02-05T00:00:00"/>
    <n v="10601.46"/>
    <n v="45"/>
    <x v="1"/>
    <x v="7"/>
  </r>
  <r>
    <s v="PAULO EDUARDO MARTINS"/>
    <s v="Universidade Federal de Uberlandia"/>
    <n v="6409751"/>
    <n v="405189818"/>
    <s v="18/12/1950"/>
    <s v="M"/>
    <s v="DORA MARGIOTI MARTINS"/>
    <s v="Branca"/>
    <s v="BRASILEIRO NATO"/>
    <m/>
    <s v="SP"/>
    <s v="BARRETOS"/>
    <n v="307"/>
    <x v="18"/>
    <s v="07-AREA ACADEMICA-UMUARAMA"/>
    <n v="305"/>
    <x v="0"/>
    <s v="07-AREA ACADEMICA-UMUARAMA"/>
    <m/>
    <s v="Especialização Nivel Superior"/>
    <s v="Adjunto-04"/>
    <x v="0"/>
    <m/>
    <s v="0//0"/>
    <m/>
    <m/>
    <n v="0"/>
    <m/>
    <n v="0"/>
    <m/>
    <m/>
    <m/>
    <s v="EST"/>
    <s v="40 HS"/>
    <d v="1992-02-06T00:00:00"/>
    <n v="6456.6"/>
    <n v="72"/>
    <x v="7"/>
    <x v="6"/>
  </r>
  <r>
    <s v="PAULO EUGENIO ALVES MACEDO DE OLIVEIRA"/>
    <s v="Universidade Federal de Uberlandia"/>
    <n v="413617"/>
    <n v="27987671134"/>
    <s v="26/05/1959"/>
    <s v="M"/>
    <s v="AUREME ALVE M OLIVEIRA"/>
    <s v="Branca"/>
    <s v="BRASILEIRO NATO"/>
    <m/>
    <s v="AL"/>
    <s v="MACEIO"/>
    <n v="294"/>
    <x v="21"/>
    <s v="07-AREA ACADEMICA-UMUARAMA"/>
    <n v="294"/>
    <x v="17"/>
    <s v="07-AREA ACADEMICA-UMUARAMA"/>
    <m/>
    <s v="Doutorado"/>
    <s v="Titular-01"/>
    <x v="0"/>
    <m/>
    <s v="0//0"/>
    <m/>
    <m/>
    <n v="0"/>
    <m/>
    <n v="0"/>
    <m/>
    <m/>
    <m/>
    <s v="EST"/>
    <s v="40 DE"/>
    <d v="1992-01-06T00:00:00"/>
    <n v="24379"/>
    <n v="63"/>
    <x v="6"/>
    <x v="3"/>
  </r>
  <r>
    <s v="PAULO FONSECA ANDRADE"/>
    <s v="Universidade Federal de Uberlandia"/>
    <n v="1296379"/>
    <n v="69113157515"/>
    <s v="17/02/1975"/>
    <s v="M"/>
    <s v="MARIA AUREA FONSECA"/>
    <s v="Branca"/>
    <s v="BRASILEIRO NATO"/>
    <m/>
    <s v="BA"/>
    <m/>
    <n v="349"/>
    <x v="9"/>
    <s v="04-SANTA MONICA"/>
    <n v="349"/>
    <x v="9"/>
    <s v="04-SANTA MONICA"/>
    <m/>
    <s v="Doutorado"/>
    <s v="Adjunto-03"/>
    <x v="0"/>
    <m/>
    <s v="0//0"/>
    <m/>
    <m/>
    <n v="0"/>
    <m/>
    <n v="0"/>
    <m/>
    <m/>
    <m/>
    <s v="EST"/>
    <s v="40 DE"/>
    <d v="2009-08-27T00:00:00"/>
    <n v="12763.01"/>
    <n v="47"/>
    <x v="1"/>
    <x v="4"/>
  </r>
  <r>
    <s v="PAULO HENRIQUE DA SILVEIRA CHAVES"/>
    <s v="Universidade Federal de Uberlandia"/>
    <n v="1035171"/>
    <n v="52863310682"/>
    <s v="04/01/1965"/>
    <s v="M"/>
    <s v="MAUZILIA DA CUNHA CHAVES"/>
    <s v="Branca"/>
    <s v="BRASILEIRO NATO"/>
    <m/>
    <s v="MG"/>
    <s v="UBERLANDIA"/>
    <n v="376"/>
    <x v="38"/>
    <s v="04-SANTA MONICA"/>
    <n v="376"/>
    <x v="28"/>
    <s v="04-SANTA MONICA"/>
    <m/>
    <s v="Doutorado"/>
    <s v="Associado-03"/>
    <x v="0"/>
    <m/>
    <s v="0//0"/>
    <m/>
    <m/>
    <n v="0"/>
    <m/>
    <n v="0"/>
    <m/>
    <m/>
    <m/>
    <s v="EST"/>
    <s v="40 DE"/>
    <d v="1993-03-22T00:00:00"/>
    <n v="18363.150000000001"/>
    <n v="57"/>
    <x v="2"/>
    <x v="1"/>
  </r>
  <r>
    <s v="PAULO HENRIQUE OLIVEIRA REZENDE"/>
    <s v="Universidade Federal de Uberlandia"/>
    <n v="1065700"/>
    <n v="8585533684"/>
    <s v="16/03/1987"/>
    <s v="M"/>
    <s v="IZILDETE CARLOS DE O REZENDE"/>
    <s v="Branca"/>
    <s v="BRASILEIRO NATO"/>
    <m/>
    <s v="GO"/>
    <m/>
    <n v="403"/>
    <x v="12"/>
    <s v="04-SANTA MONICA"/>
    <n v="403"/>
    <x v="11"/>
    <s v="04-SANTA MONICA"/>
    <m/>
    <s v="Doutorado"/>
    <s v="Adjunto-01"/>
    <x v="0"/>
    <m/>
    <s v="0//0"/>
    <m/>
    <m/>
    <n v="0"/>
    <m/>
    <n v="0"/>
    <m/>
    <m/>
    <m/>
    <s v="EST"/>
    <s v="40 DE"/>
    <d v="2018-08-01T00:00:00"/>
    <n v="11800.12"/>
    <n v="35"/>
    <x v="5"/>
    <x v="7"/>
  </r>
  <r>
    <s v="PAULO HENRIQUE RIBEIRO GABRIEL"/>
    <s v="Universidade Federal de Uberlandia"/>
    <n v="2035206"/>
    <n v="35256027824"/>
    <s v="12/05/1984"/>
    <s v="M"/>
    <s v="ANA MARIA RIBEIRO GABRIEL"/>
    <s v="Branca"/>
    <s v="BRASILEIRO NATO"/>
    <m/>
    <s v="SP"/>
    <m/>
    <n v="414"/>
    <x v="42"/>
    <s v="04-SANTA MONICA"/>
    <n v="414"/>
    <x v="12"/>
    <s v="04-SANTA MONICA"/>
    <m/>
    <s v="Doutorado"/>
    <s v="Adjunto-04"/>
    <x v="0"/>
    <m/>
    <s v="0//0"/>
    <m/>
    <m/>
    <n v="0"/>
    <m/>
    <n v="0"/>
    <m/>
    <m/>
    <m/>
    <s v="EST"/>
    <s v="40 DE"/>
    <d v="2013-06-03T00:00:00"/>
    <n v="13273.52"/>
    <n v="38"/>
    <x v="5"/>
    <x v="4"/>
  </r>
  <r>
    <s v="PAULO MATTOS ANGERAMI"/>
    <s v="Universidade Federal de Uberlandia"/>
    <n v="1980299"/>
    <n v="11157215858"/>
    <s v="01/06/1963"/>
    <s v="M"/>
    <s v="BEATRIZ MATTOS ANGERAMI"/>
    <s v="Branca"/>
    <s v="BRASILEIRO NATZ"/>
    <s v="ESTADOS UNIDOS"/>
    <m/>
    <m/>
    <n v="808"/>
    <x v="35"/>
    <s v="04-SANTA MONICA"/>
    <n v="808"/>
    <x v="26"/>
    <s v="04-SANTA MONICA"/>
    <m/>
    <s v="Doutorado"/>
    <s v="Adjunto-04"/>
    <x v="0"/>
    <m/>
    <s v="0//0"/>
    <m/>
    <m/>
    <n v="0"/>
    <m/>
    <n v="0"/>
    <m/>
    <m/>
    <m/>
    <s v="EST"/>
    <s v="40 DE"/>
    <d v="2012-11-09T00:00:00"/>
    <n v="13273.52"/>
    <n v="59"/>
    <x v="6"/>
    <x v="4"/>
  </r>
  <r>
    <s v="PAULO ROBERTO CABANA GUTERRES"/>
    <s v="Universidade Federal de Uberlandia"/>
    <n v="2383648"/>
    <n v="32203896000"/>
    <s v="15/11/1958"/>
    <s v="M"/>
    <s v="MARIA DE LOURDES CABANA GUTERRES"/>
    <s v="Branca"/>
    <s v="BRASILEIRO NATO"/>
    <m/>
    <s v="RS"/>
    <m/>
    <n v="407"/>
    <x v="43"/>
    <s v="04-SANTA MONICA"/>
    <n v="407"/>
    <x v="29"/>
    <s v="04-SANTA MONICA"/>
    <m/>
    <s v="Doutorado"/>
    <s v="Adjunto-02"/>
    <x v="0"/>
    <m/>
    <s v="0//0"/>
    <m/>
    <m/>
    <n v="0"/>
    <m/>
    <n v="0"/>
    <m/>
    <m/>
    <m/>
    <s v="EST"/>
    <s v="40 DE"/>
    <d v="2017-03-28T00:00:00"/>
    <n v="16124.88"/>
    <n v="64"/>
    <x v="3"/>
    <x v="5"/>
  </r>
  <r>
    <s v="PAULO ROBERTO MAGISTRALI"/>
    <s v="Universidade Federal de Uberlandia"/>
    <n v="3225094"/>
    <n v="1009751948"/>
    <s v="08/11/1987"/>
    <s v="M"/>
    <s v="JUREMA DOS SANTOS"/>
    <s v="Branca"/>
    <s v="BRASILEIRO NATO"/>
    <m/>
    <s v="SC"/>
    <m/>
    <n v="301"/>
    <x v="3"/>
    <s v="12-CAMPUS GLORIA"/>
    <n v="301"/>
    <x v="3"/>
    <s v="12-CAMPUS GLORIA"/>
    <m/>
    <s v="Doutorado"/>
    <s v="Adjunto-01"/>
    <x v="2"/>
    <m/>
    <s v="0//0"/>
    <m/>
    <m/>
    <n v="0"/>
    <m/>
    <n v="0"/>
    <m/>
    <m/>
    <m/>
    <s v="CDT"/>
    <s v="40 DE"/>
    <d v="2021-03-03T00:00:00"/>
    <n v="10971.74"/>
    <n v="35"/>
    <x v="5"/>
    <x v="7"/>
  </r>
  <r>
    <s v="PAULO RODOLFO DA SILVA LEITE COELHO"/>
    <s v="Universidade Federal de Uberlandia"/>
    <n v="1690760"/>
    <n v="30336737831"/>
    <s v="27/01/1982"/>
    <s v="M"/>
    <s v="JOZE MARA DA SILVA LEITE COELHO"/>
    <s v="Branca"/>
    <s v="BRASILEIRO NATO"/>
    <m/>
    <s v="SP"/>
    <s v="CUNHA"/>
    <n v="1207"/>
    <x v="159"/>
    <s v="08-AREA ADMINISTR-UMUARAMA"/>
    <n v="414"/>
    <x v="12"/>
    <s v="04-SANTA MONICA"/>
    <m/>
    <s v="Doutorado"/>
    <s v="Adjunto-04"/>
    <x v="0"/>
    <m/>
    <s v="0//0"/>
    <m/>
    <m/>
    <n v="0"/>
    <m/>
    <n v="0"/>
    <m/>
    <m/>
    <m/>
    <s v="EST"/>
    <s v="40 DE"/>
    <d v="2009-03-17T00:00:00"/>
    <n v="17126.28"/>
    <n v="40"/>
    <x v="4"/>
    <x v="5"/>
  </r>
  <r>
    <s v="PAULO ROGERIO DE FARIA"/>
    <s v="Universidade Federal de Uberlandia"/>
    <n v="2466815"/>
    <n v="25118607833"/>
    <s v="05/02/1976"/>
    <s v="M"/>
    <s v="LOURDES DOS SANTOS DE FARIA"/>
    <s v="Branca"/>
    <s v="BRASILEIRO NATO"/>
    <m/>
    <s v="SP"/>
    <s v="RIBEIRAO PRETO"/>
    <n v="288"/>
    <x v="24"/>
    <s v="07-AREA ACADEMICA-UMUARAMA"/>
    <n v="288"/>
    <x v="20"/>
    <s v="07-AREA ACADEMICA-UMUARAMA"/>
    <m/>
    <s v="Doutorado"/>
    <s v="Associado-04"/>
    <x v="0"/>
    <m/>
    <s v="0//0"/>
    <m/>
    <m/>
    <n v="0"/>
    <m/>
    <n v="0"/>
    <m/>
    <m/>
    <m/>
    <s v="EST"/>
    <s v="40 DE"/>
    <d v="2008-07-31T00:00:00"/>
    <n v="18663.64"/>
    <n v="46"/>
    <x v="1"/>
    <x v="1"/>
  </r>
  <r>
    <s v="PAULO SERGIO DA SILVA"/>
    <s v="Universidade Federal de Uberlandia"/>
    <n v="2612701"/>
    <n v="89287185620"/>
    <s v="30/10/1974"/>
    <s v="M"/>
    <s v="MARIA LAURIANA DA SILVA"/>
    <s v="Branca"/>
    <s v="BRASILEIRO NATO"/>
    <m/>
    <s v="MG"/>
    <s v="SAO SEBASTIAO DO PARAISO"/>
    <n v="335"/>
    <x v="25"/>
    <s v="04-SANTA MONICA"/>
    <n v="335"/>
    <x v="21"/>
    <s v="04-SANTA MONICA"/>
    <m/>
    <s v="Doutorado"/>
    <s v="Associado-03"/>
    <x v="0"/>
    <m/>
    <s v="0//0"/>
    <m/>
    <m/>
    <n v="0"/>
    <m/>
    <n v="0"/>
    <m/>
    <m/>
    <m/>
    <s v="EST"/>
    <s v="40 DE"/>
    <d v="2009-07-24T00:00:00"/>
    <n v="17945.810000000001"/>
    <n v="48"/>
    <x v="1"/>
    <x v="5"/>
  </r>
  <r>
    <s v="PAULO SERGIO DE JESUS OLIVEIRA"/>
    <s v="Universidade Federal de Uberlandia"/>
    <n v="2773594"/>
    <n v="71326685600"/>
    <s v="31/05/1968"/>
    <s v="M"/>
    <s v="ALDIRA ROSA OLIVEIRA"/>
    <s v="Branca"/>
    <s v="BRASILEIRO NATO"/>
    <m/>
    <s v="MG"/>
    <m/>
    <n v="363"/>
    <x v="10"/>
    <s v="04-SANTA MONICA"/>
    <n v="363"/>
    <x v="10"/>
    <s v="04-SANTA MONICA"/>
    <s v="SURDO"/>
    <s v="Mestrado"/>
    <s v="Adjunto-02"/>
    <x v="0"/>
    <m/>
    <s v="0//0"/>
    <m/>
    <m/>
    <n v="0"/>
    <m/>
    <n v="0"/>
    <m/>
    <m/>
    <m/>
    <s v="EST"/>
    <s v="40 DE"/>
    <d v="2011-06-08T00:00:00"/>
    <n v="8561.94"/>
    <n v="54"/>
    <x v="2"/>
    <x v="2"/>
  </r>
  <r>
    <s v="PAULO VINICIUS SOARES"/>
    <s v="Universidade Federal de Uberlandia"/>
    <n v="2466380"/>
    <n v="4864600619"/>
    <s v="20/09/1980"/>
    <s v="M"/>
    <s v="MARIA APARECIDA DA CUNHA GODOI SOARES"/>
    <s v="Branca"/>
    <s v="BRASILEIRO NATO"/>
    <m/>
    <s v="MG"/>
    <s v="ARAGUARI"/>
    <n v="319"/>
    <x v="29"/>
    <s v="07-AREA ACADEMICA-UMUARAMA"/>
    <n v="319"/>
    <x v="13"/>
    <s v="07-AREA ACADEMICA-UMUARAMA"/>
    <m/>
    <s v="Doutorado"/>
    <s v="Associado-02"/>
    <x v="0"/>
    <m/>
    <s v="0//0"/>
    <m/>
    <s v="Lic. Tratar de Interesses Particulares - EST"/>
    <n v="0"/>
    <m/>
    <n v="0"/>
    <m/>
    <s v="20/02/2020"/>
    <s v="19/02/2023"/>
    <s v="EST"/>
    <s v="40 HS"/>
    <d v="2008-07-31T00:00:00"/>
    <n v="0"/>
    <n v="42"/>
    <x v="4"/>
    <x v="10"/>
  </r>
  <r>
    <s v="PAULO VITOR TEODORO DE SOUZA"/>
    <s v="Universidade Federal de Uberlandia"/>
    <n v="1107135"/>
    <n v="7856325658"/>
    <s v="13/10/1987"/>
    <s v="M"/>
    <s v="NIRLEI TEREZINHA TEODORO DE SOUZA"/>
    <s v="Branca"/>
    <s v="BRASILEIRO NATO"/>
    <m/>
    <s v="MG"/>
    <m/>
    <n v="802"/>
    <x v="53"/>
    <s v="09-CAMPUS PONTAL"/>
    <n v="1152"/>
    <x v="27"/>
    <s v="09-CAMPUS PONTAL"/>
    <m/>
    <s v="Doutorado"/>
    <s v="Auxiliar-01"/>
    <x v="0"/>
    <m/>
    <s v="0//0"/>
    <m/>
    <m/>
    <n v="0"/>
    <m/>
    <n v="0"/>
    <m/>
    <m/>
    <m/>
    <s v="EST"/>
    <s v="40 DE"/>
    <d v="2021-10-04T00:00:00"/>
    <n v="9616.18"/>
    <n v="35"/>
    <x v="5"/>
    <x v="2"/>
  </r>
  <r>
    <s v="PEDRO AFONSO BARTH"/>
    <s v="Universidade Federal de Uberlandia"/>
    <n v="1125398"/>
    <n v="1335168060"/>
    <s v="30/06/1990"/>
    <s v="M"/>
    <s v="ALFREDO CARLOS BARTH"/>
    <s v="Branca"/>
    <s v="BRASILEIRO NATO"/>
    <m/>
    <s v="RS"/>
    <m/>
    <n v="349"/>
    <x v="9"/>
    <s v="04-SANTA MONICA"/>
    <n v="349"/>
    <x v="9"/>
    <s v="04-SANTA MONICA"/>
    <m/>
    <s v="Doutorado"/>
    <s v="Auxiliar-01"/>
    <x v="0"/>
    <m/>
    <s v="0//0"/>
    <m/>
    <m/>
    <n v="0"/>
    <m/>
    <n v="0"/>
    <m/>
    <m/>
    <m/>
    <s v="EST"/>
    <s v="40 DE"/>
    <d v="2022-02-21T00:00:00"/>
    <n v="9616.18"/>
    <n v="32"/>
    <x v="8"/>
    <x v="2"/>
  </r>
  <r>
    <s v="PEDRO AUGUSTO QUEIROZ DE ASSIS"/>
    <s v="Universidade Federal de Uberlandia"/>
    <n v="3065041"/>
    <n v="6992008650"/>
    <s v="08/09/1989"/>
    <s v="M"/>
    <s v="RITA DE CASSIA APARECIDA QUEIROZ ASSIS"/>
    <s v="Branca"/>
    <s v="BRASILEIRO NATO"/>
    <m/>
    <s v="MG"/>
    <m/>
    <n v="399"/>
    <x v="27"/>
    <s v="12-CAMPUS GLORIA"/>
    <n v="399"/>
    <x v="23"/>
    <s v="12-CAMPUS GLORIA"/>
    <m/>
    <s v="Doutorado"/>
    <s v="Adjunto-01"/>
    <x v="0"/>
    <m/>
    <s v="0//0"/>
    <m/>
    <m/>
    <n v="0"/>
    <m/>
    <n v="0"/>
    <m/>
    <m/>
    <m/>
    <s v="EST"/>
    <s v="40 DE"/>
    <d v="2018-08-10T00:00:00"/>
    <n v="11800.12"/>
    <n v="33"/>
    <x v="8"/>
    <x v="7"/>
  </r>
  <r>
    <s v="PEDRO CUNHA CARNEIRO"/>
    <s v="Universidade Federal de Uberlandia"/>
    <n v="3286452"/>
    <n v="10342897640"/>
    <s v="08/06/1990"/>
    <s v="M"/>
    <s v="ELIANA CUNHA CARNEIRO"/>
    <s v="Branca"/>
    <s v="BRASILEIRO NATO"/>
    <m/>
    <s v="MG"/>
    <m/>
    <n v="403"/>
    <x v="12"/>
    <s v="04-SANTA MONICA"/>
    <n v="403"/>
    <x v="11"/>
    <s v="04-SANTA MONICA"/>
    <m/>
    <s v="Doutorado"/>
    <s v="Auxiliar-01"/>
    <x v="1"/>
    <m/>
    <s v="0//0"/>
    <m/>
    <m/>
    <n v="0"/>
    <m/>
    <n v="0"/>
    <m/>
    <m/>
    <m/>
    <s v="CDT"/>
    <s v="40 HS"/>
    <d v="2022-04-18T00:00:00"/>
    <n v="5178.67"/>
    <n v="32"/>
    <x v="8"/>
    <x v="0"/>
  </r>
  <r>
    <s v="PEDRO EDUARDO RIBEIRO DE TOLEDO"/>
    <s v="Universidade Federal de Uberlandia"/>
    <n v="2052361"/>
    <n v="98387502987"/>
    <s v="27/12/1976"/>
    <s v="M"/>
    <s v="YARA REGINALDA ROSA DE TOLEDO"/>
    <s v="Branca"/>
    <s v="BRASILEIRO NATO"/>
    <m/>
    <s v="MG"/>
    <m/>
    <n v="340"/>
    <x v="17"/>
    <s v="04-SANTA MONICA"/>
    <n v="340"/>
    <x v="15"/>
    <s v="04-SANTA MONICA"/>
    <m/>
    <s v="Doutorado"/>
    <s v="Adjunto-04"/>
    <x v="0"/>
    <m/>
    <s v="0//0"/>
    <m/>
    <m/>
    <n v="0"/>
    <m/>
    <n v="0"/>
    <m/>
    <m/>
    <m/>
    <s v="EST"/>
    <s v="40 DE"/>
    <d v="2013-08-13T00:00:00"/>
    <n v="13511.74"/>
    <n v="46"/>
    <x v="1"/>
    <x v="4"/>
  </r>
  <r>
    <s v="PEDRO FRANKLIN CARDOSO SILVA"/>
    <s v="Universidade Federal de Uberlandia"/>
    <n v="3019560"/>
    <n v="9001355650"/>
    <s v="07/05/1989"/>
    <s v="M"/>
    <s v="TERESINHA MARIA CARDOSO SILVA"/>
    <s v="Parda"/>
    <s v="BRASILEIRO NATO"/>
    <m/>
    <s v="MG"/>
    <m/>
    <n v="391"/>
    <x v="8"/>
    <s v="04-SANTA MONICA"/>
    <n v="391"/>
    <x v="8"/>
    <s v="04-SANTA MONICA"/>
    <m/>
    <s v="Doutorado"/>
    <s v="Adjunto-01"/>
    <x v="0"/>
    <m/>
    <s v="0//0"/>
    <m/>
    <m/>
    <n v="0"/>
    <m/>
    <n v="0"/>
    <m/>
    <m/>
    <m/>
    <s v="EST"/>
    <s v="40 DE"/>
    <d v="2018-02-27T00:00:00"/>
    <n v="11800.12"/>
    <n v="33"/>
    <x v="8"/>
    <x v="7"/>
  </r>
  <r>
    <s v="PEDRO FROSI ROSA"/>
    <s v="Universidade Federal de Uberlandia"/>
    <n v="1123656"/>
    <n v="5131973899"/>
    <s v="15/03/1959"/>
    <s v="M"/>
    <s v="IRENE FROSI ROSA"/>
    <s v="Branca"/>
    <s v="BRASILEIRO NATO"/>
    <m/>
    <s v="SP"/>
    <s v="EMBU-GUACU"/>
    <n v="414"/>
    <x v="42"/>
    <s v="04-SANTA MONICA"/>
    <n v="414"/>
    <x v="12"/>
    <s v="04-SANTA MONICA"/>
    <m/>
    <s v="Doutorado"/>
    <s v="Titular-01"/>
    <x v="0"/>
    <m/>
    <s v="0//0"/>
    <m/>
    <m/>
    <n v="0"/>
    <m/>
    <n v="0"/>
    <m/>
    <m/>
    <m/>
    <s v="EST"/>
    <s v="40 DE"/>
    <d v="1995-02-24T00:00:00"/>
    <n v="24903.599999999999"/>
    <n v="63"/>
    <x v="6"/>
    <x v="3"/>
  </r>
  <r>
    <s v="PEDRO HENRIQUE DE MORAES CICERO"/>
    <s v="Universidade Federal de Uberlandia"/>
    <n v="2914233"/>
    <n v="32598226828"/>
    <s v="12/03/1984"/>
    <s v="M"/>
    <s v="MARIA FERNANDA DE MORAES CICERO"/>
    <s v="Branca"/>
    <s v="BRASILEIRO NATO"/>
    <m/>
    <s v="SP"/>
    <m/>
    <n v="344"/>
    <x v="6"/>
    <s v="04-SANTA MONICA"/>
    <n v="344"/>
    <x v="6"/>
    <s v="04-SANTA MONICA"/>
    <m/>
    <s v="Doutorado"/>
    <s v="Adjunto-04"/>
    <x v="3"/>
    <m/>
    <s v="0//0"/>
    <m/>
    <s v="REQUISICAO - art. 60 -  LEI 13.844/2019"/>
    <n v="0"/>
    <m/>
    <n v="20000"/>
    <s v="MINISTERIO JUSTICA E SEG. PUBLICA"/>
    <s v="11/09/2020"/>
    <s v="0//0"/>
    <s v="EST"/>
    <s v="40 DE"/>
    <d v="2013-05-03T00:00:00"/>
    <n v="13273.52"/>
    <n v="38"/>
    <x v="5"/>
    <x v="4"/>
  </r>
  <r>
    <s v="PEDRO JOSE DOS SANTOS NETO"/>
    <s v="Universidade Federal de Uberlandia"/>
    <n v="3251782"/>
    <n v="8959890421"/>
    <s v="12/10/1991"/>
    <s v="M"/>
    <s v="KATIA SORAYA PEREIRA SANTOS"/>
    <s v="Parda"/>
    <s v="BRASILEIRO NATO"/>
    <m/>
    <s v="PE"/>
    <m/>
    <n v="403"/>
    <x v="12"/>
    <s v="04-SANTA MONICA"/>
    <n v="403"/>
    <x v="11"/>
    <s v="04-SANTA MONICA"/>
    <m/>
    <s v="Doutorado"/>
    <s v="Auxiliar-01"/>
    <x v="0"/>
    <m/>
    <s v="0//0"/>
    <m/>
    <m/>
    <n v="0"/>
    <m/>
    <n v="0"/>
    <m/>
    <m/>
    <m/>
    <s v="EST"/>
    <s v="40 DE"/>
    <d v="2021-09-13T00:00:00"/>
    <n v="9616.18"/>
    <n v="31"/>
    <x v="8"/>
    <x v="2"/>
  </r>
  <r>
    <s v="PEDRO LUIZ LIMA BERTARINI"/>
    <s v="Universidade Federal de Uberlandia"/>
    <n v="2132130"/>
    <n v="5863916656"/>
    <s v="22/07/1983"/>
    <s v="M"/>
    <s v="MARIA ISABEL DE LIMA BERTARINI"/>
    <s v="Branca"/>
    <s v="BRASILEIRO NATO"/>
    <m/>
    <s v="MG"/>
    <m/>
    <n v="403"/>
    <x v="12"/>
    <s v="04-SANTA MONICA"/>
    <n v="403"/>
    <x v="11"/>
    <s v="04-SANTA MONICA"/>
    <m/>
    <s v="Doutorado"/>
    <s v="Adjunto-03"/>
    <x v="0"/>
    <m/>
    <s v="0//0"/>
    <m/>
    <m/>
    <n v="0"/>
    <m/>
    <n v="0"/>
    <m/>
    <m/>
    <m/>
    <s v="EST"/>
    <s v="40 DE"/>
    <d v="2014-06-11T00:00:00"/>
    <n v="13746.19"/>
    <n v="39"/>
    <x v="4"/>
    <x v="4"/>
  </r>
  <r>
    <s v="PEDRO MALARD MONTEIRO"/>
    <s v="Universidade Federal de Uberlandia"/>
    <n v="1763623"/>
    <n v="88309258615"/>
    <s v="01/04/1971"/>
    <s v="M"/>
    <s v="MARIA LUCIA MALARD MONTEIRO"/>
    <s v="Branca"/>
    <s v="BRASILEIRO NATO"/>
    <m/>
    <s v="MG"/>
    <m/>
    <n v="349"/>
    <x v="9"/>
    <s v="04-SANTA MONICA"/>
    <n v="349"/>
    <x v="9"/>
    <s v="04-SANTA MONICA"/>
    <m/>
    <s v="Doutorado"/>
    <s v="Associado-01"/>
    <x v="0"/>
    <m/>
    <s v="0//0"/>
    <m/>
    <m/>
    <n v="0"/>
    <m/>
    <n v="0"/>
    <m/>
    <m/>
    <m/>
    <s v="EST"/>
    <s v="40 DE"/>
    <d v="2010-02-04T00:00:00"/>
    <n v="16591.91"/>
    <n v="51"/>
    <x v="0"/>
    <x v="5"/>
  </r>
  <r>
    <s v="PEDRO PIO ROSA NISHIDA"/>
    <s v="Universidade Federal de Uberlandia"/>
    <n v="1942475"/>
    <n v="8616631607"/>
    <s v="18/03/1988"/>
    <s v="M"/>
    <s v="MARILDA APARECIDA ROSA"/>
    <s v="Branca"/>
    <s v="BRASILEIRO NATO"/>
    <m/>
    <s v="MG"/>
    <m/>
    <n v="399"/>
    <x v="27"/>
    <s v="12-CAMPUS GLORIA"/>
    <n v="399"/>
    <x v="23"/>
    <s v="12-CAMPUS GLORIA"/>
    <m/>
    <s v="Mestrado"/>
    <s v="Adjunto-02"/>
    <x v="0"/>
    <m/>
    <s v="0//0"/>
    <m/>
    <s v="Afast. no País (Com Ônus) Est/Dout/Mestrado - EST"/>
    <n v="0"/>
    <m/>
    <n v="0"/>
    <m/>
    <s v="4/04/2022"/>
    <s v="28/02/2023"/>
    <s v="EST"/>
    <s v="40 DE"/>
    <d v="2013-06-05T00:00:00"/>
    <n v="8561.94"/>
    <n v="34"/>
    <x v="5"/>
    <x v="2"/>
  </r>
  <r>
    <s v="PETERSON ELIZANDRO GANDOLFI"/>
    <s v="Universidade Federal de Uberlandia"/>
    <n v="1549345"/>
    <n v="2384460692"/>
    <s v="26/12/1973"/>
    <s v="M"/>
    <s v="MARIA DE LOURDES PARIZI GANDOLFI"/>
    <s v="Branca"/>
    <s v="BRASILEIRO NATO"/>
    <m/>
    <s v="SP"/>
    <s v="IBITINGA"/>
    <n v="369"/>
    <x v="28"/>
    <s v="04-SANTA MONICA"/>
    <n v="369"/>
    <x v="24"/>
    <s v="04-SANTA MONICA"/>
    <m/>
    <s v="Doutorado"/>
    <s v="Associado-01"/>
    <x v="0"/>
    <m/>
    <s v="0//0"/>
    <m/>
    <m/>
    <n v="0"/>
    <m/>
    <n v="0"/>
    <m/>
    <m/>
    <m/>
    <s v="EST"/>
    <s v="40 DE"/>
    <d v="2006-09-04T00:00:00"/>
    <n v="16331.78"/>
    <n v="49"/>
    <x v="0"/>
    <x v="5"/>
  </r>
  <r>
    <s v="PETERSON JOSE DE OLIVEIRA"/>
    <s v="Universidade Federal de Uberlandia"/>
    <n v="2275467"/>
    <n v="305727621"/>
    <s v="24/01/1974"/>
    <s v="M"/>
    <s v="VALDETE ALVES DE OLIVEIRA"/>
    <s v="Branca"/>
    <s v="BRASILEIRO NATO"/>
    <m/>
    <s v="MG"/>
    <m/>
    <n v="349"/>
    <x v="9"/>
    <s v="04-SANTA MONICA"/>
    <n v="349"/>
    <x v="9"/>
    <s v="04-SANTA MONICA"/>
    <m/>
    <s v="Doutorado"/>
    <s v="Adjunto-02"/>
    <x v="0"/>
    <m/>
    <s v="0//0"/>
    <m/>
    <m/>
    <n v="0"/>
    <m/>
    <n v="0"/>
    <m/>
    <m/>
    <m/>
    <s v="EST"/>
    <s v="40 DE"/>
    <d v="2016-01-26T00:00:00"/>
    <n v="12272.12"/>
    <n v="48"/>
    <x v="1"/>
    <x v="4"/>
  </r>
  <r>
    <s v="POLIANA DE JESUS ALVES"/>
    <s v="Universidade Federal de Uberlandia"/>
    <n v="3339549"/>
    <n v="42231574187"/>
    <s v="02/01/1970"/>
    <s v="F"/>
    <s v="MAELY MARIA DE DEUS ALVES"/>
    <s v="Branca"/>
    <s v="BRASILEIRO NATO"/>
    <m/>
    <s v="GO"/>
    <s v="IPAMERI"/>
    <n v="808"/>
    <x v="35"/>
    <s v="04-SANTA MONICA"/>
    <n v="808"/>
    <x v="26"/>
    <s v="04-SANTA MONICA"/>
    <m/>
    <s v="Doutorado"/>
    <s v="Adjunto-04"/>
    <x v="0"/>
    <m/>
    <s v="0//0"/>
    <m/>
    <m/>
    <n v="0"/>
    <m/>
    <n v="0"/>
    <m/>
    <m/>
    <m/>
    <s v="EST"/>
    <s v="40 DE"/>
    <d v="2012-07-13T00:00:00"/>
    <n v="14256.7"/>
    <n v="52"/>
    <x v="0"/>
    <x v="9"/>
  </r>
  <r>
    <s v="POLYANNE JUNQUEIRA SILVA ANDRESEN STRINI"/>
    <s v="Universidade Federal de Uberlandia"/>
    <n v="2143993"/>
    <n v="1501804626"/>
    <s v="05/09/1984"/>
    <s v="F"/>
    <s v="MARIA AUGUSTA JUNQUEIRA SILVA E STRINI"/>
    <s v="Branca"/>
    <s v="BRASILEIRO NATO"/>
    <m/>
    <s v="MG"/>
    <m/>
    <n v="1170"/>
    <x v="160"/>
    <s v="07-AREA ACADEMICA-UMUARAMA"/>
    <n v="288"/>
    <x v="20"/>
    <s v="07-AREA ACADEMICA-UMUARAMA"/>
    <m/>
    <s v="Doutorado"/>
    <s v="Auxiliar-02"/>
    <x v="0"/>
    <m/>
    <s v="0//0"/>
    <m/>
    <m/>
    <n v="0"/>
    <m/>
    <n v="0"/>
    <m/>
    <m/>
    <m/>
    <s v="EST"/>
    <s v="40 DE"/>
    <d v="2019-09-26T00:00:00"/>
    <n v="10566.62"/>
    <n v="38"/>
    <x v="5"/>
    <x v="7"/>
  </r>
  <r>
    <s v="PRICILA DE SOUSA ZARIFE"/>
    <s v="Universidade Federal de Uberlandia"/>
    <n v="3204655"/>
    <n v="2984089537"/>
    <s v="03/06/1987"/>
    <s v="F"/>
    <s v="AIDIL DE SOUSA SANTOS"/>
    <s v="Branca"/>
    <s v="BRASILEIRO NATO"/>
    <m/>
    <s v="BA"/>
    <m/>
    <n v="326"/>
    <x v="22"/>
    <s v="07-AREA ACADEMICA-UMUARAMA"/>
    <n v="326"/>
    <x v="18"/>
    <s v="07-AREA ACADEMICA-UMUARAMA"/>
    <m/>
    <s v="Doutorado"/>
    <s v="Auxiliar-02"/>
    <x v="0"/>
    <m/>
    <s v="0//0"/>
    <m/>
    <m/>
    <n v="0"/>
    <m/>
    <n v="0"/>
    <m/>
    <m/>
    <m/>
    <s v="EST"/>
    <s v="40 DE"/>
    <d v="2020-09-08T00:00:00"/>
    <n v="10097"/>
    <n v="35"/>
    <x v="5"/>
    <x v="7"/>
  </r>
  <r>
    <s v="PRISCILA ALVARENGA CARDOSO"/>
    <s v="Universidade Federal de Uberlandia"/>
    <n v="3204658"/>
    <n v="21614470847"/>
    <s v="07/01/1980"/>
    <s v="F"/>
    <s v="TANIA ALVARENGA CARDOSO"/>
    <s v="Branca"/>
    <s v="BRASILEIRO NATO"/>
    <m/>
    <s v="SP"/>
    <m/>
    <n v="363"/>
    <x v="10"/>
    <s v="04-SANTA MONICA"/>
    <n v="363"/>
    <x v="10"/>
    <s v="04-SANTA MONICA"/>
    <m/>
    <s v="Doutorado"/>
    <s v="Auxiliar-02"/>
    <x v="0"/>
    <m/>
    <s v="0//0"/>
    <m/>
    <m/>
    <n v="0"/>
    <m/>
    <n v="0"/>
    <m/>
    <m/>
    <m/>
    <s v="EST"/>
    <s v="40 DE"/>
    <d v="2020-09-08T00:00:00"/>
    <n v="10097"/>
    <n v="42"/>
    <x v="4"/>
    <x v="7"/>
  </r>
  <r>
    <s v="PRISCILA FERREIRA BARBOSA DE SOUSA"/>
    <s v="Universidade Federal de Uberlandia"/>
    <n v="1801549"/>
    <n v="4594769632"/>
    <s v="07/11/1981"/>
    <s v="F"/>
    <s v="IZABEL CRISTINA FERREIRA BARBOSA"/>
    <s v="Branca"/>
    <s v="BRASILEIRO NATO"/>
    <m/>
    <s v="MG"/>
    <m/>
    <n v="399"/>
    <x v="27"/>
    <s v="12-CAMPUS GLORIA"/>
    <n v="399"/>
    <x v="23"/>
    <s v="12-CAMPUS GLORIA"/>
    <m/>
    <s v="Doutorado"/>
    <s v="Associado-03"/>
    <x v="0"/>
    <m/>
    <s v="0//0"/>
    <m/>
    <m/>
    <n v="0"/>
    <m/>
    <n v="0"/>
    <m/>
    <m/>
    <m/>
    <s v="EST"/>
    <s v="40 DE"/>
    <d v="2010-07-28T00:00:00"/>
    <n v="17945.810000000001"/>
    <n v="41"/>
    <x v="4"/>
    <x v="5"/>
  </r>
  <r>
    <s v="PRISCILA NEVES FARIA"/>
    <s v="Universidade Federal de Uberlandia"/>
    <n v="1803783"/>
    <n v="6188015618"/>
    <s v="03/02/1984"/>
    <s v="F"/>
    <s v="ELENA MARIA DE FARIA"/>
    <s v="Branca"/>
    <s v="BRASILEIRO NATO"/>
    <m/>
    <s v="MG"/>
    <m/>
    <n v="391"/>
    <x v="8"/>
    <s v="04-SANTA MONICA"/>
    <n v="391"/>
    <x v="8"/>
    <s v="04-SANTA MONICA"/>
    <m/>
    <s v="Doutorado"/>
    <s v="Associado-02"/>
    <x v="0"/>
    <m/>
    <s v="0//0"/>
    <m/>
    <m/>
    <n v="0"/>
    <m/>
    <n v="0"/>
    <m/>
    <m/>
    <m/>
    <s v="EST"/>
    <s v="40 DE"/>
    <d v="2010-07-30T00:00:00"/>
    <n v="17255.59"/>
    <n v="38"/>
    <x v="5"/>
    <x v="5"/>
  </r>
  <r>
    <s v="PRISCILLA BARBOSA FERREIRA SOARES"/>
    <s v="Universidade Federal de Uberlandia"/>
    <n v="2880757"/>
    <n v="82433836620"/>
    <s v="05/06/1974"/>
    <s v="F"/>
    <s v="GRACA APARECIDA BARBOSA FERREIRA"/>
    <s v="Branca"/>
    <s v="BRASILEIRO NATO"/>
    <m/>
    <s v="MG"/>
    <m/>
    <n v="1323"/>
    <x v="161"/>
    <s v="07-AREA ACADEMICA-UMUARAMA"/>
    <n v="319"/>
    <x v="13"/>
    <s v="07-AREA ACADEMICA-UMUARAMA"/>
    <m/>
    <s v="Doutorado"/>
    <s v="Adjunto-02"/>
    <x v="0"/>
    <m/>
    <s v="0//0"/>
    <m/>
    <m/>
    <n v="0"/>
    <m/>
    <n v="0"/>
    <m/>
    <m/>
    <m/>
    <s v="EST"/>
    <s v="40 DE"/>
    <d v="2016-08-02T00:00:00"/>
    <n v="13255.3"/>
    <n v="48"/>
    <x v="1"/>
    <x v="4"/>
  </r>
  <r>
    <s v="PRISCILLA MARTINS DORNELAS"/>
    <s v="Universidade Federal de Uberlandia"/>
    <n v="3226525"/>
    <n v="10672482690"/>
    <s v="13/05/1993"/>
    <s v="F"/>
    <s v="CIRENE MARTINS DORNELAS"/>
    <s v="Branca"/>
    <s v="BRASILEIRO NATO"/>
    <m/>
    <s v="MG"/>
    <m/>
    <n v="326"/>
    <x v="22"/>
    <s v="07-AREA ACADEMICA-UMUARAMA"/>
    <n v="326"/>
    <x v="18"/>
    <s v="07-AREA ACADEMICA-UMUARAMA"/>
    <m/>
    <s v="Mestrado"/>
    <s v="Auxiliar-01"/>
    <x v="1"/>
    <m/>
    <s v="0//0"/>
    <m/>
    <m/>
    <n v="0"/>
    <m/>
    <n v="0"/>
    <m/>
    <m/>
    <m/>
    <s v="CDT"/>
    <s v="20 HS"/>
    <d v="2021-03-01T00:00:00"/>
    <n v="2550.96"/>
    <n v="29"/>
    <x v="8"/>
    <x v="8"/>
  </r>
  <r>
    <s v="QUINTILIANO SIQUEIRA SCHRODEN NOMELINI"/>
    <s v="Universidade Federal de Uberlandia"/>
    <n v="2566708"/>
    <n v="4892311600"/>
    <s v="05/07/1982"/>
    <s v="M"/>
    <s v="SANDRA SIQUEIRA NOMELINI"/>
    <s v="Branca"/>
    <s v="BRASILEIRO NATO"/>
    <m/>
    <s v="MG"/>
    <s v="TUPACIGUARA"/>
    <n v="391"/>
    <x v="8"/>
    <s v="04-SANTA MONICA"/>
    <n v="391"/>
    <x v="8"/>
    <s v="04-SANTA MONICA"/>
    <m/>
    <s v="Doutorado"/>
    <s v="Associado-02"/>
    <x v="0"/>
    <m/>
    <s v="0//0"/>
    <m/>
    <m/>
    <n v="0"/>
    <m/>
    <n v="0"/>
    <m/>
    <m/>
    <m/>
    <s v="EST"/>
    <s v="40 DE"/>
    <d v="2010-08-02T00:00:00"/>
    <n v="17255.59"/>
    <n v="40"/>
    <x v="4"/>
    <x v="5"/>
  </r>
  <r>
    <s v="RAFAEL ALVES FIGUEIREDO"/>
    <s v="Universidade Federal de Uberlandia"/>
    <n v="2377558"/>
    <n v="8032030638"/>
    <s v="22/03/1986"/>
    <s v="M"/>
    <s v="AGDA LUCIA ABREU ALVES"/>
    <s v="Branca"/>
    <s v="BRASILEIRO NATO"/>
    <m/>
    <s v="MG"/>
    <m/>
    <n v="391"/>
    <x v="8"/>
    <s v="04-SANTA MONICA"/>
    <n v="391"/>
    <x v="8"/>
    <s v="04-SANTA MONICA"/>
    <m/>
    <s v="Doutorado"/>
    <s v="Adjunto-02"/>
    <x v="0"/>
    <m/>
    <s v="0//0"/>
    <m/>
    <m/>
    <n v="0"/>
    <m/>
    <n v="0"/>
    <m/>
    <m/>
    <m/>
    <s v="EST"/>
    <s v="40 DE"/>
    <d v="2017-03-14T00:00:00"/>
    <n v="12272.12"/>
    <n v="36"/>
    <x v="5"/>
    <x v="4"/>
  </r>
  <r>
    <s v="RAFAEL ANTONIO ROSSATO"/>
    <s v="Universidade Federal de Uberlandia"/>
    <n v="1141339"/>
    <n v="35163351818"/>
    <s v="11/07/1986"/>
    <s v="M"/>
    <s v="MARIA DE LOURDES VICENTIM ROSSATO"/>
    <s v="Branca"/>
    <s v="BRASILEIRO NATO"/>
    <m/>
    <s v="SP"/>
    <m/>
    <n v="391"/>
    <x v="8"/>
    <s v="04-SANTA MONICA"/>
    <n v="391"/>
    <x v="8"/>
    <s v="04-SANTA MONICA"/>
    <m/>
    <s v="Doutorado"/>
    <s v="Adjunto-03"/>
    <x v="0"/>
    <m/>
    <s v="0//0"/>
    <m/>
    <m/>
    <n v="0"/>
    <m/>
    <n v="0"/>
    <m/>
    <m/>
    <m/>
    <s v="EST"/>
    <s v="40 DE"/>
    <d v="2015-01-13T00:00:00"/>
    <n v="13746.19"/>
    <n v="36"/>
    <x v="5"/>
    <x v="4"/>
  </r>
  <r>
    <s v="RAFAEL AUGUSTO DA SILVA"/>
    <s v="Universidade Federal de Uberlandia"/>
    <n v="1333161"/>
    <n v="9148651613"/>
    <s v="04/01/1990"/>
    <s v="M"/>
    <s v="MARIA ANGELICA DA SILVA"/>
    <s v="Preta"/>
    <s v="BRASILEIRO NATO"/>
    <m/>
    <s v="MG"/>
    <m/>
    <n v="403"/>
    <x v="12"/>
    <s v="04-SANTA MONICA"/>
    <n v="403"/>
    <x v="11"/>
    <s v="04-SANTA MONICA"/>
    <m/>
    <s v="Doutorado"/>
    <s v="Auxiliar-01"/>
    <x v="0"/>
    <m/>
    <s v="0//0"/>
    <m/>
    <m/>
    <n v="0"/>
    <m/>
    <n v="0"/>
    <m/>
    <m/>
    <m/>
    <s v="EST"/>
    <s v="40 DE"/>
    <d v="2022-05-23T00:00:00"/>
    <n v="9616.18"/>
    <n v="32"/>
    <x v="8"/>
    <x v="2"/>
  </r>
  <r>
    <s v="RAFAEL BORGES RIBEIRO"/>
    <s v="Universidade Federal de Uberlandia"/>
    <n v="2551761"/>
    <n v="4961433608"/>
    <s v="19/02/1981"/>
    <s v="M"/>
    <s v="ANA MARIA BORGES RIBEIRO"/>
    <s v="Branca"/>
    <s v="BRASILEIRO NATO"/>
    <m/>
    <s v="MG"/>
    <s v="UBERLANDIA"/>
    <n v="4"/>
    <x v="62"/>
    <s v="04-SANTA MONICA"/>
    <n v="360"/>
    <x v="4"/>
    <s v="04-SANTA MONICA"/>
    <m/>
    <s v="Doutorado"/>
    <s v="Adjunto-02"/>
    <x v="0"/>
    <m/>
    <s v="0//0"/>
    <m/>
    <m/>
    <n v="0"/>
    <m/>
    <n v="0"/>
    <m/>
    <m/>
    <m/>
    <s v="EST"/>
    <s v="40 DE"/>
    <d v="2014-05-20T00:00:00"/>
    <n v="13247.63"/>
    <n v="41"/>
    <x v="4"/>
    <x v="4"/>
  </r>
  <r>
    <s v="RAFAEL BRUNO VIEIRA"/>
    <s v="Universidade Federal de Uberlandia"/>
    <n v="1998752"/>
    <n v="5364851605"/>
    <s v="07/01/1981"/>
    <s v="M"/>
    <s v="MARIA DOS SANTOS VIEIRA"/>
    <s v="Parda"/>
    <s v="BRASILEIRO NATO"/>
    <m/>
    <s v="MG"/>
    <m/>
    <n v="410"/>
    <x v="7"/>
    <s v="04-SANTA MONICA"/>
    <n v="410"/>
    <x v="7"/>
    <s v="04-SANTA MONICA"/>
    <m/>
    <s v="Doutorado"/>
    <s v="Associado-01"/>
    <x v="0"/>
    <m/>
    <s v="0//0"/>
    <m/>
    <m/>
    <n v="26241"/>
    <s v="UNIVERSIDADE FEDERAL DO PARANA"/>
    <n v="0"/>
    <m/>
    <m/>
    <m/>
    <s v="EST"/>
    <s v="40 DE"/>
    <d v="2020-05-04T00:00:00"/>
    <n v="16591.91"/>
    <n v="41"/>
    <x v="4"/>
    <x v="5"/>
  </r>
  <r>
    <s v="RAFAEL CORDEIRO SILVA"/>
    <s v="Universidade Federal de Uberlandia"/>
    <n v="1035145"/>
    <n v="50455230668"/>
    <s v="02/07/1963"/>
    <s v="M"/>
    <s v="LUZIMAR SALOMAO SILVA"/>
    <s v="Branca"/>
    <s v="BRASILEIRO NATO"/>
    <m/>
    <s v="MG"/>
    <s v="BELO HORIZONTE"/>
    <n v="807"/>
    <x v="26"/>
    <s v="04-SANTA MONICA"/>
    <n v="807"/>
    <x v="22"/>
    <s v="04-SANTA MONICA"/>
    <m/>
    <s v="Doutorado"/>
    <s v="Titular-01"/>
    <x v="0"/>
    <m/>
    <s v="0//0"/>
    <m/>
    <m/>
    <n v="0"/>
    <m/>
    <n v="0"/>
    <m/>
    <m/>
    <m/>
    <s v="EST"/>
    <s v="40 DE"/>
    <d v="1993-03-22T00:00:00"/>
    <n v="21007.45"/>
    <n v="59"/>
    <x v="6"/>
    <x v="3"/>
  </r>
  <r>
    <s v="RAFAEL DIAS ARAUJO"/>
    <s v="Universidade Federal de Uberlandia"/>
    <n v="3035157"/>
    <n v="1228981175"/>
    <s v="18/06/1986"/>
    <s v="M"/>
    <s v="MARIA ABADIA DIAS ARAUJO"/>
    <s v="Branca"/>
    <s v="BRASILEIRO NATO"/>
    <m/>
    <s v="MG"/>
    <m/>
    <n v="414"/>
    <x v="42"/>
    <s v="04-SANTA MONICA"/>
    <n v="414"/>
    <x v="12"/>
    <s v="04-SANTA MONICA"/>
    <m/>
    <s v="Doutorado"/>
    <s v="Adjunto-01"/>
    <x v="0"/>
    <m/>
    <s v="0//0"/>
    <m/>
    <m/>
    <n v="0"/>
    <m/>
    <n v="0"/>
    <m/>
    <m/>
    <m/>
    <s v="EST"/>
    <s v="40 DE"/>
    <d v="2018-03-08T00:00:00"/>
    <n v="12783.3"/>
    <n v="36"/>
    <x v="5"/>
    <x v="4"/>
  </r>
  <r>
    <s v="RAFAEL GRAEBIN VOGELMANN"/>
    <s v="Universidade Federal de Uberlandia"/>
    <n v="1211928"/>
    <n v="1041961065"/>
    <s v="20/05/1991"/>
    <s v="M"/>
    <s v="ISABEL CRISTINA VOGELMANN"/>
    <s v="Branca"/>
    <s v="BRASILEIRO NATO"/>
    <m/>
    <s v="RS"/>
    <m/>
    <n v="807"/>
    <x v="26"/>
    <s v="04-SANTA MONICA"/>
    <n v="807"/>
    <x v="22"/>
    <s v="04-SANTA MONICA"/>
    <m/>
    <s v="Doutorado"/>
    <s v="Auxiliar-01"/>
    <x v="1"/>
    <m/>
    <s v="0//0"/>
    <m/>
    <m/>
    <n v="0"/>
    <m/>
    <n v="0"/>
    <m/>
    <m/>
    <m/>
    <s v="CDT"/>
    <s v="40 HS"/>
    <d v="2022-02-21T00:00:00"/>
    <n v="3866.06"/>
    <n v="31"/>
    <x v="8"/>
    <x v="8"/>
  </r>
  <r>
    <s v="RAFAEL MARTINS MENDES"/>
    <s v="Universidade Federal de Uberlandia"/>
    <n v="1314304"/>
    <n v="7269078637"/>
    <s v="28/04/1987"/>
    <s v="M"/>
    <s v="SIMONE MARIA MARTINS MENDES"/>
    <s v="Branca"/>
    <s v="BRASILEIRO NATO"/>
    <m/>
    <s v="MG"/>
    <m/>
    <n v="356"/>
    <x v="23"/>
    <s v="04-SANTA MONICA"/>
    <n v="356"/>
    <x v="19"/>
    <s v="04-SANTA MONICA"/>
    <m/>
    <s v="Doutorado"/>
    <s v="Auxiliar-01"/>
    <x v="1"/>
    <m/>
    <s v="0//0"/>
    <m/>
    <m/>
    <n v="0"/>
    <m/>
    <n v="0"/>
    <m/>
    <m/>
    <m/>
    <s v="CDT"/>
    <s v="40 HS"/>
    <d v="2021-11-26T00:00:00"/>
    <n v="3866.06"/>
    <n v="35"/>
    <x v="5"/>
    <x v="8"/>
  </r>
  <r>
    <s v="RAFAEL MATIELO"/>
    <s v="Universidade Federal de Uberlandia"/>
    <n v="1996299"/>
    <n v="5238626959"/>
    <s v="09/12/1986"/>
    <s v="M"/>
    <s v="CLAUDETE MATIELO"/>
    <s v="Branca"/>
    <s v="BRASILEIRO NATO"/>
    <m/>
    <s v="SC"/>
    <m/>
    <n v="349"/>
    <x v="9"/>
    <s v="04-SANTA MONICA"/>
    <n v="349"/>
    <x v="9"/>
    <s v="04-SANTA MONICA"/>
    <m/>
    <s v="Doutorado"/>
    <s v="Adjunto-01"/>
    <x v="0"/>
    <m/>
    <s v="0//0"/>
    <m/>
    <m/>
    <n v="0"/>
    <m/>
    <n v="0"/>
    <m/>
    <m/>
    <m/>
    <s v="EST"/>
    <s v="40 DE"/>
    <d v="2019-02-15T00:00:00"/>
    <n v="11800.12"/>
    <n v="36"/>
    <x v="5"/>
    <x v="7"/>
  </r>
  <r>
    <s v="RAFAEL NASCIMENTO"/>
    <s v="Universidade Federal de Uberlandia"/>
    <n v="2063106"/>
    <n v="7148824613"/>
    <s v="12/10/1983"/>
    <s v="M"/>
    <s v="SOLANGE MARTA DE AQUINO NASCIMENTO"/>
    <s v="Branca"/>
    <s v="BRASILEIRO NATO"/>
    <m/>
    <s v="MG"/>
    <m/>
    <n v="298"/>
    <x v="46"/>
    <s v="07-AREA ACADEMICA-UMUARAMA"/>
    <n v="298"/>
    <x v="30"/>
    <s v="07-AREA ACADEMICA-UMUARAMA"/>
    <m/>
    <s v="Doutorado"/>
    <s v="Adjunto-01"/>
    <x v="0"/>
    <m/>
    <s v="0//0"/>
    <m/>
    <m/>
    <n v="0"/>
    <m/>
    <n v="0"/>
    <m/>
    <m/>
    <m/>
    <s v="EST"/>
    <s v="40 DE"/>
    <d v="2013-10-08T00:00:00"/>
    <n v="12348.96"/>
    <n v="39"/>
    <x v="4"/>
    <x v="4"/>
  </r>
  <r>
    <s v="RAFAEL PASQUINI"/>
    <s v="Universidade Federal de Uberlandia"/>
    <n v="1881747"/>
    <n v="4095379693"/>
    <s v="18/03/1981"/>
    <s v="M"/>
    <s v="MARIA LUIZA BINELI PASQUINI"/>
    <s v="Branca"/>
    <s v="BRASILEIRO NATO"/>
    <m/>
    <s v="MG"/>
    <m/>
    <n v="581"/>
    <x v="162"/>
    <s v="08-AREA ADMINISTR-UMUARAMA"/>
    <n v="414"/>
    <x v="12"/>
    <s v="04-SANTA MONICA"/>
    <m/>
    <s v="Doutorado"/>
    <s v="Associado-02"/>
    <x v="0"/>
    <m/>
    <s v="0//0"/>
    <m/>
    <m/>
    <n v="0"/>
    <m/>
    <n v="0"/>
    <m/>
    <m/>
    <m/>
    <s v="EST"/>
    <s v="40 DE"/>
    <d v="2011-08-04T00:00:00"/>
    <n v="22561.02"/>
    <n v="41"/>
    <x v="4"/>
    <x v="3"/>
  </r>
  <r>
    <s v="RAFAEL RESENDE DE MIRANDA"/>
    <s v="Universidade Federal de Uberlandia"/>
    <n v="1370837"/>
    <n v="10130515647"/>
    <s v="16/01/1992"/>
    <s v="M"/>
    <s v="HELEUSA FELIPE DE RESENDE MIRANDA"/>
    <s v="Branca"/>
    <s v="BRASILEIRO NATO"/>
    <m/>
    <s v="MG"/>
    <m/>
    <n v="319"/>
    <x v="29"/>
    <s v="07-AREA ACADEMICA-UMUARAMA"/>
    <n v="319"/>
    <x v="13"/>
    <s v="07-AREA ACADEMICA-UMUARAMA"/>
    <m/>
    <s v="Mestrado"/>
    <s v="Auxiliar-01"/>
    <x v="1"/>
    <m/>
    <s v="0//0"/>
    <m/>
    <m/>
    <n v="0"/>
    <m/>
    <n v="0"/>
    <m/>
    <m/>
    <m/>
    <s v="CDT"/>
    <s v="40 HS"/>
    <d v="2021-04-27T00:00:00"/>
    <n v="3866.06"/>
    <n v="30"/>
    <x v="8"/>
    <x v="8"/>
  </r>
  <r>
    <s v="RAFAEL SILVA GUERREIRO"/>
    <s v="Universidade Federal de Uberlandia"/>
    <n v="2815503"/>
    <n v="3012229671"/>
    <s v="07/12/1975"/>
    <s v="M"/>
    <s v="SIOMARA SILVA GUERREIRO"/>
    <s v="Branca"/>
    <s v="BRASILEIRO NATO"/>
    <m/>
    <s v="MG"/>
    <m/>
    <n v="1386"/>
    <x v="163"/>
    <s v="04-SANTA MONICA"/>
    <n v="369"/>
    <x v="24"/>
    <s v="04-SANTA MONICA"/>
    <m/>
    <s v="Doutorado"/>
    <s v="Adjunto-02"/>
    <x v="0"/>
    <m/>
    <s v="0//0"/>
    <m/>
    <m/>
    <n v="0"/>
    <m/>
    <n v="0"/>
    <m/>
    <m/>
    <m/>
    <s v="EST"/>
    <s v="40 DE"/>
    <d v="2013-05-20T00:00:00"/>
    <n v="13255.3"/>
    <n v="47"/>
    <x v="1"/>
    <x v="4"/>
  </r>
  <r>
    <s v="RAFAELA COSTA CRUZ BARBIERI"/>
    <s v="Universidade Federal de Uberlandia"/>
    <n v="1739911"/>
    <n v="6010112605"/>
    <s v="26/03/1983"/>
    <s v="F"/>
    <s v="SIMONE APARECIDA SANTOS COSTA CRUZ"/>
    <s v="Parda"/>
    <s v="BRASILEIRO NATO"/>
    <m/>
    <s v="MG"/>
    <m/>
    <n v="369"/>
    <x v="28"/>
    <s v="04-SANTA MONICA"/>
    <n v="369"/>
    <x v="24"/>
    <s v="04-SANTA MONICA"/>
    <m/>
    <s v="Doutorado"/>
    <s v="Adjunto-01"/>
    <x v="0"/>
    <m/>
    <s v="0//0"/>
    <m/>
    <m/>
    <n v="0"/>
    <m/>
    <n v="0"/>
    <m/>
    <m/>
    <m/>
    <s v="EST"/>
    <s v="40 DE"/>
    <d v="2009-11-24T00:00:00"/>
    <n v="11800.12"/>
    <n v="39"/>
    <x v="4"/>
    <x v="7"/>
  </r>
  <r>
    <s v="RAFAELA SILVA RABELO"/>
    <s v="Universidade Federal de Uberlandia"/>
    <n v="1760498"/>
    <n v="300966180"/>
    <s v="14/10/1983"/>
    <s v="F"/>
    <s v="SEBASTIANA PERES DA SILVA FRANCA"/>
    <s v="Branca"/>
    <s v="BRASILEIRO NATO"/>
    <m/>
    <s v="GO"/>
    <m/>
    <n v="363"/>
    <x v="10"/>
    <s v="04-SANTA MONICA"/>
    <n v="363"/>
    <x v="10"/>
    <s v="04-SANTA MONICA"/>
    <m/>
    <s v="Doutorado"/>
    <s v="Auxiliar-01"/>
    <x v="0"/>
    <m/>
    <s v="0//0"/>
    <m/>
    <m/>
    <n v="0"/>
    <m/>
    <n v="0"/>
    <m/>
    <m/>
    <m/>
    <s v="EST"/>
    <s v="40 DE"/>
    <d v="2022-06-22T00:00:00"/>
    <n v="9616.18"/>
    <n v="39"/>
    <x v="4"/>
    <x v="2"/>
  </r>
  <r>
    <s v="RAIGNA AUGUSTA DA SILVA"/>
    <s v="Universidade Federal de Uberlandia"/>
    <n v="1194553"/>
    <n v="73156299634"/>
    <s v="24/11/1970"/>
    <s v="F"/>
    <s v="MAGNA MARIA VIEIRA DA SILVA"/>
    <s v="Parda"/>
    <s v="BRASILEIRO NATO"/>
    <m/>
    <s v="MG"/>
    <s v="OURO PRETO"/>
    <n v="395"/>
    <x v="1"/>
    <s v="04-SANTA MONICA"/>
    <n v="395"/>
    <x v="1"/>
    <s v="04-SANTA MONICA"/>
    <m/>
    <s v="Doutorado"/>
    <s v="Associado-03"/>
    <x v="0"/>
    <m/>
    <s v="0//0"/>
    <m/>
    <m/>
    <n v="0"/>
    <m/>
    <n v="0"/>
    <m/>
    <m/>
    <m/>
    <s v="EST"/>
    <s v="40 DE"/>
    <d v="2004-08-06T00:00:00"/>
    <n v="17945.810000000001"/>
    <n v="52"/>
    <x v="0"/>
    <x v="5"/>
  </r>
  <r>
    <s v="RAILENE OLIVEIRA BORGES"/>
    <s v="Universidade Federal de Uberlandia"/>
    <n v="1848687"/>
    <n v="59278439649"/>
    <s v="26/06/1968"/>
    <s v="F"/>
    <s v="DINAIR OLIVEIRA BORGES"/>
    <s v="Branca"/>
    <s v="BRASILEIRO NATO"/>
    <m/>
    <s v="MT"/>
    <m/>
    <n v="795"/>
    <x v="70"/>
    <s v="09-CAMPUS PONTAL"/>
    <n v="1158"/>
    <x v="25"/>
    <s v="09-CAMPUS PONTAL"/>
    <m/>
    <s v="Mestrado"/>
    <s v="Adjunto-03"/>
    <x v="0"/>
    <m/>
    <s v="0//0"/>
    <m/>
    <m/>
    <n v="0"/>
    <m/>
    <n v="0"/>
    <m/>
    <m/>
    <m/>
    <s v="EST"/>
    <s v="40 DE"/>
    <d v="2011-02-16T00:00:00"/>
    <n v="8904.42"/>
    <n v="54"/>
    <x v="2"/>
    <x v="2"/>
  </r>
  <r>
    <s v="RAIMUNDO LORA SERRANO"/>
    <s v="Universidade Federal de Uberlandia"/>
    <n v="1676456"/>
    <n v="22850311812"/>
    <s v="20/10/1972"/>
    <s v="M"/>
    <s v="ANA FRANCISCA SERRANO CORRALES"/>
    <s v="Parda"/>
    <s v="BRASILEIRO NATZ"/>
    <s v="CUBA"/>
    <m/>
    <s v="SANTIAGO DE CUBA"/>
    <n v="395"/>
    <x v="1"/>
    <s v="04-SANTA MONICA"/>
    <n v="395"/>
    <x v="1"/>
    <s v="04-SANTA MONICA"/>
    <m/>
    <s v="Doutorado"/>
    <s v="Associado-03"/>
    <x v="0"/>
    <m/>
    <s v="0//0"/>
    <m/>
    <m/>
    <n v="0"/>
    <m/>
    <n v="0"/>
    <m/>
    <m/>
    <m/>
    <s v="EST"/>
    <s v="40 DE"/>
    <d v="2009-01-22T00:00:00"/>
    <n v="17945.810000000001"/>
    <n v="50"/>
    <x v="0"/>
    <x v="5"/>
  </r>
  <r>
    <s v="RAONI MACEDO BIELSCHOWSKY"/>
    <s v="Universidade Federal de Uberlandia"/>
    <n v="1886424"/>
    <n v="5108478461"/>
    <s v="06/06/1985"/>
    <s v="M"/>
    <s v="GORETE RIBEIRO DE MACEDO"/>
    <s v="Branca"/>
    <s v="BRASILEIRO NATO"/>
    <m/>
    <s v="RN"/>
    <m/>
    <n v="376"/>
    <x v="38"/>
    <s v="04-SANTA MONICA"/>
    <n v="376"/>
    <x v="28"/>
    <s v="04-SANTA MONICA"/>
    <m/>
    <s v="Doutorado"/>
    <s v="Adjunto-02"/>
    <x v="0"/>
    <m/>
    <s v="0//0"/>
    <m/>
    <m/>
    <n v="0"/>
    <m/>
    <n v="0"/>
    <m/>
    <m/>
    <m/>
    <s v="EST"/>
    <s v="40 DE"/>
    <d v="2017-04-20T00:00:00"/>
    <n v="12272.12"/>
    <n v="37"/>
    <x v="5"/>
    <x v="4"/>
  </r>
  <r>
    <s v="RAPHAEL FERREIRA DA SILVA"/>
    <s v="Universidade Federal de Uberlandia"/>
    <n v="1975413"/>
    <n v="31256793892"/>
    <s v="21/10/1983"/>
    <s v="M"/>
    <s v="MARIA DA GRACA FERREIRA DA SILVA"/>
    <s v="Branca"/>
    <s v="BRASILEIRO NATO"/>
    <m/>
    <s v="SP"/>
    <m/>
    <n v="808"/>
    <x v="35"/>
    <s v="04-SANTA MONICA"/>
    <n v="808"/>
    <x v="26"/>
    <s v="04-SANTA MONICA"/>
    <m/>
    <s v="Doutorado"/>
    <s v="Adjunto-04"/>
    <x v="0"/>
    <m/>
    <s v="0//0"/>
    <m/>
    <m/>
    <n v="0"/>
    <m/>
    <n v="0"/>
    <m/>
    <m/>
    <m/>
    <s v="EST"/>
    <s v="40 DE"/>
    <d v="2012-10-22T00:00:00"/>
    <n v="13273.52"/>
    <n v="39"/>
    <x v="4"/>
    <x v="4"/>
  </r>
  <r>
    <s v="RAQUEL APARECIDA SOUZA"/>
    <s v="Universidade Federal de Uberlandia"/>
    <n v="1452706"/>
    <n v="3893216642"/>
    <s v="21/03/1977"/>
    <s v="F"/>
    <s v="SONIA APARECIDA SOUZA"/>
    <s v="Branca"/>
    <s v="BRASILEIRO NATO"/>
    <m/>
    <s v="MG"/>
    <m/>
    <n v="798"/>
    <x v="5"/>
    <s v="09-CAMPUS PONTAL"/>
    <n v="1155"/>
    <x v="5"/>
    <s v="09-CAMPUS PONTAL"/>
    <m/>
    <s v="Doutorado"/>
    <s v="Adjunto-04"/>
    <x v="0"/>
    <m/>
    <s v="0//0"/>
    <m/>
    <m/>
    <n v="26251"/>
    <s v="FUNDACAO UNIVERSIDADE FED. DO TOCANTINS"/>
    <n v="0"/>
    <m/>
    <m/>
    <m/>
    <s v="EST"/>
    <s v="40 DE"/>
    <d v="2019-04-11T00:00:00"/>
    <n v="13273.52"/>
    <n v="45"/>
    <x v="1"/>
    <x v="4"/>
  </r>
  <r>
    <s v="RAQUEL BORGES MORONI"/>
    <s v="Universidade Federal de Uberlandia"/>
    <n v="1489563"/>
    <n v="3270407696"/>
    <s v="28/05/1975"/>
    <s v="F"/>
    <s v="GEUZA MARIA SILVA BORGES"/>
    <s v="Branca"/>
    <s v="BRASILEIRO NATO"/>
    <m/>
    <s v="GO"/>
    <m/>
    <n v="288"/>
    <x v="24"/>
    <s v="07-AREA ACADEMICA-UMUARAMA"/>
    <n v="288"/>
    <x v="20"/>
    <s v="07-AREA ACADEMICA-UMUARAMA"/>
    <m/>
    <s v="Doutorado"/>
    <s v="Associado-04"/>
    <x v="0"/>
    <m/>
    <s v="0//0"/>
    <m/>
    <m/>
    <n v="26270"/>
    <s v="FUNDACAO UNIVERSIDADE DO AMAZONAS"/>
    <n v="0"/>
    <m/>
    <m/>
    <m/>
    <s v="EST"/>
    <s v="40 DE"/>
    <d v="2013-04-01T00:00:00"/>
    <n v="18663.64"/>
    <n v="47"/>
    <x v="1"/>
    <x v="1"/>
  </r>
  <r>
    <s v="RAQUEL CRISTINA CAVALCANTI DANTAS"/>
    <s v="Universidade Federal de Uberlandia"/>
    <n v="1264330"/>
    <n v="8832100614"/>
    <s v="11/05/1987"/>
    <s v="F"/>
    <s v="MARIA ELISA CAVALCANTI DANTAS"/>
    <s v="Branca"/>
    <s v="BRASILEIRO NATO"/>
    <m/>
    <s v="MG"/>
    <m/>
    <n v="298"/>
    <x v="46"/>
    <s v="07-AREA ACADEMICA-UMUARAMA"/>
    <n v="298"/>
    <x v="30"/>
    <s v="07-AREA ACADEMICA-UMUARAMA"/>
    <m/>
    <s v="Doutorado"/>
    <s v="Adjunto-01"/>
    <x v="0"/>
    <m/>
    <s v="0//0"/>
    <m/>
    <m/>
    <n v="0"/>
    <m/>
    <n v="0"/>
    <m/>
    <m/>
    <m/>
    <s v="EST"/>
    <s v="40 DE"/>
    <d v="2019-09-30T00:00:00"/>
    <n v="11800.12"/>
    <n v="35"/>
    <x v="5"/>
    <x v="7"/>
  </r>
  <r>
    <s v="RAQUEL DE AZEVEDO"/>
    <s v="Universidade Federal de Uberlandia"/>
    <n v="3281913"/>
    <n v="5880126960"/>
    <s v="29/10/1986"/>
    <s v="F"/>
    <s v="HILTRUDES HABITZREUTER DE AZEVEDO"/>
    <s v="Branca"/>
    <s v="BRASILEIRO NATO"/>
    <m/>
    <s v="SC"/>
    <m/>
    <n v="344"/>
    <x v="6"/>
    <s v="04-SANTA MONICA"/>
    <n v="344"/>
    <x v="6"/>
    <s v="04-SANTA MONICA"/>
    <m/>
    <s v="Doutorado"/>
    <s v="Auxiliar-01"/>
    <x v="0"/>
    <m/>
    <s v="0//0"/>
    <m/>
    <m/>
    <n v="0"/>
    <m/>
    <n v="0"/>
    <m/>
    <m/>
    <m/>
    <s v="EST"/>
    <s v="40 DE"/>
    <d v="2022-03-21T00:00:00"/>
    <n v="9616.18"/>
    <n v="36"/>
    <x v="5"/>
    <x v="2"/>
  </r>
  <r>
    <s v="RAQUEL DISCINI DE CAMPOS"/>
    <s v="Universidade Federal de Uberlandia"/>
    <n v="1658830"/>
    <n v="24859363825"/>
    <s v="05/02/1975"/>
    <s v="F"/>
    <s v="NORMA DISCINI DE CAMPOS"/>
    <s v="Branca"/>
    <s v="BRASILEIRO NATO"/>
    <m/>
    <s v="SP"/>
    <s v="BOTUCATU"/>
    <n v="363"/>
    <x v="10"/>
    <s v="04-SANTA MONICA"/>
    <n v="363"/>
    <x v="10"/>
    <s v="04-SANTA MONICA"/>
    <m/>
    <s v="Doutorado"/>
    <s v="Associado-04"/>
    <x v="0"/>
    <m/>
    <s v="0//0"/>
    <m/>
    <m/>
    <n v="0"/>
    <m/>
    <n v="0"/>
    <m/>
    <m/>
    <m/>
    <s v="EST"/>
    <s v="40 DE"/>
    <d v="2008-09-25T00:00:00"/>
    <n v="18663.64"/>
    <n v="47"/>
    <x v="1"/>
    <x v="1"/>
  </r>
  <r>
    <s v="RAQUEL MARIA FERREIRA DE SOUSA"/>
    <s v="Universidade Federal de Uberlandia"/>
    <n v="3728523"/>
    <n v="22580653805"/>
    <s v="07/02/1981"/>
    <s v="F"/>
    <s v="MARIA FERREIRA DE SOUSA"/>
    <s v="Branca"/>
    <s v="BRASILEIRO NATO"/>
    <m/>
    <s v="SP"/>
    <m/>
    <n v="356"/>
    <x v="23"/>
    <s v="04-SANTA MONICA"/>
    <n v="356"/>
    <x v="19"/>
    <s v="04-SANTA MONICA"/>
    <m/>
    <s v="Doutorado"/>
    <s v="Adjunto-02"/>
    <x v="0"/>
    <m/>
    <s v="0//0"/>
    <m/>
    <m/>
    <n v="0"/>
    <m/>
    <n v="0"/>
    <m/>
    <m/>
    <m/>
    <s v="EST"/>
    <s v="40 DE"/>
    <d v="2016-01-27T00:00:00"/>
    <n v="12272.12"/>
    <n v="41"/>
    <x v="4"/>
    <x v="4"/>
  </r>
  <r>
    <s v="RAQUEL MELLO SALIMENO DE SA"/>
    <s v="Universidade Federal de Uberlandia"/>
    <n v="3377865"/>
    <n v="26870649715"/>
    <s v="27/07/1953"/>
    <s v="F"/>
    <s v="MARIA CESAR MELLO SALIMENO"/>
    <s v="Branca"/>
    <s v="BRASILEIRO NATO"/>
    <m/>
    <s v="SP"/>
    <s v="GUARARAPES"/>
    <n v="808"/>
    <x v="35"/>
    <s v="04-SANTA MONICA"/>
    <n v="808"/>
    <x v="26"/>
    <s v="04-SANTA MONICA"/>
    <m/>
    <s v="Doutorado"/>
    <s v="Associado-01"/>
    <x v="0"/>
    <m/>
    <s v="0//0"/>
    <m/>
    <m/>
    <n v="0"/>
    <m/>
    <n v="0"/>
    <m/>
    <m/>
    <m/>
    <s v="EST"/>
    <s v="40 DE"/>
    <d v="2008-09-25T00:00:00"/>
    <n v="18887.560000000001"/>
    <n v="69"/>
    <x v="7"/>
    <x v="1"/>
  </r>
  <r>
    <s v="RAQUEL NAIARA FERNANDES SILVA"/>
    <s v="Universidade Federal de Uberlandia"/>
    <n v="1989080"/>
    <n v="7953257629"/>
    <s v="18/04/1986"/>
    <s v="F"/>
    <s v="ANGELA MARIA FERNANDES COSTA SILVA"/>
    <s v="Branca"/>
    <s v="BRASILEIRO NATO"/>
    <m/>
    <s v="MG"/>
    <m/>
    <n v="407"/>
    <x v="43"/>
    <s v="04-SANTA MONICA"/>
    <n v="407"/>
    <x v="29"/>
    <s v="04-SANTA MONICA"/>
    <m/>
    <s v="Doutorado"/>
    <s v="Adjunto-03"/>
    <x v="0"/>
    <m/>
    <s v="0//0"/>
    <m/>
    <m/>
    <n v="0"/>
    <m/>
    <n v="0"/>
    <m/>
    <m/>
    <m/>
    <s v="EST"/>
    <s v="40 DE"/>
    <d v="2013-01-14T00:00:00"/>
    <n v="12763.01"/>
    <n v="36"/>
    <x v="5"/>
    <x v="4"/>
  </r>
  <r>
    <s v="RAQUEL ROMES LINHARES"/>
    <s v="Universidade Federal de Uberlandia"/>
    <n v="1878715"/>
    <n v="5476655638"/>
    <s v="13/12/1982"/>
    <s v="F"/>
    <s v="APARECIDA MARCIA SILVA LINHARES"/>
    <s v="Não Informado"/>
    <s v="BRASILEIRO NATO"/>
    <m/>
    <s v="MG"/>
    <m/>
    <n v="391"/>
    <x v="8"/>
    <s v="04-SANTA MONICA"/>
    <n v="391"/>
    <x v="8"/>
    <s v="04-SANTA MONICA"/>
    <m/>
    <s v="Doutorado"/>
    <s v="Adjunto-04"/>
    <x v="0"/>
    <m/>
    <s v="0//0"/>
    <m/>
    <m/>
    <n v="0"/>
    <m/>
    <n v="0"/>
    <m/>
    <m/>
    <m/>
    <s v="EST"/>
    <s v="40 DE"/>
    <d v="2013-08-12T00:00:00"/>
    <n v="13273.52"/>
    <n v="40"/>
    <x v="4"/>
    <x v="4"/>
  </r>
  <r>
    <s v="RAUL DE FREITAS BALBINO"/>
    <s v="Universidade Federal de Uberlandia"/>
    <n v="1739875"/>
    <n v="36321974153"/>
    <s v="09/06/1966"/>
    <s v="M"/>
    <s v="ALBANY DE FREITAS BALBINO"/>
    <s v="Branca"/>
    <s v="BRASILEIRO NATO"/>
    <m/>
    <s v="GO"/>
    <m/>
    <n v="369"/>
    <x v="28"/>
    <s v="04-SANTA MONICA"/>
    <n v="369"/>
    <x v="24"/>
    <s v="04-SANTA MONICA"/>
    <m/>
    <s v="Doutorado"/>
    <s v="Adjunto-01"/>
    <x v="0"/>
    <m/>
    <s v="0//0"/>
    <m/>
    <m/>
    <n v="0"/>
    <m/>
    <n v="0"/>
    <m/>
    <m/>
    <m/>
    <s v="EST"/>
    <s v="40 DE"/>
    <d v="2009-11-24T00:00:00"/>
    <n v="11800.12"/>
    <n v="56"/>
    <x v="2"/>
    <x v="7"/>
  </r>
  <r>
    <s v="RAUL FERNANDO CUEVAS ROJAS"/>
    <s v="Universidade Federal de Uberlandia"/>
    <n v="1549295"/>
    <n v="16828333802"/>
    <s v="07/02/1958"/>
    <s v="M"/>
    <s v="MERCEDES ROJAS RIVAS"/>
    <s v="Não Informado"/>
    <s v="BRASILEIRO NATZ"/>
    <s v="PERU"/>
    <m/>
    <s v="LIMA"/>
    <n v="796"/>
    <x v="37"/>
    <s v="09-CAMPUS PONTAL"/>
    <n v="1152"/>
    <x v="27"/>
    <s v="09-CAMPUS PONTAL"/>
    <m/>
    <s v="Doutorado"/>
    <s v="Associado-04"/>
    <x v="0"/>
    <m/>
    <s v="0//0"/>
    <m/>
    <m/>
    <n v="0"/>
    <m/>
    <n v="0"/>
    <m/>
    <m/>
    <m/>
    <s v="EST"/>
    <s v="40 DE"/>
    <d v="2006-09-04T00:00:00"/>
    <n v="18663.64"/>
    <n v="64"/>
    <x v="3"/>
    <x v="1"/>
  </r>
  <r>
    <s v="REGES EDUARDO FRANCO TEODORO"/>
    <s v="Universidade Federal de Uberlandia"/>
    <n v="413460"/>
    <n v="26150107604"/>
    <s v="28/12/1955"/>
    <s v="M"/>
    <s v="JERONIMA FRANCO TEODORO"/>
    <s v="Branca"/>
    <s v="BRASILEIRO NATO"/>
    <m/>
    <s v="MG"/>
    <s v="ITUIUTABA"/>
    <n v="301"/>
    <x v="3"/>
    <s v="12-CAMPUS GLORIA"/>
    <n v="301"/>
    <x v="3"/>
    <s v="12-CAMPUS GLORIA"/>
    <m/>
    <s v="Doutorado"/>
    <s v="Titular-01"/>
    <x v="0"/>
    <m/>
    <s v="0//0"/>
    <m/>
    <m/>
    <n v="0"/>
    <m/>
    <n v="0"/>
    <m/>
    <m/>
    <m/>
    <s v="EST"/>
    <s v="40 DE"/>
    <d v="1989-12-27T00:00:00"/>
    <n v="25847.18"/>
    <n v="67"/>
    <x v="3"/>
    <x v="3"/>
  </r>
  <r>
    <s v="REGINA ILKA VIEIRA VASCONCELOS"/>
    <s v="Universidade Federal de Uberlandia"/>
    <n v="1544889"/>
    <n v="28969740325"/>
    <s v="10/02/1968"/>
    <s v="F"/>
    <s v="MARIA TERESINHA VIEIRA"/>
    <s v="Branca"/>
    <s v="BRASILEIRO NATO"/>
    <m/>
    <s v="CE"/>
    <s v="FORTALEZA"/>
    <n v="335"/>
    <x v="25"/>
    <s v="04-SANTA MONICA"/>
    <n v="335"/>
    <x v="21"/>
    <s v="04-SANTA MONICA"/>
    <m/>
    <s v="Doutorado"/>
    <s v="Associado-04"/>
    <x v="0"/>
    <m/>
    <s v="0//0"/>
    <m/>
    <m/>
    <n v="0"/>
    <m/>
    <n v="0"/>
    <m/>
    <m/>
    <m/>
    <s v="EST"/>
    <s v="40 DE"/>
    <d v="2006-08-04T00:00:00"/>
    <n v="18663.64"/>
    <n v="54"/>
    <x v="2"/>
    <x v="1"/>
  </r>
  <r>
    <s v="REGINA MARIA GOMES"/>
    <s v="Universidade Federal de Uberlandia"/>
    <n v="2304022"/>
    <n v="7569206630"/>
    <s v="09/02/1986"/>
    <s v="F"/>
    <s v="DINAIR GOMES DA SILVA"/>
    <s v="Parda"/>
    <s v="BRASILEIRO NATO"/>
    <m/>
    <s v="MG"/>
    <m/>
    <n v="908"/>
    <x v="44"/>
    <s v="10-CAMPUS MONTE CARMELO"/>
    <n v="301"/>
    <x v="3"/>
    <s v="12-CAMPUS GLORIA"/>
    <m/>
    <s v="Doutorado"/>
    <s v="Auxiliar-01"/>
    <x v="0"/>
    <m/>
    <s v="0//0"/>
    <m/>
    <m/>
    <n v="0"/>
    <m/>
    <n v="0"/>
    <m/>
    <m/>
    <m/>
    <s v="EST"/>
    <s v="40 DE"/>
    <d v="2022-05-31T00:00:00"/>
    <n v="9616.18"/>
    <n v="36"/>
    <x v="5"/>
    <x v="2"/>
  </r>
  <r>
    <s v="REGINA MARIA TOLESANO LOUREIRO"/>
    <s v="Universidade Federal de Uberlandia"/>
    <n v="411822"/>
    <n v="12359556649"/>
    <s v="16/04/1951"/>
    <s v="F"/>
    <s v="MARIA DIRCE DE OLIVEIRA TOLESANO"/>
    <s v="Branca"/>
    <s v="BRASILEIRO NATO"/>
    <m/>
    <s v="SP"/>
    <s v="SAO PAULO"/>
    <n v="319"/>
    <x v="29"/>
    <s v="07-AREA ACADEMICA-UMUARAMA"/>
    <n v="319"/>
    <x v="13"/>
    <s v="07-AREA ACADEMICA-UMUARAMA"/>
    <m/>
    <s v="Doutorado"/>
    <s v="Titular-01"/>
    <x v="0"/>
    <m/>
    <s v="0//0"/>
    <m/>
    <m/>
    <n v="0"/>
    <m/>
    <n v="0"/>
    <m/>
    <m/>
    <m/>
    <s v="EST"/>
    <s v="40 DE"/>
    <d v="1976-01-01T00:00:00"/>
    <n v="27786.240000000002"/>
    <n v="71"/>
    <x v="7"/>
    <x v="3"/>
  </r>
  <r>
    <s v="REGINA MASSAKO TAKEUCHI"/>
    <s v="Universidade Federal de Uberlandia"/>
    <n v="1692513"/>
    <n v="20990483800"/>
    <s v="13/10/1974"/>
    <s v="F"/>
    <s v="TELUKO TAKEUCHI"/>
    <s v="Branca"/>
    <s v="BRASILEIRO NATO"/>
    <m/>
    <s v="SP"/>
    <s v="MOGI DAS CRUZES"/>
    <n v="802"/>
    <x v="53"/>
    <s v="09-CAMPUS PONTAL"/>
    <n v="1152"/>
    <x v="27"/>
    <s v="09-CAMPUS PONTAL"/>
    <m/>
    <s v="Doutorado"/>
    <s v="Associado-03"/>
    <x v="0"/>
    <m/>
    <s v="0//0"/>
    <m/>
    <m/>
    <n v="0"/>
    <m/>
    <n v="0"/>
    <m/>
    <m/>
    <m/>
    <s v="EST"/>
    <s v="40 DE"/>
    <d v="2009-04-03T00:00:00"/>
    <n v="18780.490000000002"/>
    <n v="48"/>
    <x v="1"/>
    <x v="1"/>
  </r>
  <r>
    <s v="REGINA PAULA GARCIA MOURA"/>
    <s v="Universidade Federal de Uberlandia"/>
    <n v="1973405"/>
    <n v="3188498608"/>
    <s v="19/11/1977"/>
    <s v="F"/>
    <s v="MARIA EURIPEDES GARCIA SANTOS"/>
    <s v="Parda"/>
    <s v="BRASILEIRO NATO"/>
    <m/>
    <s v="MG"/>
    <m/>
    <n v="399"/>
    <x v="27"/>
    <s v="12-CAMPUS GLORIA"/>
    <n v="399"/>
    <x v="23"/>
    <s v="12-CAMPUS GLORIA"/>
    <m/>
    <s v="Doutorado"/>
    <s v="Adjunto-03"/>
    <x v="0"/>
    <m/>
    <s v="0//0"/>
    <m/>
    <m/>
    <n v="26235"/>
    <s v="UNIVERSIDADE FEDERAL DE GOIAS"/>
    <n v="0"/>
    <m/>
    <m/>
    <m/>
    <s v="EST"/>
    <s v="40 DE"/>
    <d v="2015-07-01T00:00:00"/>
    <n v="12763.01"/>
    <n v="45"/>
    <x v="1"/>
    <x v="4"/>
  </r>
  <r>
    <s v="REGINALDO DE CAMARGO"/>
    <s v="Universidade Federal de Uberlandia"/>
    <n v="1550968"/>
    <n v="11720135860"/>
    <s v="13/02/1972"/>
    <s v="M"/>
    <s v="ANA MARIA DE CAMARGO"/>
    <s v="Branca"/>
    <s v="BRASILEIRO NATO"/>
    <m/>
    <s v="PR"/>
    <s v="PRIMEIRO DE MAIO"/>
    <n v="301"/>
    <x v="3"/>
    <s v="12-CAMPUS GLORIA"/>
    <n v="301"/>
    <x v="3"/>
    <s v="12-CAMPUS GLORIA"/>
    <m/>
    <s v="Doutorado"/>
    <s v="Associado-04"/>
    <x v="0"/>
    <m/>
    <s v="0//0"/>
    <m/>
    <m/>
    <n v="0"/>
    <m/>
    <n v="0"/>
    <m/>
    <m/>
    <m/>
    <s v="EST"/>
    <s v="40 DE"/>
    <d v="2006-09-15T00:00:00"/>
    <n v="19531.71"/>
    <n v="50"/>
    <x v="0"/>
    <x v="1"/>
  </r>
  <r>
    <s v="REINER ALVES BOTINHA"/>
    <s v="Universidade Federal de Uberlandia"/>
    <n v="1280240"/>
    <n v="8084245643"/>
    <s v="20/06/1990"/>
    <s v="M"/>
    <s v="MARCIA HELENA ALVES BOTINHA"/>
    <s v="Branca"/>
    <s v="BRASILEIRO NATO"/>
    <m/>
    <s v="MG"/>
    <m/>
    <n v="360"/>
    <x v="4"/>
    <s v="04-SANTA MONICA"/>
    <n v="360"/>
    <x v="4"/>
    <s v="04-SANTA MONICA"/>
    <m/>
    <s v="Doutorado"/>
    <s v="Adjunto-01"/>
    <x v="0"/>
    <m/>
    <s v="0//0"/>
    <m/>
    <m/>
    <n v="0"/>
    <m/>
    <n v="0"/>
    <m/>
    <m/>
    <m/>
    <s v="EST"/>
    <s v="40 DE"/>
    <d v="2018-08-10T00:00:00"/>
    <n v="11800.12"/>
    <n v="32"/>
    <x v="8"/>
    <x v="7"/>
  </r>
  <r>
    <s v="REJANE ALEXANDRINA DOMINGUES PEREIRA DO PRADO"/>
    <s v="Universidade Federal de Uberlandia"/>
    <n v="1716176"/>
    <n v="3565903643"/>
    <s v="17/12/1979"/>
    <s v="F"/>
    <s v="ALICE SATURNINA PEREIRA"/>
    <s v="Branca"/>
    <s v="BRASILEIRO NATO"/>
    <m/>
    <s v="MG"/>
    <m/>
    <n v="794"/>
    <x v="32"/>
    <s v="09-CAMPUS PONTAL"/>
    <n v="1158"/>
    <x v="25"/>
    <s v="09-CAMPUS PONTAL"/>
    <m/>
    <s v="Doutorado"/>
    <s v="Adjunto-04"/>
    <x v="0"/>
    <m/>
    <s v="0//0"/>
    <m/>
    <m/>
    <n v="0"/>
    <m/>
    <n v="0"/>
    <m/>
    <m/>
    <m/>
    <s v="EST"/>
    <s v="40 DE"/>
    <d v="2009-07-31T00:00:00"/>
    <n v="13273.52"/>
    <n v="43"/>
    <x v="4"/>
    <x v="4"/>
  </r>
  <r>
    <s v="RENAN ALVES DOS SANTOS"/>
    <s v="Universidade Federal de Uberlandia"/>
    <n v="3111635"/>
    <n v="9923013600"/>
    <s v="03/12/1990"/>
    <s v="M"/>
    <s v="CELMA MARIA SIMOES DOS SANTOS"/>
    <s v="Branca"/>
    <s v="BRASILEIRO NATO"/>
    <m/>
    <s v="MG"/>
    <m/>
    <n v="791"/>
    <x v="34"/>
    <s v="11-CAMPUS PATOS DE MINAS"/>
    <n v="852"/>
    <x v="36"/>
    <s v="04-SANTA MONICA"/>
    <m/>
    <s v="Doutorado"/>
    <s v="Adjunto-01"/>
    <x v="0"/>
    <m/>
    <s v="0//0"/>
    <m/>
    <m/>
    <n v="0"/>
    <m/>
    <n v="0"/>
    <m/>
    <m/>
    <m/>
    <s v="EST"/>
    <s v="40 DE"/>
    <d v="2019-03-22T00:00:00"/>
    <n v="11800.12"/>
    <n v="32"/>
    <x v="8"/>
    <x v="7"/>
  </r>
  <r>
    <s v="RENAN BILLA"/>
    <s v="Universidade Federal de Uberlandia"/>
    <n v="411795"/>
    <n v="24362395091"/>
    <s v="24/03/1951"/>
    <s v="M"/>
    <s v="ANGELA LOPES BILLA"/>
    <s v="Branca"/>
    <s v="BRASILEIRO NATO"/>
    <m/>
    <s v="RS"/>
    <s v="SANTA MARIA"/>
    <n v="39"/>
    <x v="164"/>
    <s v="04-SANTA MONICA"/>
    <n v="399"/>
    <x v="23"/>
    <s v="12-CAMPUS GLORIA"/>
    <m/>
    <s v="Doutorado"/>
    <s v="Titular-01"/>
    <x v="0"/>
    <m/>
    <s v="0//0"/>
    <m/>
    <m/>
    <n v="0"/>
    <m/>
    <n v="0"/>
    <m/>
    <m/>
    <m/>
    <s v="EST"/>
    <s v="40 DE"/>
    <d v="1978-10-10T00:00:00"/>
    <n v="29553.08"/>
    <n v="71"/>
    <x v="7"/>
    <x v="3"/>
  </r>
  <r>
    <s v="RENAN GONCALVES CATTELAN"/>
    <s v="Universidade Federal de Uberlandia"/>
    <n v="1693278"/>
    <n v="28742585805"/>
    <s v="05/04/1980"/>
    <s v="M"/>
    <s v="GRACIA MARIA GONCALVES CATTELAN"/>
    <s v="Não Informado"/>
    <s v="BRASILEIRO NATO"/>
    <m/>
    <s v="SP"/>
    <s v="SAO JOSE DO RIO PRETO"/>
    <n v="414"/>
    <x v="42"/>
    <s v="04-SANTA MONICA"/>
    <n v="414"/>
    <x v="12"/>
    <s v="04-SANTA MONICA"/>
    <m/>
    <s v="Doutorado"/>
    <s v="Associado-03"/>
    <x v="0"/>
    <m/>
    <s v="0//0"/>
    <m/>
    <m/>
    <n v="0"/>
    <m/>
    <n v="0"/>
    <m/>
    <m/>
    <m/>
    <s v="EST"/>
    <s v="40 DE"/>
    <d v="2009-03-17T00:00:00"/>
    <n v="17945.810000000001"/>
    <n v="42"/>
    <x v="4"/>
    <x v="5"/>
  </r>
  <r>
    <s v="RENATA APARECIDA MENDES"/>
    <s v="Universidade Federal de Uberlandia"/>
    <n v="1866186"/>
    <n v="1374441686"/>
    <s v="12/10/1978"/>
    <s v="F"/>
    <s v="JULIA LISBOA MENDES"/>
    <s v="Branca"/>
    <s v="BRASILEIRO NATO"/>
    <m/>
    <s v="MG"/>
    <m/>
    <n v="305"/>
    <x v="0"/>
    <s v="07-AREA ACADEMICA-UMUARAMA"/>
    <n v="305"/>
    <x v="0"/>
    <s v="07-AREA ACADEMICA-UMUARAMA"/>
    <m/>
    <s v="Doutorado"/>
    <s v="Associado-01"/>
    <x v="0"/>
    <m/>
    <s v="0//0"/>
    <m/>
    <m/>
    <n v="0"/>
    <m/>
    <n v="0"/>
    <m/>
    <m/>
    <m/>
    <s v="EST"/>
    <s v="40 DE"/>
    <d v="2012-11-20T00:00:00"/>
    <n v="16591.91"/>
    <n v="44"/>
    <x v="1"/>
    <x v="5"/>
  </r>
  <r>
    <s v="RENATA BITTENCOURT MEIRA"/>
    <s v="Universidade Federal de Uberlandia"/>
    <n v="2315152"/>
    <n v="9117939844"/>
    <s v="25/09/1963"/>
    <s v="F"/>
    <s v="MARILIA GARCEZ TAQUES BITTENCOURT MEIRA"/>
    <s v="Branca"/>
    <s v="BRASILEIRO NATO"/>
    <m/>
    <s v="SP"/>
    <s v="SAO PAULO"/>
    <n v="808"/>
    <x v="35"/>
    <s v="04-SANTA MONICA"/>
    <n v="808"/>
    <x v="26"/>
    <s v="04-SANTA MONICA"/>
    <m/>
    <s v="Doutorado"/>
    <s v="Associado-04"/>
    <x v="0"/>
    <m/>
    <s v="0//0"/>
    <m/>
    <m/>
    <n v="0"/>
    <m/>
    <n v="0"/>
    <m/>
    <m/>
    <m/>
    <s v="EST"/>
    <s v="40 DE"/>
    <d v="2002-05-28T00:00:00"/>
    <n v="18663.64"/>
    <n v="59"/>
    <x v="6"/>
    <x v="1"/>
  </r>
  <r>
    <s v="RENATA CARMO DE OLIVEIRA"/>
    <s v="Universidade Federal de Uberlandia"/>
    <n v="4150622"/>
    <n v="59558369691"/>
    <s v="22/09/1965"/>
    <s v="F"/>
    <s v="DILMA APARECIDA CARMO DE OLIVEIRA"/>
    <s v="Branca"/>
    <s v="BRASILEIRO NATO"/>
    <m/>
    <s v="MG"/>
    <s v="ITUIUTABA"/>
    <n v="294"/>
    <x v="21"/>
    <s v="07-AREA ACADEMICA-UMUARAMA"/>
    <n v="294"/>
    <x v="17"/>
    <s v="07-AREA ACADEMICA-UMUARAMA"/>
    <m/>
    <s v="Doutorado"/>
    <s v="Associado-04"/>
    <x v="0"/>
    <m/>
    <s v="0//0"/>
    <m/>
    <m/>
    <n v="0"/>
    <m/>
    <n v="0"/>
    <m/>
    <m/>
    <m/>
    <s v="EST"/>
    <s v="40 DE"/>
    <d v="2003-02-10T00:00:00"/>
    <n v="19531.71"/>
    <n v="57"/>
    <x v="2"/>
    <x v="1"/>
  </r>
  <r>
    <s v="RENATA CASTOLDI"/>
    <s v="Universidade Federal de Uberlandia"/>
    <n v="2274954"/>
    <n v="30977987817"/>
    <s v="25/06/1982"/>
    <s v="F"/>
    <s v="SANDRA APARECIDA MENDES CASTOLDI"/>
    <s v="Branca"/>
    <s v="BRASILEIRO NATO"/>
    <m/>
    <s v="SP"/>
    <m/>
    <n v="787"/>
    <x v="56"/>
    <s v="10-CAMPUS MONTE CARMELO"/>
    <n v="301"/>
    <x v="3"/>
    <s v="12-CAMPUS GLORIA"/>
    <m/>
    <s v="Doutorado"/>
    <s v="Adjunto-02"/>
    <x v="0"/>
    <m/>
    <s v="0//0"/>
    <m/>
    <m/>
    <n v="0"/>
    <m/>
    <n v="0"/>
    <m/>
    <m/>
    <m/>
    <s v="EST"/>
    <s v="40 DE"/>
    <d v="2016-01-26T00:00:00"/>
    <n v="12272.12"/>
    <n v="40"/>
    <x v="4"/>
    <x v="4"/>
  </r>
  <r>
    <s v="RENATA CRISTINA DE LIMA"/>
    <s v="Universidade Federal de Uberlandia"/>
    <n v="1664443"/>
    <n v="19509940828"/>
    <s v="04/02/1976"/>
    <s v="F"/>
    <s v="OLGA PEREIRA LIMA"/>
    <s v="Amarela"/>
    <s v="BRASILEIRO NATO"/>
    <m/>
    <s v="SP"/>
    <s v="SAO CARLOS"/>
    <n v="356"/>
    <x v="23"/>
    <s v="04-SANTA MONICA"/>
    <n v="356"/>
    <x v="19"/>
    <s v="04-SANTA MONICA"/>
    <m/>
    <s v="Doutorado"/>
    <s v="Associado-04"/>
    <x v="0"/>
    <m/>
    <s v="0//0"/>
    <m/>
    <m/>
    <n v="0"/>
    <m/>
    <n v="0"/>
    <m/>
    <m/>
    <m/>
    <s v="EST"/>
    <s v="40 DE"/>
    <d v="2008-11-10T00:00:00"/>
    <n v="20949"/>
    <n v="46"/>
    <x v="1"/>
    <x v="3"/>
  </r>
  <r>
    <s v="RENATA FABIANA PEGORARO"/>
    <s v="Universidade Federal de Uberlandia"/>
    <n v="2083728"/>
    <n v="24810620867"/>
    <s v="23/05/1974"/>
    <s v="F"/>
    <s v="ANITA CARMEN DE OLIVEIRA PEGORARO"/>
    <s v="Branca"/>
    <s v="BRASILEIRO NATO"/>
    <m/>
    <s v="SP"/>
    <m/>
    <n v="326"/>
    <x v="22"/>
    <s v="07-AREA ACADEMICA-UMUARAMA"/>
    <n v="326"/>
    <x v="18"/>
    <s v="07-AREA ACADEMICA-UMUARAMA"/>
    <m/>
    <s v="Doutorado"/>
    <s v="Adjunto-03"/>
    <x v="0"/>
    <m/>
    <s v="0//0"/>
    <m/>
    <m/>
    <n v="0"/>
    <m/>
    <n v="0"/>
    <m/>
    <m/>
    <m/>
    <s v="EST"/>
    <s v="40 DE"/>
    <d v="2014-01-14T00:00:00"/>
    <n v="12763.01"/>
    <n v="48"/>
    <x v="1"/>
    <x v="4"/>
  </r>
  <r>
    <s v="RENATA FERRAREZ FERNANDES LOPES"/>
    <s v="Universidade Federal de Uberlandia"/>
    <n v="2307781"/>
    <n v="18322225865"/>
    <s v="20/06/1970"/>
    <s v="F"/>
    <s v="LUCILA DE LOURDES FERRAREZ FERNANDES"/>
    <s v="Branca"/>
    <s v="BRASILEIRO NATO"/>
    <m/>
    <s v="SP"/>
    <s v="RIBEIRAO PRETO"/>
    <n v="326"/>
    <x v="22"/>
    <s v="07-AREA ACADEMICA-UMUARAMA"/>
    <n v="326"/>
    <x v="18"/>
    <s v="07-AREA ACADEMICA-UMUARAMA"/>
    <s v="CEGO"/>
    <s v="Doutorado"/>
    <s v="Titular-01"/>
    <x v="0"/>
    <m/>
    <s v="0//0"/>
    <m/>
    <m/>
    <n v="0"/>
    <m/>
    <n v="0"/>
    <m/>
    <m/>
    <m/>
    <s v="EST"/>
    <s v="40 DE"/>
    <d v="2002-05-10T00:00:00"/>
    <n v="20530.009999999998"/>
    <n v="52"/>
    <x v="0"/>
    <x v="3"/>
  </r>
  <r>
    <s v="RENATA FERREIRA KAMLA"/>
    <s v="Universidade Federal de Uberlandia"/>
    <n v="3296160"/>
    <n v="18116465813"/>
    <s v="11/04/1970"/>
    <s v="F"/>
    <s v="MARILDA FERREIRA KAMLA"/>
    <s v="Branca"/>
    <s v="BRASILEIRO NATO"/>
    <m/>
    <s v="SP"/>
    <m/>
    <n v="816"/>
    <x v="84"/>
    <s v="04-SANTA MONICA"/>
    <n v="808"/>
    <x v="26"/>
    <s v="04-SANTA MONICA"/>
    <m/>
    <s v="Doutorado"/>
    <s v="Auxiliar-01"/>
    <x v="0"/>
    <m/>
    <s v="0//0"/>
    <m/>
    <m/>
    <n v="0"/>
    <m/>
    <n v="0"/>
    <m/>
    <m/>
    <m/>
    <s v="EST"/>
    <s v="40 DE"/>
    <d v="2022-06-20T00:00:00"/>
    <n v="9616.18"/>
    <n v="52"/>
    <x v="0"/>
    <x v="2"/>
  </r>
  <r>
    <s v="RENATA GALVAO DE LIMA"/>
    <s v="Universidade Federal de Uberlandia"/>
    <n v="1674824"/>
    <n v="26106222878"/>
    <s v="21/11/1975"/>
    <s v="F"/>
    <s v="MARIA DE FATIMA GALVAO DE LIMA"/>
    <s v="Branca"/>
    <s v="BRASILEIRO NATO"/>
    <m/>
    <s v="SP"/>
    <m/>
    <n v="802"/>
    <x v="53"/>
    <s v="09-CAMPUS PONTAL"/>
    <n v="1152"/>
    <x v="27"/>
    <s v="09-CAMPUS PONTAL"/>
    <m/>
    <s v="Doutorado"/>
    <s v="Adjunto-04"/>
    <x v="0"/>
    <m/>
    <s v="0//0"/>
    <m/>
    <m/>
    <n v="0"/>
    <m/>
    <n v="0"/>
    <m/>
    <m/>
    <m/>
    <s v="EST"/>
    <s v="40 DE"/>
    <d v="2013-08-19T00:00:00"/>
    <n v="13273.52"/>
    <n v="47"/>
    <x v="1"/>
    <x v="4"/>
  </r>
  <r>
    <s v="RENATA GRACIELE ZANON"/>
    <s v="Universidade Federal de Uberlandia"/>
    <n v="1767869"/>
    <n v="29545184809"/>
    <s v="24/06/1980"/>
    <s v="F"/>
    <s v="SANDRA LUCIA RIGO ZANON"/>
    <s v="Branca"/>
    <s v="BRASILEIRO NATO"/>
    <m/>
    <s v="SP"/>
    <m/>
    <n v="288"/>
    <x v="24"/>
    <s v="07-AREA ACADEMICA-UMUARAMA"/>
    <n v="288"/>
    <x v="20"/>
    <s v="07-AREA ACADEMICA-UMUARAMA"/>
    <m/>
    <s v="Doutorado"/>
    <s v="Associado-03"/>
    <x v="0"/>
    <m/>
    <s v="0//0"/>
    <m/>
    <m/>
    <n v="0"/>
    <m/>
    <n v="0"/>
    <m/>
    <m/>
    <m/>
    <s v="EST"/>
    <s v="40 DE"/>
    <d v="2010-03-05T00:00:00"/>
    <n v="18780.490000000002"/>
    <n v="42"/>
    <x v="4"/>
    <x v="1"/>
  </r>
  <r>
    <s v="RENATA LANCONI"/>
    <s v="Universidade Federal de Uberlandia"/>
    <n v="3204458"/>
    <n v="39509422894"/>
    <s v="01/12/1990"/>
    <s v="F"/>
    <s v="LAIDE SERTORIO LANCONI"/>
    <s v="Branca"/>
    <s v="BRASILEIRO NATO"/>
    <m/>
    <s v="SP"/>
    <m/>
    <n v="314"/>
    <x v="20"/>
    <s v="07-AREA ACADEMICA-UMUARAMA"/>
    <n v="314"/>
    <x v="14"/>
    <s v="07-AREA ACADEMICA-UMUARAMA"/>
    <m/>
    <s v="Doutorado"/>
    <s v="Auxiliar-02"/>
    <x v="0"/>
    <m/>
    <s v="0//0"/>
    <m/>
    <m/>
    <n v="0"/>
    <m/>
    <n v="0"/>
    <m/>
    <m/>
    <m/>
    <s v="EST"/>
    <s v="40 DE"/>
    <d v="2020-09-08T00:00:00"/>
    <n v="10566.62"/>
    <n v="32"/>
    <x v="8"/>
    <x v="7"/>
  </r>
  <r>
    <s v="RENATA MENDES DE OLIVEIRA"/>
    <s v="Universidade Federal de Uberlandia"/>
    <n v="2775943"/>
    <n v="7924329676"/>
    <s v="30/08/1986"/>
    <s v="F"/>
    <s v="MARIA APARECIDA DE OLIVEIRA MENDES"/>
    <s v="Não Informado"/>
    <s v="BRASILEIRO NATO"/>
    <m/>
    <s v="MG"/>
    <m/>
    <n v="795"/>
    <x v="70"/>
    <s v="09-CAMPUS PONTAL"/>
    <n v="1158"/>
    <x v="25"/>
    <s v="09-CAMPUS PONTAL"/>
    <m/>
    <s v="Doutorado"/>
    <s v="Adjunto-01"/>
    <x v="0"/>
    <m/>
    <s v="0//0"/>
    <m/>
    <m/>
    <n v="0"/>
    <m/>
    <n v="0"/>
    <m/>
    <m/>
    <m/>
    <s v="EST"/>
    <s v="40 DE"/>
    <d v="2015-02-12T00:00:00"/>
    <n v="11800.12"/>
    <n v="36"/>
    <x v="5"/>
    <x v="7"/>
  </r>
  <r>
    <s v="RENATA PRATA CUNHA BERNARDES RODRIGUES"/>
    <s v="Universidade Federal de Uberlandia"/>
    <n v="1790625"/>
    <n v="1179208609"/>
    <s v="21/02/1978"/>
    <s v="F"/>
    <s v="REGINA HELENA PRATA CUNHA BERNARDES"/>
    <s v="Branca"/>
    <s v="BRASILEIRO NATO"/>
    <m/>
    <s v="DF"/>
    <m/>
    <n v="319"/>
    <x v="29"/>
    <s v="07-AREA ACADEMICA-UMUARAMA"/>
    <n v="319"/>
    <x v="13"/>
    <s v="07-AREA ACADEMICA-UMUARAMA"/>
    <m/>
    <s v="Doutorado"/>
    <s v="Adjunto-04"/>
    <x v="0"/>
    <m/>
    <s v="0//0"/>
    <m/>
    <m/>
    <n v="0"/>
    <m/>
    <n v="0"/>
    <m/>
    <m/>
    <m/>
    <s v="EST"/>
    <s v="40 DE"/>
    <d v="2010-06-10T00:00:00"/>
    <n v="13890.89"/>
    <n v="44"/>
    <x v="1"/>
    <x v="4"/>
  </r>
  <r>
    <s v="RENATA RODRIGUES CATANI"/>
    <s v="Universidade Federal de Uberlandia"/>
    <n v="2843127"/>
    <n v="6030559664"/>
    <s v="13/04/1985"/>
    <s v="F"/>
    <s v="ROSANGELA RODRIGUES CATANI"/>
    <s v="Parda"/>
    <s v="BRASILEIRO NATO"/>
    <m/>
    <s v="MG"/>
    <m/>
    <n v="305"/>
    <x v="0"/>
    <s v="07-AREA ACADEMICA-UMUARAMA"/>
    <n v="305"/>
    <x v="0"/>
    <s v="07-AREA ACADEMICA-UMUARAMA"/>
    <m/>
    <s v="Doutorado"/>
    <s v="Adjunto-01"/>
    <x v="0"/>
    <m/>
    <s v="0//0"/>
    <m/>
    <m/>
    <n v="0"/>
    <m/>
    <n v="0"/>
    <m/>
    <m/>
    <m/>
    <s v="EST"/>
    <s v="40 HS"/>
    <d v="2015-10-27T00:00:00"/>
    <n v="7155.54"/>
    <n v="37"/>
    <x v="5"/>
    <x v="6"/>
  </r>
  <r>
    <s v="RENATA RODRIGUES DAHER PAULO"/>
    <s v="Universidade Federal de Uberlandia"/>
    <n v="2466371"/>
    <n v="93190034672"/>
    <s v="24/06/1972"/>
    <s v="F"/>
    <s v="INES RODRIGUES CALIL DAHER"/>
    <s v="Branca"/>
    <s v="BRASILEIRO NATO"/>
    <m/>
    <s v="MG"/>
    <s v="UBERLANDIA"/>
    <n v="369"/>
    <x v="28"/>
    <s v="04-SANTA MONICA"/>
    <n v="369"/>
    <x v="24"/>
    <s v="04-SANTA MONICA"/>
    <m/>
    <s v="Doutorado"/>
    <s v="Associado-01"/>
    <x v="0"/>
    <m/>
    <s v="0//0"/>
    <m/>
    <m/>
    <n v="0"/>
    <m/>
    <n v="0"/>
    <m/>
    <m/>
    <m/>
    <s v="EST"/>
    <s v="40 DE"/>
    <d v="2006-07-28T00:00:00"/>
    <n v="16591.91"/>
    <n v="50"/>
    <x v="0"/>
    <x v="5"/>
  </r>
  <r>
    <s v="RENATA SANTOS RODRIGUES"/>
    <s v="Universidade Federal de Uberlandia"/>
    <n v="1948310"/>
    <n v="4086263645"/>
    <s v="23/02/1977"/>
    <s v="F"/>
    <s v="MARIA EMILIA SANTOS RODRIGUES"/>
    <s v="Preta"/>
    <s v="BRASILEIRO NATO"/>
    <m/>
    <s v="MG"/>
    <m/>
    <n v="298"/>
    <x v="46"/>
    <s v="07-AREA ACADEMICA-UMUARAMA"/>
    <n v="298"/>
    <x v="30"/>
    <s v="07-AREA ACADEMICA-UMUARAMA"/>
    <m/>
    <s v="Doutorado"/>
    <s v="Associado-02"/>
    <x v="0"/>
    <m/>
    <s v="0//0"/>
    <m/>
    <m/>
    <n v="0"/>
    <m/>
    <n v="0"/>
    <m/>
    <m/>
    <m/>
    <s v="EST"/>
    <s v="40 DE"/>
    <d v="2012-05-28T00:00:00"/>
    <n v="17255.59"/>
    <n v="45"/>
    <x v="1"/>
    <x v="5"/>
  </r>
  <r>
    <s v="RENATA SCARABUCCI JANONES"/>
    <s v="Universidade Federal de Uberlandia"/>
    <n v="2328230"/>
    <n v="4024983644"/>
    <s v="03/07/1976"/>
    <s v="F"/>
    <s v="ROMILDA MARIA S JANONES"/>
    <s v="Branca"/>
    <s v="BRASILEIRO NATO"/>
    <m/>
    <s v="MG"/>
    <m/>
    <n v="305"/>
    <x v="0"/>
    <s v="07-AREA ACADEMICA-UMUARAMA"/>
    <n v="305"/>
    <x v="0"/>
    <s v="07-AREA ACADEMICA-UMUARAMA"/>
    <m/>
    <s v="Mestrado"/>
    <s v="Adjunto-03"/>
    <x v="0"/>
    <m/>
    <s v="0//0"/>
    <m/>
    <m/>
    <n v="0"/>
    <m/>
    <n v="0"/>
    <m/>
    <m/>
    <m/>
    <s v="EST"/>
    <s v="40 HS"/>
    <d v="2011-10-17T00:00:00"/>
    <n v="11263.07"/>
    <n v="46"/>
    <x v="1"/>
    <x v="7"/>
  </r>
  <r>
    <s v="RENATO APARECIDO PIMENTEL DA SILVA"/>
    <s v="Universidade Federal de Uberlandia"/>
    <n v="2143773"/>
    <n v="30292887817"/>
    <s v="05/05/1982"/>
    <s v="M"/>
    <s v="SONIA TEREZINHA PIMENTEL DA SILVA"/>
    <s v="Branca"/>
    <s v="BRASILEIRO NATO"/>
    <m/>
    <s v="SP"/>
    <m/>
    <n v="414"/>
    <x v="42"/>
    <s v="04-SANTA MONICA"/>
    <n v="414"/>
    <x v="12"/>
    <s v="04-SANTA MONICA"/>
    <m/>
    <s v="Doutorado"/>
    <s v="Adjunto-03"/>
    <x v="0"/>
    <m/>
    <s v="0//0"/>
    <m/>
    <m/>
    <n v="0"/>
    <m/>
    <n v="0"/>
    <m/>
    <m/>
    <m/>
    <s v="EST"/>
    <s v="40 DE"/>
    <d v="2014-07-30T00:00:00"/>
    <n v="12763.01"/>
    <n v="40"/>
    <x v="4"/>
    <x v="4"/>
  </r>
  <r>
    <s v="RENATO COSTA DIAS"/>
    <s v="Universidade Federal de Uberlandia"/>
    <n v="412659"/>
    <n v="36993743604"/>
    <s v="31/01/1957"/>
    <s v="M"/>
    <s v="MARIA JOSE TEIXEIRA NEPOMUCENO COSTA"/>
    <s v="Branca"/>
    <s v="BRASILEIRO NATO"/>
    <m/>
    <s v="MG"/>
    <s v="BARCELONA"/>
    <n v="379"/>
    <x v="61"/>
    <s v="04-SANTA MONICA"/>
    <n v="376"/>
    <x v="28"/>
    <s v="04-SANTA MONICA"/>
    <m/>
    <s v="ENSINO SUPERIOR"/>
    <s v="Adjunto-04"/>
    <x v="0"/>
    <m/>
    <s v="0//0"/>
    <m/>
    <m/>
    <n v="0"/>
    <m/>
    <n v="0"/>
    <m/>
    <m/>
    <m/>
    <s v="EST"/>
    <s v="40 HS"/>
    <d v="1986-02-01T00:00:00"/>
    <n v="4883.41"/>
    <n v="65"/>
    <x v="3"/>
    <x v="0"/>
  </r>
  <r>
    <s v="RENATO DE AQUINO LOPES"/>
    <s v="Universidade Federal de Uberlandia"/>
    <n v="1647155"/>
    <n v="64414361168"/>
    <s v="09/07/1975"/>
    <s v="M"/>
    <s v="CERES APARECIDA DA SILVA LOPES"/>
    <s v="Preta"/>
    <s v="BRASILEIRO NATO"/>
    <m/>
    <s v="GO"/>
    <m/>
    <n v="783"/>
    <x v="13"/>
    <s v="10-CAMPUS MONTE CARMELO"/>
    <n v="414"/>
    <x v="12"/>
    <s v="04-SANTA MONICA"/>
    <m/>
    <s v="Doutorado"/>
    <s v="Associado-01"/>
    <x v="0"/>
    <m/>
    <s v="0//0"/>
    <m/>
    <m/>
    <n v="0"/>
    <m/>
    <n v="0"/>
    <m/>
    <m/>
    <m/>
    <s v="EST"/>
    <s v="40 DE"/>
    <d v="2012-08-01T00:00:00"/>
    <n v="16591.91"/>
    <n v="47"/>
    <x v="1"/>
    <x v="5"/>
  </r>
  <r>
    <s v="RENATO FERREIRA FERNANDES JUNIOR"/>
    <s v="Universidade Federal de Uberlandia"/>
    <n v="2031975"/>
    <n v="14755154804"/>
    <s v="26/08/1971"/>
    <s v="M"/>
    <s v="IVANILDE DO PRADO FERNANDES"/>
    <s v="Branca"/>
    <s v="BRASILEIRO NATO"/>
    <m/>
    <s v="SP"/>
    <m/>
    <n v="403"/>
    <x v="12"/>
    <s v="04-SANTA MONICA"/>
    <n v="403"/>
    <x v="11"/>
    <s v="04-SANTA MONICA"/>
    <m/>
    <s v="Doutorado"/>
    <s v="Adjunto-03"/>
    <x v="0"/>
    <m/>
    <s v="0//0"/>
    <m/>
    <m/>
    <n v="0"/>
    <m/>
    <n v="0"/>
    <m/>
    <m/>
    <m/>
    <s v="EST"/>
    <s v="40 DE"/>
    <d v="2013-06-06T00:00:00"/>
    <n v="12763.01"/>
    <n v="51"/>
    <x v="0"/>
    <x v="4"/>
  </r>
  <r>
    <s v="RENATO PALUMBO DORIA"/>
    <s v="Universidade Federal de Uberlandia"/>
    <n v="1282379"/>
    <n v="99741199791"/>
    <s v="15/08/1967"/>
    <s v="M"/>
    <s v="ANNITA JANETTE PALUMBO DORIA"/>
    <s v="Não Informado"/>
    <s v="BRASILEIRO NATO"/>
    <m/>
    <s v="RJ"/>
    <s v="RIO DE JANEIRO"/>
    <n v="808"/>
    <x v="35"/>
    <s v="04-SANTA MONICA"/>
    <n v="808"/>
    <x v="26"/>
    <s v="04-SANTA MONICA"/>
    <m/>
    <s v="Doutorado"/>
    <s v="Titular-01"/>
    <x v="0"/>
    <m/>
    <s v="0//0"/>
    <m/>
    <m/>
    <n v="0"/>
    <m/>
    <n v="0"/>
    <m/>
    <m/>
    <m/>
    <s v="EST"/>
    <s v="40 DE"/>
    <d v="2006-08-18T00:00:00"/>
    <n v="20530.009999999998"/>
    <n v="55"/>
    <x v="2"/>
    <x v="3"/>
  </r>
  <r>
    <s v="RENATO SANTOS CARRIJO"/>
    <s v="Universidade Federal de Uberlandia"/>
    <n v="2032103"/>
    <n v="865179611"/>
    <s v="19/01/1976"/>
    <s v="M"/>
    <s v="MARIA LUCIA SANTOS CARRIJO"/>
    <s v="Branca"/>
    <s v="BRASILEIRO NATO"/>
    <m/>
    <s v="MG"/>
    <m/>
    <n v="403"/>
    <x v="12"/>
    <s v="04-SANTA MONICA"/>
    <n v="403"/>
    <x v="11"/>
    <s v="04-SANTA MONICA"/>
    <m/>
    <s v="Doutorado"/>
    <s v="Adjunto-02"/>
    <x v="0"/>
    <m/>
    <s v="0//0"/>
    <m/>
    <m/>
    <n v="0"/>
    <m/>
    <n v="0"/>
    <m/>
    <m/>
    <m/>
    <s v="EST"/>
    <s v="40 DE"/>
    <d v="2013-06-06T00:00:00"/>
    <n v="13255.3"/>
    <n v="46"/>
    <x v="1"/>
    <x v="4"/>
  </r>
  <r>
    <s v="RENATO SIMOES CORDEIRO"/>
    <s v="Universidade Federal de Uberlandia"/>
    <n v="1775416"/>
    <n v="25929928800"/>
    <s v="10/06/1977"/>
    <s v="M"/>
    <s v="ROSEMARY SIMOES CORDEIRO"/>
    <s v="Branca"/>
    <s v="BRASILEIRO NATO"/>
    <m/>
    <s v="SP"/>
    <m/>
    <n v="288"/>
    <x v="24"/>
    <s v="07-AREA ACADEMICA-UMUARAMA"/>
    <n v="288"/>
    <x v="20"/>
    <s v="07-AREA ACADEMICA-UMUARAMA"/>
    <m/>
    <s v="Doutorado"/>
    <s v="Associado-02"/>
    <x v="0"/>
    <m/>
    <s v="0//0"/>
    <m/>
    <m/>
    <n v="0"/>
    <m/>
    <n v="0"/>
    <m/>
    <m/>
    <m/>
    <s v="EST"/>
    <s v="40 DE"/>
    <d v="2010-03-26T00:00:00"/>
    <n v="17255.59"/>
    <n v="45"/>
    <x v="1"/>
    <x v="5"/>
  </r>
  <r>
    <s v="RICARDA MARIA DOS SANTOS"/>
    <s v="Universidade Federal de Uberlandia"/>
    <n v="2536376"/>
    <n v="14590814803"/>
    <s v="13/09/1972"/>
    <s v="F"/>
    <s v="MARIA FRANCISCA DOS SANTOS"/>
    <s v="Branca"/>
    <s v="BRASILEIRO NATO"/>
    <m/>
    <s v="SP"/>
    <s v="PIRAJU"/>
    <n v="1321"/>
    <x v="165"/>
    <s v="07-AREA ACADEMICA-UMUARAMA"/>
    <n v="314"/>
    <x v="14"/>
    <s v="07-AREA ACADEMICA-UMUARAMA"/>
    <m/>
    <s v="Doutorado"/>
    <s v="Associado-04"/>
    <x v="0"/>
    <m/>
    <s v="0//0"/>
    <m/>
    <m/>
    <n v="0"/>
    <m/>
    <n v="0"/>
    <m/>
    <m/>
    <m/>
    <s v="EST"/>
    <s v="40 DE"/>
    <d v="2008-07-31T00:00:00"/>
    <n v="22676.639999999999"/>
    <n v="50"/>
    <x v="0"/>
    <x v="3"/>
  </r>
  <r>
    <s v="RICARDO ALVARENGA RIBEIRO"/>
    <s v="Universidade Federal de Uberlandia"/>
    <n v="1247951"/>
    <n v="5294317699"/>
    <s v="28/06/1979"/>
    <s v="M"/>
    <s v="VERA LUCIA ALVARENGA RIBEIRO"/>
    <s v="Parda"/>
    <s v="BRASILEIRO NATO"/>
    <m/>
    <s v="MG"/>
    <m/>
    <n v="817"/>
    <x v="166"/>
    <s v="04-SANTA MONICA"/>
    <n v="808"/>
    <x v="26"/>
    <s v="04-SANTA MONICA"/>
    <m/>
    <s v="Mestrado"/>
    <s v="Assistente-02"/>
    <x v="0"/>
    <m/>
    <s v="0//0"/>
    <m/>
    <m/>
    <n v="0"/>
    <m/>
    <n v="0"/>
    <m/>
    <m/>
    <m/>
    <s v="EST"/>
    <s v="40 DE"/>
    <d v="2017-03-28T00:00:00"/>
    <n v="7803.45"/>
    <n v="43"/>
    <x v="4"/>
    <x v="6"/>
  </r>
  <r>
    <s v="RICARDO AMANCIO MALAGONI"/>
    <s v="Universidade Federal de Uberlandia"/>
    <n v="1840404"/>
    <n v="1219929697"/>
    <s v="20/11/1980"/>
    <s v="M"/>
    <s v="HAYDEE APARECIDA AMANCIO MALAGONI"/>
    <s v="Branca"/>
    <s v="BRASILEIRO NATO"/>
    <m/>
    <s v="MG"/>
    <m/>
    <n v="410"/>
    <x v="7"/>
    <s v="04-SANTA MONICA"/>
    <n v="410"/>
    <x v="7"/>
    <s v="04-SANTA MONICA"/>
    <m/>
    <s v="Doutorado"/>
    <s v="Associado-02"/>
    <x v="0"/>
    <m/>
    <s v="0//0"/>
    <m/>
    <m/>
    <n v="0"/>
    <m/>
    <n v="0"/>
    <m/>
    <m/>
    <m/>
    <s v="EST"/>
    <s v="40 DE"/>
    <d v="2011-01-18T00:00:00"/>
    <n v="21108.35"/>
    <n v="42"/>
    <x v="4"/>
    <x v="3"/>
  </r>
  <r>
    <s v="RICARDO BATISTA PENTEADO"/>
    <s v="Universidade Federal de Uberlandia"/>
    <n v="2994727"/>
    <n v="30840092873"/>
    <s v="14/07/1982"/>
    <s v="M"/>
    <s v="ELENICE APARECIDA BATISTA PENTEADO"/>
    <s v="Branca"/>
    <s v="BRASILEIRO NATO"/>
    <m/>
    <s v="SP"/>
    <m/>
    <n v="577"/>
    <x v="31"/>
    <s v="09-CAMPUS PONTAL"/>
    <n v="1158"/>
    <x v="25"/>
    <s v="09-CAMPUS PONTAL"/>
    <m/>
    <s v="Doutorado"/>
    <s v="Adjunto-02"/>
    <x v="0"/>
    <m/>
    <s v="0//0"/>
    <m/>
    <m/>
    <n v="0"/>
    <m/>
    <n v="0"/>
    <m/>
    <m/>
    <m/>
    <s v="EST"/>
    <s v="40 DE"/>
    <d v="2017-10-19T00:00:00"/>
    <n v="12272.12"/>
    <n v="40"/>
    <x v="4"/>
    <x v="4"/>
  </r>
  <r>
    <s v="RICARDO CORREA DE SANTANA"/>
    <s v="Universidade Federal de Uberlandia"/>
    <n v="1945432"/>
    <n v="5301522663"/>
    <s v="21/05/1981"/>
    <s v="M"/>
    <s v="SELMA SANTANA DOS REIS"/>
    <s v="Branca"/>
    <s v="BRASILEIRO NATO"/>
    <m/>
    <s v="MG"/>
    <m/>
    <n v="789"/>
    <x v="68"/>
    <s v="11-CAMPUS PATOS DE MINAS"/>
    <n v="410"/>
    <x v="7"/>
    <s v="04-SANTA MONICA"/>
    <m/>
    <s v="Doutorado"/>
    <s v="Associado-02"/>
    <x v="0"/>
    <m/>
    <s v="0//0"/>
    <m/>
    <m/>
    <n v="0"/>
    <m/>
    <n v="0"/>
    <m/>
    <m/>
    <m/>
    <s v="EST"/>
    <s v="40 DE"/>
    <d v="2012-05-21T00:00:00"/>
    <n v="17255.59"/>
    <n v="41"/>
    <x v="4"/>
    <x v="5"/>
  </r>
  <r>
    <s v="RICARDO DREWS"/>
    <s v="Universidade Federal de Uberlandia"/>
    <n v="3014655"/>
    <n v="1839617063"/>
    <s v="17/06/1988"/>
    <s v="M"/>
    <s v="MARLI DESBESSEL DREWS"/>
    <s v="Branca"/>
    <s v="BRASILEIRO NATO"/>
    <m/>
    <s v="RS"/>
    <m/>
    <n v="332"/>
    <x v="48"/>
    <s v="03-EDUCACAO FISICA"/>
    <n v="332"/>
    <x v="31"/>
    <s v="03-EDUCACAO FISICA"/>
    <m/>
    <s v="Doutorado"/>
    <s v="Adjunto-01"/>
    <x v="0"/>
    <m/>
    <s v="0//0"/>
    <m/>
    <m/>
    <n v="0"/>
    <m/>
    <n v="0"/>
    <m/>
    <m/>
    <m/>
    <s v="EST"/>
    <s v="40 DE"/>
    <d v="2018-02-27T00:00:00"/>
    <n v="11800.12"/>
    <n v="34"/>
    <x v="5"/>
    <x v="7"/>
  </r>
  <r>
    <s v="RICARDO FALQUETO JORGE"/>
    <s v="Universidade Federal de Uberlandia"/>
    <n v="1452764"/>
    <n v="7150090796"/>
    <s v="11/06/1976"/>
    <s v="M"/>
    <s v="MARIA LUIZA FALQUETO JORGE"/>
    <s v="Preta"/>
    <s v="BRASILEIRO NATO"/>
    <m/>
    <s v="ES"/>
    <m/>
    <n v="787"/>
    <x v="56"/>
    <s v="10-CAMPUS MONTE CARMELO"/>
    <n v="301"/>
    <x v="3"/>
    <s v="12-CAMPUS GLORIA"/>
    <m/>
    <s v="Doutorado"/>
    <s v="Associado-01"/>
    <x v="0"/>
    <m/>
    <s v="0//0"/>
    <m/>
    <m/>
    <n v="0"/>
    <m/>
    <n v="0"/>
    <m/>
    <m/>
    <m/>
    <s v="EST"/>
    <s v="40 DE"/>
    <d v="2012-11-22T00:00:00"/>
    <n v="16591.91"/>
    <n v="46"/>
    <x v="1"/>
    <x v="5"/>
  </r>
  <r>
    <s v="RICARDO FRANCISCO BROCENSCHI"/>
    <s v="Universidade Federal de Uberlandia"/>
    <n v="1012883"/>
    <n v="30328414883"/>
    <s v="05/10/1982"/>
    <s v="M"/>
    <s v="LUISA MARIN BROCENSCHI"/>
    <s v="Branca"/>
    <s v="BRASILEIRO NATO"/>
    <m/>
    <s v="SP"/>
    <m/>
    <n v="356"/>
    <x v="23"/>
    <s v="04-SANTA MONICA"/>
    <n v="356"/>
    <x v="19"/>
    <s v="04-SANTA MONICA"/>
    <m/>
    <s v="Doutorado"/>
    <s v="Adjunto-01"/>
    <x v="0"/>
    <m/>
    <s v="0//0"/>
    <m/>
    <m/>
    <n v="26241"/>
    <s v="UNIVERSIDADE FEDERAL DO PARANA"/>
    <n v="0"/>
    <m/>
    <m/>
    <m/>
    <s v="EST"/>
    <s v="40 DE"/>
    <d v="2021-06-10T00:00:00"/>
    <n v="11800.12"/>
    <n v="40"/>
    <x v="4"/>
    <x v="7"/>
  </r>
  <r>
    <s v="RICARDO JOSE VICTAL DE CARVALHO"/>
    <s v="Universidade Federal de Uberlandia"/>
    <n v="3274268"/>
    <n v="75379619649"/>
    <s v="05/02/1969"/>
    <s v="M"/>
    <s v="ELCY TEREZINHA DE MELO VICTAL"/>
    <s v="Branca"/>
    <s v="BRASILEIRO NATO"/>
    <m/>
    <s v="MG"/>
    <m/>
    <n v="305"/>
    <x v="0"/>
    <s v="07-AREA ACADEMICA-UMUARAMA"/>
    <n v="305"/>
    <x v="0"/>
    <s v="07-AREA ACADEMICA-UMUARAMA"/>
    <m/>
    <s v="Doutorado"/>
    <s v="Adjunto-03"/>
    <x v="0"/>
    <m/>
    <s v="0//0"/>
    <m/>
    <m/>
    <n v="0"/>
    <m/>
    <n v="0"/>
    <m/>
    <m/>
    <m/>
    <s v="EST"/>
    <s v="40 HS"/>
    <d v="2010-07-19T00:00:00"/>
    <n v="7739.43"/>
    <n v="53"/>
    <x v="0"/>
    <x v="6"/>
  </r>
  <r>
    <s v="RICARDO KAGIMURA"/>
    <s v="Universidade Federal de Uberlandia"/>
    <n v="1676806"/>
    <n v="3038821667"/>
    <s v="19/06/1976"/>
    <s v="M"/>
    <s v="EMIKO OKAMURA KAGIMURA"/>
    <s v="Não Informado"/>
    <s v="BRASILEIRO NATO"/>
    <m/>
    <s v="MG"/>
    <s v="MONTE CARMELO"/>
    <n v="395"/>
    <x v="1"/>
    <s v="04-SANTA MONICA"/>
    <n v="395"/>
    <x v="1"/>
    <s v="04-SANTA MONICA"/>
    <m/>
    <s v="Doutorado"/>
    <s v="Associado-03"/>
    <x v="0"/>
    <m/>
    <s v="0//0"/>
    <m/>
    <m/>
    <n v="0"/>
    <m/>
    <n v="0"/>
    <m/>
    <m/>
    <m/>
    <s v="EST"/>
    <s v="40 DE"/>
    <d v="2009-01-22T00:00:00"/>
    <n v="17945.810000000001"/>
    <n v="46"/>
    <x v="1"/>
    <x v="5"/>
  </r>
  <r>
    <s v="RICARDO LUIS BARBOSA"/>
    <s v="Universidade Federal de Uberlandia"/>
    <n v="2214695"/>
    <n v="5885659893"/>
    <s v="13/06/1968"/>
    <s v="M"/>
    <s v="INEZ DOS SANTOS BARBOSA"/>
    <s v="Branca"/>
    <s v="BRASILEIRO NATO"/>
    <m/>
    <s v="SP"/>
    <m/>
    <n v="340"/>
    <x v="17"/>
    <s v="04-SANTA MONICA"/>
    <n v="340"/>
    <x v="15"/>
    <s v="04-SANTA MONICA"/>
    <m/>
    <s v="Doutorado"/>
    <s v="Adjunto-03"/>
    <x v="0"/>
    <m/>
    <s v="0//0"/>
    <m/>
    <m/>
    <n v="0"/>
    <m/>
    <n v="0"/>
    <m/>
    <m/>
    <m/>
    <s v="EST"/>
    <s v="40 DE"/>
    <d v="2015-03-24T00:00:00"/>
    <n v="12763.01"/>
    <n v="54"/>
    <x v="2"/>
    <x v="4"/>
  </r>
  <r>
    <s v="RICARDO PADOVINI PLETI FERREIRA"/>
    <s v="Universidade Federal de Uberlandia"/>
    <n v="2413473"/>
    <n v="3991760630"/>
    <s v="17/05/1980"/>
    <s v="M"/>
    <s v="MARIA CRISTINA PADOVANI PLETI"/>
    <s v="Branca"/>
    <s v="BRASILEIRO NATO"/>
    <m/>
    <s v="SP"/>
    <s v="BAURU"/>
    <n v="376"/>
    <x v="38"/>
    <s v="04-SANTA MONICA"/>
    <n v="376"/>
    <x v="28"/>
    <s v="04-SANTA MONICA"/>
    <m/>
    <s v="Doutorado"/>
    <s v="Associado-01"/>
    <x v="0"/>
    <m/>
    <s v="0//0"/>
    <m/>
    <m/>
    <n v="0"/>
    <m/>
    <n v="0"/>
    <m/>
    <m/>
    <m/>
    <s v="EST"/>
    <s v="40 DE"/>
    <d v="2009-06-05T00:00:00"/>
    <n v="16591.91"/>
    <n v="42"/>
    <x v="4"/>
    <x v="5"/>
  </r>
  <r>
    <s v="RICARDO REIS SOARES"/>
    <s v="Universidade Federal de Uberlandia"/>
    <n v="1212089"/>
    <n v="6042759"/>
    <s v="10/05/1965"/>
    <s v="M"/>
    <s v="GUIOMAR REIS SOARES"/>
    <s v="Branca"/>
    <s v="BRASILEIRO NATO"/>
    <m/>
    <s v="RJ"/>
    <s v="NITERÓI"/>
    <n v="410"/>
    <x v="7"/>
    <s v="04-SANTA MONICA"/>
    <n v="410"/>
    <x v="7"/>
    <s v="04-SANTA MONICA"/>
    <m/>
    <s v="Doutorado"/>
    <s v="Titular-01"/>
    <x v="0"/>
    <m/>
    <s v="0//0"/>
    <m/>
    <m/>
    <n v="0"/>
    <m/>
    <n v="0"/>
    <m/>
    <m/>
    <m/>
    <s v="EST"/>
    <s v="40 DE"/>
    <d v="1996-10-18T00:00:00"/>
    <n v="20720.98"/>
    <n v="57"/>
    <x v="2"/>
    <x v="3"/>
  </r>
  <r>
    <s v="RICARDO RIBEIRO DE AVILA"/>
    <s v="Universidade Federal de Uberlandia"/>
    <n v="1080105"/>
    <n v="6195137642"/>
    <s v="11/09/1984"/>
    <s v="M"/>
    <s v="CLOTILDE CAETANO RIBEIRO DE AVILA"/>
    <s v="Não Informado"/>
    <s v="BRASILEIRO NATO"/>
    <m/>
    <s v="MG"/>
    <m/>
    <n v="395"/>
    <x v="1"/>
    <s v="04-SANTA MONICA"/>
    <n v="395"/>
    <x v="1"/>
    <s v="04-SANTA MONICA"/>
    <m/>
    <s v="Doutorado"/>
    <s v="Adjunto-03"/>
    <x v="0"/>
    <m/>
    <s v="0//0"/>
    <m/>
    <m/>
    <n v="26255"/>
    <s v="UNI.FED.VALES DO JEQUITINHONHA E MUCURI"/>
    <n v="0"/>
    <m/>
    <m/>
    <m/>
    <s v="EST"/>
    <s v="40 DE"/>
    <d v="2015-06-12T00:00:00"/>
    <n v="12763.01"/>
    <n v="38"/>
    <x v="5"/>
    <x v="4"/>
  </r>
  <r>
    <s v="RICARDO ROCHA DE AZEVEDO"/>
    <s v="Universidade Federal de Uberlandia"/>
    <n v="2404647"/>
    <n v="25239820805"/>
    <s v="02/08/1975"/>
    <s v="M"/>
    <s v="FAVONIA ROCHA DE AZEVEDO"/>
    <s v="Branca"/>
    <s v="BRASILEIRO NATO"/>
    <m/>
    <s v="PR"/>
    <m/>
    <n v="360"/>
    <x v="4"/>
    <s v="04-SANTA MONICA"/>
    <n v="360"/>
    <x v="4"/>
    <s v="04-SANTA MONICA"/>
    <m/>
    <s v="Doutorado"/>
    <s v="Adjunto-02"/>
    <x v="0"/>
    <m/>
    <s v="0//0"/>
    <m/>
    <m/>
    <n v="0"/>
    <m/>
    <n v="0"/>
    <m/>
    <m/>
    <m/>
    <s v="EST"/>
    <s v="40 DE"/>
    <d v="2017-06-26T00:00:00"/>
    <n v="13255.3"/>
    <n v="47"/>
    <x v="1"/>
    <x v="4"/>
  </r>
  <r>
    <s v="RICARDO ROCHA VIOLA"/>
    <s v="Universidade Federal de Uberlandia"/>
    <n v="2475149"/>
    <n v="69121567620"/>
    <s v="23/03/1968"/>
    <s v="M"/>
    <s v="MARIA APARECIDA ROCHA VIOLA"/>
    <s v="Parda"/>
    <s v="BRASILEIRO NATO"/>
    <m/>
    <s v="RJ"/>
    <s v="RIO DE JANEIRO"/>
    <n v="376"/>
    <x v="38"/>
    <s v="04-SANTA MONICA"/>
    <n v="376"/>
    <x v="28"/>
    <s v="04-SANTA MONICA"/>
    <m/>
    <s v="Mestrado"/>
    <s v="Assistente-01"/>
    <x v="0"/>
    <m/>
    <s v="0//0"/>
    <m/>
    <m/>
    <n v="0"/>
    <m/>
    <n v="0"/>
    <m/>
    <m/>
    <m/>
    <s v="EST"/>
    <s v="20 HS"/>
    <d v="2014-06-03T00:00:00"/>
    <n v="3096.61"/>
    <n v="54"/>
    <x v="2"/>
    <x v="8"/>
  </r>
  <r>
    <s v="RICARDO WAGNER MACHADO DA SILVEIRA"/>
    <s v="Universidade Federal de Uberlandia"/>
    <n v="2229269"/>
    <n v="48496499634"/>
    <s v="21/02/1966"/>
    <s v="M"/>
    <s v="LENIR JUNQUEIRA BERNARDI"/>
    <s v="Branca"/>
    <s v="BRASILEIRO NATO"/>
    <m/>
    <s v="MG"/>
    <s v="UBERLANDIA"/>
    <n v="326"/>
    <x v="22"/>
    <s v="07-AREA ACADEMICA-UMUARAMA"/>
    <n v="326"/>
    <x v="18"/>
    <s v="07-AREA ACADEMICA-UMUARAMA"/>
    <m/>
    <s v="Doutorado"/>
    <s v="Associado-04"/>
    <x v="0"/>
    <m/>
    <s v="0//0"/>
    <m/>
    <m/>
    <n v="0"/>
    <m/>
    <n v="0"/>
    <m/>
    <m/>
    <m/>
    <s v="EST"/>
    <s v="40 DE"/>
    <d v="2009-03-27T00:00:00"/>
    <n v="18663.64"/>
    <n v="56"/>
    <x v="2"/>
    <x v="1"/>
  </r>
  <r>
    <s v="RILDO APARECIDO COSTA"/>
    <s v="Universidade Federal de Uberlandia"/>
    <n v="2568537"/>
    <n v="63544288672"/>
    <s v="11/02/1971"/>
    <s v="M"/>
    <s v="ANTONIA ROSA COSTA"/>
    <s v="Branca"/>
    <s v="BRASILEIRO NATO"/>
    <m/>
    <s v="MG"/>
    <s v="UBERLANDIA"/>
    <n v="800"/>
    <x v="16"/>
    <s v="09-CAMPUS PONTAL"/>
    <n v="1155"/>
    <x v="5"/>
    <s v="09-CAMPUS PONTAL"/>
    <m/>
    <s v="Doutorado"/>
    <s v="Associado-03"/>
    <x v="0"/>
    <m/>
    <s v="0//0"/>
    <m/>
    <m/>
    <n v="0"/>
    <m/>
    <n v="0"/>
    <m/>
    <m/>
    <m/>
    <s v="EST"/>
    <s v="40 DE"/>
    <d v="2009-03-04T00:00:00"/>
    <n v="17945.810000000001"/>
    <n v="51"/>
    <x v="0"/>
    <x v="5"/>
  </r>
  <r>
    <s v="RITA DE CASSIA FERNANDES MIRANDA"/>
    <s v="Universidade Federal de Uberlandia"/>
    <n v="1054002"/>
    <n v="25782288841"/>
    <s v="12/08/1976"/>
    <s v="F"/>
    <s v="CLEIDE ZORZIN FERNANDES"/>
    <s v="Branca"/>
    <s v="BRASILEIRO NATO"/>
    <m/>
    <s v="SP"/>
    <m/>
    <n v="332"/>
    <x v="48"/>
    <s v="03-EDUCACAO FISICA"/>
    <n v="332"/>
    <x v="31"/>
    <s v="03-EDUCACAO FISICA"/>
    <m/>
    <s v="Doutorado"/>
    <s v="Adjunto-02"/>
    <x v="0"/>
    <m/>
    <s v="0//0"/>
    <m/>
    <m/>
    <n v="0"/>
    <m/>
    <n v="0"/>
    <m/>
    <m/>
    <m/>
    <s v="EST"/>
    <s v="40 DE"/>
    <d v="2017-03-15T00:00:00"/>
    <n v="12272.12"/>
    <n v="46"/>
    <x v="1"/>
    <x v="4"/>
  </r>
  <r>
    <s v="RITA DE CASSIA MARTINS DE SOUZA"/>
    <s v="Universidade Federal de Uberlandia"/>
    <n v="1555125"/>
    <n v="6731067806"/>
    <s v="16/04/1964"/>
    <s v="F"/>
    <s v="DIRCE MARIANO MARTINS"/>
    <s v="Branca"/>
    <s v="BRASILEIRO NATO"/>
    <m/>
    <s v="SP"/>
    <s v="CONCHAS"/>
    <n v="340"/>
    <x v="17"/>
    <s v="04-SANTA MONICA"/>
    <n v="340"/>
    <x v="15"/>
    <s v="04-SANTA MONICA"/>
    <m/>
    <s v="Doutorado"/>
    <s v="Associado-04"/>
    <x v="0"/>
    <m/>
    <s v="0//0"/>
    <m/>
    <m/>
    <n v="0"/>
    <m/>
    <n v="0"/>
    <m/>
    <m/>
    <m/>
    <s v="EST"/>
    <s v="40 DE"/>
    <d v="2006-11-01T00:00:00"/>
    <n v="18663.64"/>
    <n v="58"/>
    <x v="2"/>
    <x v="1"/>
  </r>
  <r>
    <s v="RITA DE CASSIA PEREIRA SARAMAGO"/>
    <s v="Universidade Federal de Uberlandia"/>
    <n v="1844044"/>
    <n v="7328631635"/>
    <s v="02/04/1985"/>
    <s v="F"/>
    <s v="SEZIMARIA DE FATIMA PEREIRA SARAMAGO"/>
    <s v="Parda"/>
    <s v="BRASILEIRO NATO"/>
    <m/>
    <s v="GO"/>
    <m/>
    <n v="372"/>
    <x v="2"/>
    <s v="04-SANTA MONICA"/>
    <n v="372"/>
    <x v="2"/>
    <s v="04-SANTA MONICA"/>
    <m/>
    <s v="Doutorado"/>
    <s v="Adjunto-03"/>
    <x v="0"/>
    <m/>
    <s v="0//0"/>
    <m/>
    <m/>
    <n v="0"/>
    <m/>
    <n v="0"/>
    <m/>
    <m/>
    <m/>
    <s v="EST"/>
    <s v="40 DE"/>
    <d v="2011-02-08T00:00:00"/>
    <n v="12763.01"/>
    <n v="37"/>
    <x v="5"/>
    <x v="4"/>
  </r>
  <r>
    <s v="RITA MARIA DA SILVA JULIA"/>
    <s v="Universidade Federal de Uberlandia"/>
    <n v="413270"/>
    <n v="49952951604"/>
    <s v="23/05/1960"/>
    <s v="F"/>
    <s v="RITA GARCIA SILVA"/>
    <s v="Não Informado"/>
    <s v="BRASILEIRO NATO"/>
    <m/>
    <s v="GO"/>
    <s v="ANAPOLIS"/>
    <n v="414"/>
    <x v="42"/>
    <s v="04-SANTA MONICA"/>
    <n v="414"/>
    <x v="12"/>
    <s v="04-SANTA MONICA"/>
    <m/>
    <s v="Doutorado"/>
    <s v="Titular-01"/>
    <x v="0"/>
    <m/>
    <s v="0//0"/>
    <m/>
    <m/>
    <n v="0"/>
    <m/>
    <n v="0"/>
    <m/>
    <m/>
    <m/>
    <s v="EST"/>
    <s v="40 DE"/>
    <d v="1988-09-29T00:00:00"/>
    <n v="24587.88"/>
    <n v="62"/>
    <x v="6"/>
    <x v="3"/>
  </r>
  <r>
    <s v="RIVALDO MAURO DE FARIA"/>
    <s v="Universidade Federal de Uberlandia"/>
    <n v="1054944"/>
    <n v="2752389620"/>
    <s v="01/05/1975"/>
    <s v="M"/>
    <s v="MARIA BENEDITA DE FARIA"/>
    <s v="Branca"/>
    <s v="BRASILEIRO NATO"/>
    <m/>
    <s v="MG"/>
    <m/>
    <n v="340"/>
    <x v="17"/>
    <s v="04-SANTA MONICA"/>
    <n v="340"/>
    <x v="15"/>
    <s v="04-SANTA MONICA"/>
    <m/>
    <s v="Doutorado"/>
    <s v="Adjunto-03"/>
    <x v="0"/>
    <m/>
    <s v="0//0"/>
    <m/>
    <m/>
    <n v="26247"/>
    <s v="UNIVERSIDADE FEDERAL DE SANTA MARIA"/>
    <n v="0"/>
    <m/>
    <m/>
    <m/>
    <s v="EST"/>
    <s v="40 DE"/>
    <d v="2021-01-11T00:00:00"/>
    <n v="12763.01"/>
    <n v="47"/>
    <x v="1"/>
    <x v="4"/>
  </r>
  <r>
    <s v="RIVALINO MATIAS JUNIOR"/>
    <s v="Universidade Federal de Uberlandia"/>
    <n v="1685883"/>
    <n v="86142518668"/>
    <s v="30/12/1971"/>
    <s v="M"/>
    <s v="GENY DIAS MARCAL MATIAS"/>
    <s v="Branca"/>
    <s v="BRASILEIRO NATO"/>
    <m/>
    <s v="MG"/>
    <s v="ITUIUTABA"/>
    <n v="414"/>
    <x v="42"/>
    <s v="04-SANTA MONICA"/>
    <n v="414"/>
    <x v="12"/>
    <s v="04-SANTA MONICA"/>
    <m/>
    <s v="Doutorado"/>
    <s v="Associado-01"/>
    <x v="0"/>
    <m/>
    <s v="0//0"/>
    <m/>
    <m/>
    <n v="0"/>
    <m/>
    <n v="0"/>
    <m/>
    <m/>
    <m/>
    <s v="EST"/>
    <s v="40 DE"/>
    <d v="2009-03-05T00:00:00"/>
    <n v="16591.91"/>
    <n v="51"/>
    <x v="0"/>
    <x v="5"/>
  </r>
  <r>
    <s v="ROBERTA MAIRA DE MELO"/>
    <s v="Universidade Federal de Uberlandia"/>
    <n v="2179835"/>
    <n v="88882322653"/>
    <s v="09/04/1971"/>
    <s v="F"/>
    <s v="CLAIR MARIA DE MELO"/>
    <s v="Branca"/>
    <s v="BRASILEIRO NATO"/>
    <m/>
    <s v="MG"/>
    <s v="ARAXá"/>
    <n v="808"/>
    <x v="35"/>
    <s v="04-SANTA MONICA"/>
    <n v="808"/>
    <x v="26"/>
    <s v="04-SANTA MONICA"/>
    <m/>
    <s v="Doutorado"/>
    <s v="Associado-02"/>
    <x v="0"/>
    <m/>
    <s v="0//0"/>
    <m/>
    <m/>
    <n v="0"/>
    <m/>
    <n v="0"/>
    <m/>
    <m/>
    <m/>
    <s v="EST"/>
    <s v="40 DE"/>
    <d v="1998-07-01T00:00:00"/>
    <n v="17255.59"/>
    <n v="51"/>
    <x v="0"/>
    <x v="5"/>
  </r>
  <r>
    <s v="ROBERTA TORRES DE MELO"/>
    <s v="Universidade Federal de Uberlandia"/>
    <n v="3092325"/>
    <n v="8781926626"/>
    <s v="17/12/1987"/>
    <s v="F"/>
    <s v="VERA MARCIA TORRES DE MELO"/>
    <s v="Branca"/>
    <s v="BRASILEIRO NATO"/>
    <m/>
    <s v="MG"/>
    <m/>
    <n v="314"/>
    <x v="20"/>
    <s v="07-AREA ACADEMICA-UMUARAMA"/>
    <n v="314"/>
    <x v="14"/>
    <s v="07-AREA ACADEMICA-UMUARAMA"/>
    <m/>
    <s v="Doutorado"/>
    <s v="Adjunto-01"/>
    <x v="0"/>
    <m/>
    <s v="0//0"/>
    <m/>
    <m/>
    <n v="0"/>
    <m/>
    <n v="0"/>
    <m/>
    <m/>
    <m/>
    <s v="EST"/>
    <s v="40 DE"/>
    <d v="2019-02-26T00:00:00"/>
    <n v="12348.96"/>
    <n v="35"/>
    <x v="5"/>
    <x v="4"/>
  </r>
  <r>
    <s v="ROBERTO BERNARDINO JUNIOR"/>
    <s v="Universidade Federal de Uberlandia"/>
    <n v="2190832"/>
    <n v="93182481649"/>
    <s v="02/02/1971"/>
    <s v="M"/>
    <s v="MARIA APARECIDA DOS ANJOS BERNARDINO"/>
    <s v="Branca"/>
    <s v="BRASILEIRO NATO"/>
    <m/>
    <s v="MG"/>
    <s v="UBERLANDIA"/>
    <n v="288"/>
    <x v="24"/>
    <s v="07-AREA ACADEMICA-UMUARAMA"/>
    <n v="288"/>
    <x v="20"/>
    <s v="07-AREA ACADEMICA-UMUARAMA"/>
    <m/>
    <s v="Doutorado"/>
    <s v="Associado-03"/>
    <x v="0"/>
    <m/>
    <s v="0//0"/>
    <m/>
    <m/>
    <n v="0"/>
    <m/>
    <n v="0"/>
    <m/>
    <m/>
    <m/>
    <s v="EST"/>
    <s v="40 DE"/>
    <d v="1998-06-10T00:00:00"/>
    <n v="17945.810000000001"/>
    <n v="51"/>
    <x v="0"/>
    <x v="5"/>
  </r>
  <r>
    <s v="ROBERTO BUENO PINTO"/>
    <s v="Universidade Federal de Uberlandia"/>
    <n v="1625053"/>
    <n v="48409260000"/>
    <s v="25/09/1966"/>
    <s v="M"/>
    <s v="LAIZ MESCK BUENO"/>
    <s v="Branca"/>
    <s v="BRASILEIRO NATO"/>
    <m/>
    <s v="RS"/>
    <s v="PELOTAS"/>
    <n v="376"/>
    <x v="38"/>
    <s v="04-SANTA MONICA"/>
    <n v="376"/>
    <x v="28"/>
    <s v="04-SANTA MONICA"/>
    <m/>
    <s v="Doutorado"/>
    <s v="Associado-02"/>
    <x v="0"/>
    <m/>
    <s v="0//0"/>
    <m/>
    <s v="Afas. Part.Pro.Pos.Grad. Stricto Sensu no País C/Ônus - EST"/>
    <n v="0"/>
    <m/>
    <n v="0"/>
    <m/>
    <s v="4/04/2022"/>
    <s v="4/03/2023"/>
    <s v="EST"/>
    <s v="40 DE"/>
    <d v="2008-04-11T00:00:00"/>
    <n v="17255.59"/>
    <n v="56"/>
    <x v="2"/>
    <x v="5"/>
  </r>
  <r>
    <s v="ROBERTO CHANG"/>
    <s v="Universidade Federal de Uberlandia"/>
    <n v="3377631"/>
    <n v="46112375672"/>
    <s v="10/11/1962"/>
    <s v="M"/>
    <s v="CHEUNG CHUNG ICE KOW"/>
    <s v="Amarela"/>
    <s v="BRASILEIRO NATO"/>
    <m/>
    <s v="SP"/>
    <s v="SOROCABA"/>
    <n v="356"/>
    <x v="23"/>
    <s v="04-SANTA MONICA"/>
    <n v="356"/>
    <x v="19"/>
    <s v="04-SANTA MONICA"/>
    <m/>
    <s v="Doutorado"/>
    <s v="Associado-04"/>
    <x v="0"/>
    <m/>
    <s v="0//0"/>
    <m/>
    <m/>
    <n v="0"/>
    <m/>
    <n v="0"/>
    <m/>
    <m/>
    <m/>
    <s v="EST"/>
    <s v="40 DE"/>
    <d v="2008-06-19T00:00:00"/>
    <n v="20399.79"/>
    <n v="60"/>
    <x v="6"/>
    <x v="3"/>
  </r>
  <r>
    <s v="ROBERTO DE PAULA MACHADO"/>
    <s v="Universidade Federal de Uberlandia"/>
    <n v="1006545"/>
    <n v="6298252622"/>
    <s v="26/02/1984"/>
    <s v="M"/>
    <s v="ROSIRENE APARECIDA RODRIGUES"/>
    <s v="Branca"/>
    <s v="BRASILEIRO NATO"/>
    <m/>
    <s v="SP"/>
    <m/>
    <n v="344"/>
    <x v="6"/>
    <s v="04-SANTA MONICA"/>
    <n v="344"/>
    <x v="6"/>
    <s v="04-SANTA MONICA"/>
    <m/>
    <s v="Mestrado"/>
    <s v="Auxiliar-01"/>
    <x v="1"/>
    <m/>
    <s v="0//0"/>
    <m/>
    <m/>
    <n v="0"/>
    <m/>
    <n v="0"/>
    <m/>
    <m/>
    <m/>
    <s v="CDT"/>
    <s v="40 HS"/>
    <d v="2021-03-01T00:00:00"/>
    <n v="3866.06"/>
    <n v="38"/>
    <x v="5"/>
    <x v="8"/>
  </r>
  <r>
    <s v="ROBERTO DE SOUZA MARTINS"/>
    <s v="Universidade Federal de Uberlandia"/>
    <n v="3338988"/>
    <n v="6740108846"/>
    <s v="14/12/1970"/>
    <s v="M"/>
    <s v="LAVINIA DE SOUZA MARTINS"/>
    <s v="Branca"/>
    <s v="BRASILEIRO NATO"/>
    <m/>
    <s v="SP"/>
    <s v="PRESIDENTE PRUDENTE"/>
    <n v="399"/>
    <x v="27"/>
    <s v="12-CAMPUS GLORIA"/>
    <n v="399"/>
    <x v="23"/>
    <s v="12-CAMPUS GLORIA"/>
    <m/>
    <s v="Doutorado"/>
    <s v="Associado-03"/>
    <x v="0"/>
    <m/>
    <s v="0//0"/>
    <m/>
    <m/>
    <n v="0"/>
    <m/>
    <n v="0"/>
    <m/>
    <m/>
    <m/>
    <s v="EST"/>
    <s v="40 DE"/>
    <d v="2009-08-07T00:00:00"/>
    <n v="17945.810000000001"/>
    <n v="52"/>
    <x v="0"/>
    <x v="5"/>
  </r>
  <r>
    <s v="ROBERTO ELIAS CAMPOS"/>
    <s v="Universidade Federal de Uberlandia"/>
    <n v="1035020"/>
    <n v="45759723634"/>
    <s v="15/06/1965"/>
    <s v="M"/>
    <s v="LAZARA DE SãO JOSé CAMPOS"/>
    <s v="Branca"/>
    <s v="BRASILEIRO NATO"/>
    <m/>
    <s v="MG"/>
    <s v="ARAXA"/>
    <n v="319"/>
    <x v="29"/>
    <s v="07-AREA ACADEMICA-UMUARAMA"/>
    <n v="319"/>
    <x v="13"/>
    <s v="07-AREA ACADEMICA-UMUARAMA"/>
    <m/>
    <s v="Doutorado"/>
    <s v="Titular-01"/>
    <x v="0"/>
    <m/>
    <s v="0//0"/>
    <m/>
    <m/>
    <n v="0"/>
    <m/>
    <n v="0"/>
    <m/>
    <m/>
    <m/>
    <s v="EST"/>
    <s v="40 DE"/>
    <d v="1992-04-03T00:00:00"/>
    <n v="22954.82"/>
    <n v="57"/>
    <x v="2"/>
    <x v="3"/>
  </r>
  <r>
    <s v="ROBERTO HIROKI MIWA"/>
    <s v="Universidade Federal de Uberlandia"/>
    <n v="1173643"/>
    <n v="5747844890"/>
    <s v="23/04/1964"/>
    <s v="M"/>
    <s v="TOKIE MIWA"/>
    <s v="Não Informado"/>
    <s v="BRASILEIRO NATO"/>
    <m/>
    <s v="RS"/>
    <s v="PORTO ALEGRE"/>
    <n v="395"/>
    <x v="1"/>
    <s v="04-SANTA MONICA"/>
    <n v="395"/>
    <x v="1"/>
    <s v="04-SANTA MONICA"/>
    <m/>
    <s v="Doutorado"/>
    <s v="Titular-01"/>
    <x v="0"/>
    <m/>
    <s v="0//0"/>
    <m/>
    <m/>
    <n v="0"/>
    <m/>
    <n v="0"/>
    <m/>
    <m/>
    <m/>
    <s v="EST"/>
    <s v="40 DE"/>
    <d v="1995-08-11T00:00:00"/>
    <n v="20816.47"/>
    <n v="58"/>
    <x v="2"/>
    <x v="3"/>
  </r>
  <r>
    <s v="ROBERTO MENDES FINZI NETO"/>
    <s v="Universidade Federal de Uberlandia"/>
    <n v="1355206"/>
    <n v="79923364100"/>
    <s v="31/01/1974"/>
    <s v="M"/>
    <s v="MARIA DE FATIMA FINZI"/>
    <s v="Branca"/>
    <s v="BRASILEIRO NATO"/>
    <m/>
    <s v="GO"/>
    <m/>
    <n v="399"/>
    <x v="27"/>
    <s v="12-CAMPUS GLORIA"/>
    <n v="399"/>
    <x v="23"/>
    <s v="12-CAMPUS GLORIA"/>
    <m/>
    <s v="Doutorado"/>
    <s v="Titular-01"/>
    <x v="0"/>
    <m/>
    <s v="0//0"/>
    <m/>
    <m/>
    <n v="0"/>
    <m/>
    <n v="0"/>
    <m/>
    <m/>
    <m/>
    <s v="EST"/>
    <s v="40 DE"/>
    <d v="2011-12-02T00:00:00"/>
    <n v="20530.009999999998"/>
    <n v="48"/>
    <x v="1"/>
    <x v="3"/>
  </r>
  <r>
    <s v="ROBERTO TERUMI ATARASSI"/>
    <s v="Universidade Federal de Uberlandia"/>
    <n v="1809644"/>
    <n v="19040329826"/>
    <s v="26/11/1973"/>
    <s v="M"/>
    <s v="EMIKO ATARASSI"/>
    <s v="Não Informado"/>
    <s v="BRASILEIRO NATO"/>
    <m/>
    <s v="SP"/>
    <m/>
    <n v="1339"/>
    <x v="167"/>
    <s v="12-CAMPUS GLORIA"/>
    <n v="301"/>
    <x v="3"/>
    <s v="12-CAMPUS GLORIA"/>
    <m/>
    <s v="Doutorado"/>
    <s v="Associado-02"/>
    <x v="0"/>
    <m/>
    <s v="0//0"/>
    <m/>
    <m/>
    <n v="0"/>
    <m/>
    <n v="0"/>
    <m/>
    <m/>
    <m/>
    <s v="EST"/>
    <s v="40 DE"/>
    <d v="2010-08-10T00:00:00"/>
    <n v="18238.77"/>
    <n v="49"/>
    <x v="0"/>
    <x v="1"/>
  </r>
  <r>
    <s v="ROBERTO VALDES PUENTES"/>
    <s v="Universidade Federal de Uberlandia"/>
    <n v="1658851"/>
    <n v="22152485807"/>
    <s v="18/05/1968"/>
    <s v="M"/>
    <s v="IDIA PUENTES LAZO"/>
    <s v="Branca"/>
    <s v="EQUIPARADO"/>
    <s v="CUBA"/>
    <m/>
    <s v="YAGUAJAY"/>
    <n v="363"/>
    <x v="10"/>
    <s v="04-SANTA MONICA"/>
    <n v="363"/>
    <x v="10"/>
    <s v="04-SANTA MONICA"/>
    <m/>
    <s v="Doutorado"/>
    <s v="Associado-04"/>
    <x v="0"/>
    <m/>
    <s v="0//0"/>
    <m/>
    <m/>
    <n v="0"/>
    <m/>
    <n v="0"/>
    <m/>
    <m/>
    <m/>
    <s v="EST"/>
    <s v="40 DE"/>
    <d v="2008-09-25T00:00:00"/>
    <n v="18663.64"/>
    <n v="54"/>
    <x v="2"/>
    <x v="1"/>
  </r>
  <r>
    <s v="ROBINSON SABINO DA SILVA"/>
    <s v="Universidade Federal de Uberlandia"/>
    <n v="1846461"/>
    <n v="97056456049"/>
    <s v="25/03/1981"/>
    <s v="M"/>
    <s v="MELANIA ANTONIA LERNER SABINO DA SILVA"/>
    <s v="Branca"/>
    <s v="BRASILEIRO NATO"/>
    <m/>
    <s v="SC"/>
    <m/>
    <n v="288"/>
    <x v="24"/>
    <s v="07-AREA ACADEMICA-UMUARAMA"/>
    <n v="288"/>
    <x v="20"/>
    <s v="07-AREA ACADEMICA-UMUARAMA"/>
    <m/>
    <s v="Doutorado"/>
    <s v="Adjunto-03"/>
    <x v="0"/>
    <m/>
    <s v="0//0"/>
    <m/>
    <m/>
    <n v="0"/>
    <m/>
    <n v="0"/>
    <m/>
    <m/>
    <m/>
    <s v="EST"/>
    <s v="40 DE"/>
    <d v="2013-10-29T00:00:00"/>
    <n v="12763.01"/>
    <n v="41"/>
    <x v="4"/>
    <x v="4"/>
  </r>
  <r>
    <s v="ROBSON CARLOS ANTUNES"/>
    <s v="Universidade Federal de Uberlandia"/>
    <n v="2497224"/>
    <n v="12588562809"/>
    <s v="26/12/1968"/>
    <s v="M"/>
    <s v="EDITH BARCA ANTUNES"/>
    <s v="Branca"/>
    <s v="BRASILEIRO NATO"/>
    <m/>
    <s v="SP"/>
    <s v="MONTE APRAZIVEL"/>
    <n v="314"/>
    <x v="20"/>
    <s v="07-AREA ACADEMICA-UMUARAMA"/>
    <n v="314"/>
    <x v="14"/>
    <s v="07-AREA ACADEMICA-UMUARAMA"/>
    <m/>
    <s v="Doutorado"/>
    <s v="Titular-01"/>
    <x v="0"/>
    <m/>
    <s v="0//0"/>
    <m/>
    <m/>
    <n v="0"/>
    <m/>
    <n v="0"/>
    <m/>
    <m/>
    <m/>
    <s v="EST"/>
    <s v="40 DE"/>
    <d v="2006-07-28T00:00:00"/>
    <n v="20530.009999999998"/>
    <n v="54"/>
    <x v="2"/>
    <x v="3"/>
  </r>
  <r>
    <s v="ROBSON JOSE DE OLIVEIRA JUNIOR"/>
    <s v="Universidade Federal de Uberlandia"/>
    <n v="3900048"/>
    <n v="6852697606"/>
    <s v="29/05/1984"/>
    <s v="M"/>
    <s v="ROSEMERE MENDES DE OLIVEIRA"/>
    <s v="Branca"/>
    <s v="BRASILEIRO NATO"/>
    <m/>
    <s v="MG"/>
    <m/>
    <n v="298"/>
    <x v="46"/>
    <s v="07-AREA ACADEMICA-UMUARAMA"/>
    <n v="298"/>
    <x v="30"/>
    <s v="07-AREA ACADEMICA-UMUARAMA"/>
    <m/>
    <s v="Doutorado"/>
    <s v="Adjunto-04"/>
    <x v="0"/>
    <m/>
    <s v="0//0"/>
    <m/>
    <m/>
    <n v="0"/>
    <m/>
    <n v="0"/>
    <m/>
    <m/>
    <m/>
    <s v="EST"/>
    <s v="40 DE"/>
    <d v="2013-08-05T00:00:00"/>
    <n v="13273.52"/>
    <n v="38"/>
    <x v="5"/>
    <x v="4"/>
  </r>
  <r>
    <s v="ROBSON LUIZ DE FRANCA"/>
    <s v="Universidade Federal de Uberlandia"/>
    <n v="1214482"/>
    <n v="54789974634"/>
    <s v="22/09/1967"/>
    <s v="M"/>
    <s v="EDWIRGENS DE SOUZA FRANCA"/>
    <s v="Branca"/>
    <s v="BRASILEIRO NATO"/>
    <m/>
    <s v="GO"/>
    <s v="GOIANIA"/>
    <n v="363"/>
    <x v="10"/>
    <s v="04-SANTA MONICA"/>
    <n v="363"/>
    <x v="10"/>
    <s v="04-SANTA MONICA"/>
    <m/>
    <s v="Doutorado"/>
    <s v="Titular-01"/>
    <x v="0"/>
    <m/>
    <s v="0//0"/>
    <m/>
    <m/>
    <n v="0"/>
    <m/>
    <n v="0"/>
    <m/>
    <m/>
    <m/>
    <s v="EST"/>
    <s v="40 DE"/>
    <d v="1996-12-04T00:00:00"/>
    <n v="20720.98"/>
    <n v="55"/>
    <x v="2"/>
    <x v="3"/>
  </r>
  <r>
    <s v="RODOLFO COLLEGARI"/>
    <s v="Universidade Federal de Uberlandia"/>
    <n v="2378432"/>
    <n v="36142854803"/>
    <s v="20/04/1987"/>
    <s v="M"/>
    <s v="SONIA REGINA RODRIGUES CARVALHO COLLEGARI"/>
    <s v="Branca"/>
    <s v="BRASILEIRO NATO"/>
    <m/>
    <s v="SP"/>
    <m/>
    <n v="391"/>
    <x v="8"/>
    <s v="04-SANTA MONICA"/>
    <n v="391"/>
    <x v="8"/>
    <s v="04-SANTA MONICA"/>
    <m/>
    <s v="Doutorado"/>
    <s v="Adjunto-02"/>
    <x v="0"/>
    <m/>
    <s v="0//0"/>
    <m/>
    <m/>
    <n v="0"/>
    <m/>
    <n v="0"/>
    <m/>
    <m/>
    <m/>
    <s v="EST"/>
    <s v="40 DE"/>
    <d v="2017-03-14T00:00:00"/>
    <n v="12272.12"/>
    <n v="35"/>
    <x v="5"/>
    <x v="4"/>
  </r>
  <r>
    <s v="RODRIGO ALEJANDRO ABARZA MUNOZ"/>
    <s v="Universidade Federal de Uberlandia"/>
    <n v="1658858"/>
    <n v="29832777801"/>
    <s v="01/11/1980"/>
    <s v="M"/>
    <s v="MARIA ELENA ABARZA MUNOZ"/>
    <s v="Parda"/>
    <s v="BRASILEIRO NATO"/>
    <m/>
    <s v="SP"/>
    <s v="SAO PAULO"/>
    <n v="356"/>
    <x v="23"/>
    <s v="04-SANTA MONICA"/>
    <n v="356"/>
    <x v="19"/>
    <s v="04-SANTA MONICA"/>
    <m/>
    <s v="Doutorado"/>
    <s v="Associado-04"/>
    <x v="0"/>
    <m/>
    <s v="0//0"/>
    <m/>
    <m/>
    <n v="0"/>
    <m/>
    <n v="0"/>
    <m/>
    <m/>
    <m/>
    <s v="EST"/>
    <s v="40 DE"/>
    <d v="2008-09-25T00:00:00"/>
    <n v="18663.64"/>
    <n v="42"/>
    <x v="4"/>
    <x v="1"/>
  </r>
  <r>
    <s v="RODRIGO AMORIM BEZERRA DA SILVA"/>
    <s v="Universidade Federal de Uberlandia"/>
    <n v="2692859"/>
    <n v="6311852675"/>
    <s v="19/09/1983"/>
    <s v="M"/>
    <s v="EFIGENIA AMORIM BEZERRA DA SILVA"/>
    <s v="Branca"/>
    <s v="BRASILEIRO NATO"/>
    <m/>
    <s v="MG"/>
    <s v="UBERLANDIA"/>
    <n v="356"/>
    <x v="23"/>
    <s v="04-SANTA MONICA"/>
    <n v="356"/>
    <x v="19"/>
    <s v="04-SANTA MONICA"/>
    <m/>
    <s v="Doutorado"/>
    <s v="Associado-01"/>
    <x v="0"/>
    <m/>
    <s v="0//0"/>
    <m/>
    <m/>
    <n v="26350"/>
    <s v="FUND. UNIV FEDERAL DA GRANDE DOURADOS"/>
    <n v="0"/>
    <m/>
    <m/>
    <m/>
    <s v="EST"/>
    <s v="40 DE"/>
    <d v="2015-07-01T00:00:00"/>
    <n v="16591.91"/>
    <n v="39"/>
    <x v="4"/>
    <x v="5"/>
  </r>
  <r>
    <s v="RODRIGO APARECIDO MORAES DE SOUZA"/>
    <s v="Universidade Federal de Uberlandia"/>
    <n v="1943595"/>
    <n v="17066270843"/>
    <s v="29/06/1973"/>
    <s v="M"/>
    <s v="MARIA HELENA MORAES DE SOUZA"/>
    <s v="Branca"/>
    <s v="BRASILEIRO NATO"/>
    <m/>
    <s v="SP"/>
    <m/>
    <n v="789"/>
    <x v="68"/>
    <s v="11-CAMPUS PATOS DE MINAS"/>
    <n v="410"/>
    <x v="7"/>
    <s v="04-SANTA MONICA"/>
    <m/>
    <s v="Doutorado"/>
    <s v="Adjunto-03"/>
    <x v="0"/>
    <m/>
    <s v="0//0"/>
    <m/>
    <m/>
    <n v="0"/>
    <m/>
    <n v="0"/>
    <m/>
    <m/>
    <m/>
    <s v="EST"/>
    <s v="40 DE"/>
    <d v="2014-04-02T00:00:00"/>
    <n v="12763.01"/>
    <n v="49"/>
    <x v="0"/>
    <x v="4"/>
  </r>
  <r>
    <s v="RODRIGO ARGENTON FREIRE"/>
    <s v="Universidade Federal de Uberlandia"/>
    <n v="1207610"/>
    <n v="36584663833"/>
    <s v="06/02/1987"/>
    <s v="M"/>
    <s v="NELI APARECIDA ARGENTON FREIRE"/>
    <s v="Branca"/>
    <s v="BRASILEIRO NATO"/>
    <m/>
    <s v="SP"/>
    <m/>
    <n v="372"/>
    <x v="2"/>
    <s v="04-SANTA MONICA"/>
    <n v="372"/>
    <x v="2"/>
    <s v="04-SANTA MONICA"/>
    <m/>
    <s v="Doutorado"/>
    <s v="Auxiliar-01"/>
    <x v="0"/>
    <m/>
    <s v="0//0"/>
    <m/>
    <m/>
    <n v="0"/>
    <m/>
    <n v="0"/>
    <m/>
    <m/>
    <m/>
    <s v="EST"/>
    <s v="40 DE"/>
    <d v="2022-06-20T00:00:00"/>
    <n v="9616.18"/>
    <n v="35"/>
    <x v="5"/>
    <x v="2"/>
  </r>
  <r>
    <s v="RODRIGO BARROSO PANATIERI"/>
    <s v="Universidade Federal de Uberlandia"/>
    <n v="1556424"/>
    <n v="64779840082"/>
    <s v="19/11/1973"/>
    <s v="M"/>
    <s v="TEREZINHA CARLINDA BARROSO PANATIERI"/>
    <s v="Parda"/>
    <s v="BRASILEIRO NATO"/>
    <m/>
    <s v="RS"/>
    <s v="PIRATINI"/>
    <n v="802"/>
    <x v="53"/>
    <s v="09-CAMPUS PONTAL"/>
    <n v="1152"/>
    <x v="27"/>
    <s v="09-CAMPUS PONTAL"/>
    <m/>
    <s v="Doutorado"/>
    <s v="Associado-02"/>
    <x v="0"/>
    <m/>
    <s v="0//0"/>
    <m/>
    <m/>
    <n v="0"/>
    <m/>
    <n v="0"/>
    <m/>
    <m/>
    <m/>
    <s v="EST"/>
    <s v="40 DE"/>
    <d v="2009-03-04T00:00:00"/>
    <n v="18058.169999999998"/>
    <n v="49"/>
    <x v="0"/>
    <x v="1"/>
  </r>
  <r>
    <s v="RODRIGO BEZERRA DE ARAUJO GALLIS"/>
    <s v="Universidade Federal de Uberlandia"/>
    <n v="1934888"/>
    <n v="25040559860"/>
    <s v="12/03/1977"/>
    <s v="M"/>
    <s v="FATIMA BEZERRA DE ARAUJO GALLIS"/>
    <s v="Branca"/>
    <s v="BRASILEIRO NATO"/>
    <m/>
    <s v="SP"/>
    <m/>
    <n v="340"/>
    <x v="17"/>
    <s v="04-SANTA MONICA"/>
    <n v="340"/>
    <x v="15"/>
    <s v="04-SANTA MONICA"/>
    <m/>
    <s v="Doutorado"/>
    <s v="Associado-02"/>
    <x v="0"/>
    <m/>
    <s v="0//0"/>
    <m/>
    <m/>
    <n v="0"/>
    <m/>
    <n v="0"/>
    <m/>
    <m/>
    <m/>
    <s v="EST"/>
    <s v="40 DE"/>
    <d v="2012-04-11T00:00:00"/>
    <n v="17255.59"/>
    <n v="45"/>
    <x v="1"/>
    <x v="5"/>
  </r>
  <r>
    <s v="RODRIGO FERNANDES MALAQUIAS"/>
    <s v="Universidade Federal de Uberlandia"/>
    <n v="1676844"/>
    <n v="1472243650"/>
    <s v="19/01/1983"/>
    <s v="M"/>
    <s v="MARIA MADALENA FERNANDES MALAQUIAS"/>
    <s v="Branca"/>
    <s v="BRASILEIRO NATO"/>
    <m/>
    <s v="MG"/>
    <s v="UBERABA"/>
    <n v="369"/>
    <x v="28"/>
    <s v="04-SANTA MONICA"/>
    <n v="369"/>
    <x v="24"/>
    <s v="04-SANTA MONICA"/>
    <m/>
    <s v="Doutorado"/>
    <s v="Associado-02"/>
    <x v="0"/>
    <m/>
    <s v="0//0"/>
    <m/>
    <m/>
    <n v="0"/>
    <m/>
    <n v="0"/>
    <m/>
    <m/>
    <m/>
    <s v="EST"/>
    <s v="40 DE"/>
    <d v="2009-01-22T00:00:00"/>
    <n v="17255.59"/>
    <n v="39"/>
    <x v="4"/>
    <x v="5"/>
  </r>
  <r>
    <s v="RODRIGO FREITAS RODRIGUES"/>
    <s v="Universidade Federal de Uberlandia"/>
    <n v="2309180"/>
    <n v="30586923829"/>
    <s v="02/02/1983"/>
    <s v="M"/>
    <s v="MARIA RITA FREITAS RODRIGUES DA COSTA"/>
    <s v="Branca"/>
    <s v="BRASILEIRO NATO"/>
    <m/>
    <s v="SP"/>
    <m/>
    <n v="1243"/>
    <x v="168"/>
    <s v="04-SANTA MONICA"/>
    <n v="808"/>
    <x v="26"/>
    <s v="04-SANTA MONICA"/>
    <m/>
    <s v="Doutorado"/>
    <s v="Adjunto-02"/>
    <x v="0"/>
    <m/>
    <s v="0//0"/>
    <m/>
    <m/>
    <n v="0"/>
    <m/>
    <n v="0"/>
    <m/>
    <m/>
    <m/>
    <s v="EST"/>
    <s v="40 DE"/>
    <d v="2016-05-03T00:00:00"/>
    <n v="13247.63"/>
    <n v="39"/>
    <x v="4"/>
    <x v="4"/>
  </r>
  <r>
    <s v="RODRIGO GUSTAVO DELALIBERA"/>
    <s v="Universidade Federal de Uberlandia"/>
    <n v="1674447"/>
    <n v="24784775803"/>
    <s v="23/01/1976"/>
    <s v="M"/>
    <s v="MARIA CRISTINA DEL GESSO DELALIBERA"/>
    <s v="Branca"/>
    <s v="BRASILEIRO NATO"/>
    <m/>
    <s v="SP"/>
    <m/>
    <n v="407"/>
    <x v="43"/>
    <s v="04-SANTA MONICA"/>
    <n v="407"/>
    <x v="29"/>
    <s v="04-SANTA MONICA"/>
    <m/>
    <s v="Doutorado"/>
    <s v="Associado-03"/>
    <x v="0"/>
    <m/>
    <s v="0//0"/>
    <m/>
    <m/>
    <n v="26235"/>
    <s v="UNIVERSIDADE FEDERAL DE GOIAS"/>
    <n v="0"/>
    <m/>
    <m/>
    <m/>
    <s v="EST"/>
    <s v="40 DE"/>
    <d v="2015-12-02T00:00:00"/>
    <n v="17945.810000000001"/>
    <n v="46"/>
    <x v="1"/>
    <x v="5"/>
  </r>
  <r>
    <s v="RODRIGO LAMBERT"/>
    <s v="Universidade Federal de Uberlandia"/>
    <n v="2031997"/>
    <n v="1173970169"/>
    <s v="25/01/1985"/>
    <s v="M"/>
    <s v="THELMA SANTOS DE MELO LAMBERT"/>
    <s v="Branca"/>
    <s v="EQUIPARADO"/>
    <s v="BELGICA"/>
    <m/>
    <m/>
    <n v="391"/>
    <x v="8"/>
    <s v="04-SANTA MONICA"/>
    <n v="391"/>
    <x v="8"/>
    <s v="04-SANTA MONICA"/>
    <m/>
    <s v="Doutorado"/>
    <s v="Adjunto-04"/>
    <x v="0"/>
    <m/>
    <s v="0//0"/>
    <m/>
    <m/>
    <n v="0"/>
    <m/>
    <n v="0"/>
    <m/>
    <m/>
    <m/>
    <s v="EST"/>
    <s v="40 DE"/>
    <d v="2013-06-05T00:00:00"/>
    <n v="13273.52"/>
    <n v="37"/>
    <x v="5"/>
    <x v="4"/>
  </r>
  <r>
    <s v="RODRIGO MIRANDA"/>
    <s v="Universidade Federal de Uberlandia"/>
    <n v="3355470"/>
    <n v="4415936660"/>
    <s v="14/10/1978"/>
    <s v="M"/>
    <s v="ELIZABETH DIVINA MIRANDA"/>
    <s v="Branca"/>
    <s v="BRASILEIRO NATO"/>
    <m/>
    <s v="MG"/>
    <s v="UBERLANDIA"/>
    <n v="369"/>
    <x v="28"/>
    <s v="04-SANTA MONICA"/>
    <n v="369"/>
    <x v="24"/>
    <s v="04-SANTA MONICA"/>
    <m/>
    <s v="Doutorado"/>
    <s v="Associado-01"/>
    <x v="0"/>
    <m/>
    <s v="0//0"/>
    <m/>
    <m/>
    <n v="0"/>
    <m/>
    <n v="0"/>
    <m/>
    <m/>
    <m/>
    <s v="EST"/>
    <s v="40 DE"/>
    <d v="2009-07-24T00:00:00"/>
    <n v="16591.91"/>
    <n v="44"/>
    <x v="1"/>
    <x v="5"/>
  </r>
  <r>
    <s v="RODRIGO MOLINI LEAO"/>
    <s v="Universidade Federal de Uberlandia"/>
    <n v="1267989"/>
    <n v="29545855878"/>
    <s v="04/03/1982"/>
    <s v="M"/>
    <s v="ANA MARIA MOLINI LEAO"/>
    <s v="Branca"/>
    <s v="BRASILEIRO NATO"/>
    <m/>
    <s v="SP"/>
    <m/>
    <n v="1167"/>
    <x v="169"/>
    <s v="07-AREA ACADEMICA-UMUARAMA"/>
    <n v="288"/>
    <x v="20"/>
    <s v="07-AREA ACADEMICA-UMUARAMA"/>
    <m/>
    <s v="Doutorado"/>
    <s v="Adjunto-02"/>
    <x v="0"/>
    <m/>
    <s v="0//0"/>
    <m/>
    <m/>
    <n v="26232"/>
    <s v="UNIVERSIDADE FEDERAL DA BAHIA"/>
    <n v="0"/>
    <m/>
    <m/>
    <m/>
    <s v="EST"/>
    <s v="40 DE"/>
    <d v="2019-07-05T00:00:00"/>
    <n v="12272.12"/>
    <n v="40"/>
    <x v="4"/>
    <x v="4"/>
  </r>
  <r>
    <s v="RODRIGO OTAVIO VEIGA DE MIRANDA"/>
    <s v="Universidade Federal de Uberlandia"/>
    <n v="1035820"/>
    <n v="5655655675"/>
    <s v="02/07/1981"/>
    <s v="M"/>
    <s v="ALVA DO NASCIMENTO VEIGA DE MIRANDA"/>
    <s v="Branca"/>
    <s v="BRASILEIRO NATO"/>
    <m/>
    <s v="MG"/>
    <m/>
    <n v="908"/>
    <x v="44"/>
    <s v="10-CAMPUS MONTE CARMELO"/>
    <n v="301"/>
    <x v="3"/>
    <s v="12-CAMPUS GLORIA"/>
    <m/>
    <s v="Doutorado"/>
    <s v="Adjunto-01"/>
    <x v="0"/>
    <m/>
    <s v="0//0"/>
    <m/>
    <m/>
    <n v="0"/>
    <m/>
    <n v="0"/>
    <m/>
    <m/>
    <m/>
    <s v="EST"/>
    <s v="40 DE"/>
    <d v="2018-09-04T00:00:00"/>
    <n v="11800.12"/>
    <n v="41"/>
    <x v="4"/>
    <x v="7"/>
  </r>
  <r>
    <s v="RODRIGO PEREIRA DE QUEIROZ"/>
    <s v="Universidade Federal de Uberlandia"/>
    <n v="2203829"/>
    <n v="78606080659"/>
    <s v="06/08/1970"/>
    <s v="M"/>
    <s v="SEMIRAMIS GEMA PEREIRA DE QUEIROZ"/>
    <s v="Branca"/>
    <s v="BRASILEIRO NATO"/>
    <m/>
    <s v="MG"/>
    <s v="UBERLANDIA"/>
    <n v="314"/>
    <x v="20"/>
    <s v="07-AREA ACADEMICA-UMUARAMA"/>
    <n v="314"/>
    <x v="14"/>
    <s v="07-AREA ACADEMICA-UMUARAMA"/>
    <m/>
    <s v="Doutorado"/>
    <s v="Associado-04"/>
    <x v="0"/>
    <m/>
    <s v="0//0"/>
    <m/>
    <m/>
    <n v="0"/>
    <m/>
    <n v="0"/>
    <m/>
    <m/>
    <m/>
    <s v="EST"/>
    <s v="40 DE"/>
    <d v="1998-06-24T00:00:00"/>
    <n v="19531.71"/>
    <n v="52"/>
    <x v="0"/>
    <x v="1"/>
  </r>
  <r>
    <s v="RODRIGO PIRES LEANDRO"/>
    <s v="Universidade Federal de Uberlandia"/>
    <n v="1489718"/>
    <n v="1638182906"/>
    <s v="18/01/1978"/>
    <s v="M"/>
    <s v="MARLENE PIRES LEANDRO"/>
    <s v="Branca"/>
    <s v="BRASILEIRO NATO"/>
    <m/>
    <s v="SC"/>
    <m/>
    <n v="407"/>
    <x v="43"/>
    <s v="04-SANTA MONICA"/>
    <n v="407"/>
    <x v="29"/>
    <s v="04-SANTA MONICA"/>
    <m/>
    <s v="Doutorado"/>
    <s v="Adjunto-04"/>
    <x v="0"/>
    <m/>
    <s v="0//0"/>
    <m/>
    <m/>
    <n v="0"/>
    <m/>
    <n v="0"/>
    <m/>
    <m/>
    <m/>
    <s v="EST"/>
    <s v="40 DE"/>
    <d v="2009-04-09T00:00:00"/>
    <n v="13273.52"/>
    <n v="44"/>
    <x v="1"/>
    <x v="4"/>
  </r>
  <r>
    <s v="RODRIGO RODRIGUES CAMBRAIA DE MIRANDA"/>
    <s v="Universidade Federal de Uberlandia"/>
    <n v="3251362"/>
    <n v="3493778635"/>
    <s v="02/10/1977"/>
    <s v="M"/>
    <s v="DENISE RODRIGUES CAMBRAIA"/>
    <s v="Branca"/>
    <s v="BRASILEIRO NATO"/>
    <m/>
    <s v="SP"/>
    <m/>
    <n v="288"/>
    <x v="24"/>
    <s v="07-AREA ACADEMICA-UMUARAMA"/>
    <n v="288"/>
    <x v="20"/>
    <s v="07-AREA ACADEMICA-UMUARAMA"/>
    <m/>
    <s v="Doutorado"/>
    <s v="Auxiliar-01"/>
    <x v="0"/>
    <m/>
    <s v="0//0"/>
    <m/>
    <m/>
    <n v="0"/>
    <m/>
    <n v="0"/>
    <m/>
    <m/>
    <m/>
    <s v="EST"/>
    <s v="40 DE"/>
    <d v="2021-09-01T00:00:00"/>
    <n v="9616.18"/>
    <n v="45"/>
    <x v="1"/>
    <x v="2"/>
  </r>
  <r>
    <s v="RODRIGO SANCHES MIANI"/>
    <s v="Universidade Federal de Uberlandia"/>
    <n v="2077505"/>
    <n v="32683045832"/>
    <s v="30/10/1983"/>
    <s v="M"/>
    <s v="ROSA MARIA SANCHES MIANI"/>
    <s v="Branca"/>
    <s v="BRASILEIRO NATO"/>
    <m/>
    <s v="SP"/>
    <m/>
    <n v="414"/>
    <x v="42"/>
    <s v="04-SANTA MONICA"/>
    <n v="414"/>
    <x v="12"/>
    <s v="04-SANTA MONICA"/>
    <m/>
    <s v="Doutorado"/>
    <s v="Adjunto-03"/>
    <x v="0"/>
    <m/>
    <s v="0//0"/>
    <m/>
    <m/>
    <n v="0"/>
    <m/>
    <n v="0"/>
    <m/>
    <m/>
    <m/>
    <s v="EST"/>
    <s v="40 DE"/>
    <d v="2013-12-03T00:00:00"/>
    <n v="12763.01"/>
    <n v="39"/>
    <x v="4"/>
    <x v="4"/>
  </r>
  <r>
    <s v="RODRIGO SANCHES PERES"/>
    <s v="Universidade Federal de Uberlandia"/>
    <n v="1507084"/>
    <n v="29034919846"/>
    <s v="12/03/1979"/>
    <s v="M"/>
    <s v="MARGARIDA MARIA SANCHES PERES"/>
    <s v="Branca"/>
    <s v="BRASILEIRO NATO"/>
    <m/>
    <s v="SP"/>
    <s v="SAO CARLOS"/>
    <n v="326"/>
    <x v="22"/>
    <s v="07-AREA ACADEMICA-UMUARAMA"/>
    <n v="326"/>
    <x v="18"/>
    <s v="07-AREA ACADEMICA-UMUARAMA"/>
    <m/>
    <s v="Doutorado"/>
    <s v="Associado-04"/>
    <x v="0"/>
    <m/>
    <s v="0//0"/>
    <m/>
    <m/>
    <n v="0"/>
    <m/>
    <n v="0"/>
    <m/>
    <m/>
    <m/>
    <s v="EST"/>
    <s v="40 DE"/>
    <d v="2008-09-25T00:00:00"/>
    <n v="18663.64"/>
    <n v="43"/>
    <x v="4"/>
    <x v="1"/>
  </r>
  <r>
    <s v="RODRIGO VALVERDE DENUBILA"/>
    <s v="Universidade Federal de Uberlandia"/>
    <n v="1061937"/>
    <n v="30835088839"/>
    <s v="05/04/1983"/>
    <s v="M"/>
    <s v="VALERIA CRISTINA VALVERDE DENUBILA"/>
    <s v="Branca"/>
    <s v="BRASILEIRO NATO"/>
    <m/>
    <s v="SP"/>
    <m/>
    <n v="349"/>
    <x v="9"/>
    <s v="04-SANTA MONICA"/>
    <n v="349"/>
    <x v="9"/>
    <s v="04-SANTA MONICA"/>
    <m/>
    <s v="Doutorado"/>
    <s v="Auxiliar-02"/>
    <x v="0"/>
    <m/>
    <s v="0//0"/>
    <m/>
    <m/>
    <n v="0"/>
    <m/>
    <n v="0"/>
    <m/>
    <m/>
    <m/>
    <s v="EST"/>
    <s v="40 DE"/>
    <d v="2020-09-01T00:00:00"/>
    <n v="10097"/>
    <n v="39"/>
    <x v="4"/>
    <x v="7"/>
  </r>
  <r>
    <s v="RODRIGO VASCONCELOS MACHADO"/>
    <s v="Universidade Federal de Uberlandia"/>
    <n v="1212382"/>
    <n v="75039893604"/>
    <s v="18/04/1971"/>
    <s v="M"/>
    <s v="MARGARIDA DO CARMO MACHADO"/>
    <s v="Branca"/>
    <s v="BRASILEIRO NATO"/>
    <m/>
    <s v="MG"/>
    <m/>
    <n v="349"/>
    <x v="9"/>
    <s v="04-SANTA MONICA"/>
    <n v="349"/>
    <x v="9"/>
    <s v="04-SANTA MONICA"/>
    <m/>
    <s v="Doutorado"/>
    <s v="Associado-04"/>
    <x v="0"/>
    <m/>
    <s v="0//0"/>
    <m/>
    <m/>
    <n v="26241"/>
    <s v="UNIVERSIDADE FEDERAL DO PARANA"/>
    <n v="0"/>
    <m/>
    <m/>
    <m/>
    <s v="EST"/>
    <s v="40 DE"/>
    <d v="2021-05-06T00:00:00"/>
    <n v="18663.64"/>
    <n v="51"/>
    <x v="0"/>
    <x v="1"/>
  </r>
  <r>
    <s v="RODRIGO VITORINO SOUZA ALVES"/>
    <s v="Universidade Federal de Uberlandia"/>
    <n v="1890830"/>
    <n v="7746491600"/>
    <s v="29/05/1985"/>
    <s v="M"/>
    <s v="RAQUEL DE SOUZA ALVES SILVA"/>
    <s v="Branca"/>
    <s v="BRASILEIRO NATO"/>
    <m/>
    <s v="MG"/>
    <m/>
    <n v="376"/>
    <x v="38"/>
    <s v="04-SANTA MONICA"/>
    <n v="376"/>
    <x v="28"/>
    <s v="04-SANTA MONICA"/>
    <m/>
    <s v="Doutorado"/>
    <s v="Adjunto-04"/>
    <x v="0"/>
    <m/>
    <s v="0//0"/>
    <m/>
    <m/>
    <n v="0"/>
    <m/>
    <n v="0"/>
    <m/>
    <m/>
    <m/>
    <s v="EST"/>
    <s v="40 DE"/>
    <d v="2011-09-15T00:00:00"/>
    <n v="13273.52"/>
    <n v="37"/>
    <x v="5"/>
    <x v="4"/>
  </r>
  <r>
    <s v="ROGERIO AGENOR DE ARAUJO"/>
    <s v="Universidade Federal de Uberlandia"/>
    <n v="6412773"/>
    <n v="41484401620"/>
    <s v="10/09/1958"/>
    <s v="M"/>
    <s v="LOURDES FERREIRA ARAUJO"/>
    <s v="Branca"/>
    <s v="BRASILEIRO NATO"/>
    <m/>
    <s v="MG"/>
    <s v="POCO FUNDO"/>
    <n v="305"/>
    <x v="0"/>
    <s v="07-AREA ACADEMICA-UMUARAMA"/>
    <n v="305"/>
    <x v="0"/>
    <s v="07-AREA ACADEMICA-UMUARAMA"/>
    <m/>
    <s v="Mestrado"/>
    <s v="Assistente-02"/>
    <x v="0"/>
    <m/>
    <s v="0//0"/>
    <m/>
    <m/>
    <n v="0"/>
    <m/>
    <n v="0"/>
    <m/>
    <m/>
    <m/>
    <s v="EST"/>
    <s v="40 HS"/>
    <d v="2016-10-11T00:00:00"/>
    <n v="5007.21"/>
    <n v="64"/>
    <x v="3"/>
    <x v="0"/>
  </r>
  <r>
    <s v="ROGERIO DE MELO COSTA PINTO"/>
    <s v="Universidade Federal de Uberlandia"/>
    <n v="1349935"/>
    <n v="59639261653"/>
    <s v="03/05/1969"/>
    <s v="M"/>
    <s v="NILZA DE MELO COSTA PINTO"/>
    <s v="Branca"/>
    <s v="BRASILEIRO NATO"/>
    <m/>
    <s v="MG"/>
    <s v="LAVRAS"/>
    <n v="391"/>
    <x v="8"/>
    <s v="04-SANTA MONICA"/>
    <n v="391"/>
    <x v="8"/>
    <s v="04-SANTA MONICA"/>
    <m/>
    <s v="Doutorado"/>
    <s v="Titular-01"/>
    <x v="0"/>
    <m/>
    <s v="0//0"/>
    <m/>
    <m/>
    <n v="0"/>
    <m/>
    <n v="0"/>
    <m/>
    <m/>
    <m/>
    <s v="EST"/>
    <s v="40 DE"/>
    <d v="2002-05-10T00:00:00"/>
    <n v="20530.009999999998"/>
    <n v="53"/>
    <x v="0"/>
    <x v="3"/>
  </r>
  <r>
    <s v="ROGERIO FERNANDO PIRES"/>
    <s v="Universidade Federal de Uberlandia"/>
    <n v="1888634"/>
    <n v="29436855850"/>
    <s v="22/12/1979"/>
    <s v="M"/>
    <s v="BENEDITA DE FATIMA GOMES PIRES"/>
    <s v="Branca"/>
    <s v="BRASILEIRO NATO"/>
    <m/>
    <s v="SP"/>
    <m/>
    <n v="801"/>
    <x v="96"/>
    <s v="09-CAMPUS PONTAL"/>
    <n v="1152"/>
    <x v="27"/>
    <s v="09-CAMPUS PONTAL"/>
    <m/>
    <s v="Doutorado"/>
    <s v="Adjunto-02"/>
    <x v="0"/>
    <m/>
    <s v="0//0"/>
    <m/>
    <m/>
    <n v="0"/>
    <m/>
    <n v="0"/>
    <m/>
    <m/>
    <m/>
    <s v="EST"/>
    <s v="40 DE"/>
    <d v="2016-11-29T00:00:00"/>
    <n v="12272.12"/>
    <n v="43"/>
    <x v="4"/>
    <x v="4"/>
  </r>
  <r>
    <s v="ROGERIO LEMOS RIBEIRO"/>
    <s v="Universidade Federal de Uberlandia"/>
    <n v="1964479"/>
    <n v="27705848805"/>
    <s v="30/12/1978"/>
    <s v="M"/>
    <s v="ELZA FERRANTE RIBEIRO"/>
    <s v="Branca"/>
    <s v="BRASILEIRO NATO"/>
    <m/>
    <s v="SP"/>
    <m/>
    <n v="407"/>
    <x v="43"/>
    <s v="04-SANTA MONICA"/>
    <n v="407"/>
    <x v="29"/>
    <s v="04-SANTA MONICA"/>
    <m/>
    <s v="Doutorado"/>
    <s v="Adjunto-04"/>
    <x v="0"/>
    <m/>
    <s v="0//0"/>
    <m/>
    <m/>
    <n v="0"/>
    <m/>
    <n v="0"/>
    <m/>
    <m/>
    <m/>
    <s v="EST"/>
    <s v="40 DE"/>
    <d v="2012-08-28T00:00:00"/>
    <n v="13273.52"/>
    <n v="44"/>
    <x v="1"/>
    <x v="4"/>
  </r>
  <r>
    <s v="ROGERIO MENDONCA DE CARVALHO"/>
    <s v="Universidade Federal de Uberlandia"/>
    <n v="2079384"/>
    <n v="11741605865"/>
    <s v="15/09/1977"/>
    <s v="M"/>
    <s v="DEISE MAROUELLI MENDONCA CARVALHO"/>
    <s v="Branca"/>
    <s v="BRASILEIRO NATO"/>
    <m/>
    <s v="SP"/>
    <m/>
    <n v="332"/>
    <x v="48"/>
    <s v="03-EDUCACAO FISICA"/>
    <n v="332"/>
    <x v="31"/>
    <s v="03-EDUCACAO FISICA"/>
    <m/>
    <s v="Doutorado"/>
    <s v="Adjunto-02"/>
    <x v="0"/>
    <m/>
    <s v="0//0"/>
    <m/>
    <m/>
    <n v="0"/>
    <m/>
    <n v="0"/>
    <m/>
    <m/>
    <m/>
    <s v="EST"/>
    <s v="40 DE"/>
    <d v="2013-12-23T00:00:00"/>
    <n v="12842.91"/>
    <n v="45"/>
    <x v="1"/>
    <x v="4"/>
  </r>
  <r>
    <s v="ROGERIO SALES GONCALVES"/>
    <s v="Universidade Federal de Uberlandia"/>
    <n v="2568403"/>
    <n v="22173670808"/>
    <s v="11/05/1981"/>
    <s v="M"/>
    <s v="ALAIR SALES GONCALVES"/>
    <s v="Branca"/>
    <s v="BRASILEIRO NATO"/>
    <m/>
    <s v="SP"/>
    <s v="BARRETOS"/>
    <n v="399"/>
    <x v="27"/>
    <s v="12-CAMPUS GLORIA"/>
    <n v="399"/>
    <x v="23"/>
    <s v="12-CAMPUS GLORIA"/>
    <m/>
    <s v="Doutorado"/>
    <s v="Associado-03"/>
    <x v="0"/>
    <m/>
    <s v="0//0"/>
    <m/>
    <m/>
    <n v="0"/>
    <m/>
    <n v="0"/>
    <m/>
    <m/>
    <m/>
    <s v="EST"/>
    <s v="40 DE"/>
    <d v="2008-11-10T00:00:00"/>
    <n v="17945.810000000001"/>
    <n v="41"/>
    <x v="4"/>
    <x v="5"/>
  </r>
  <r>
    <s v="ROMANA ISABEL BRAZIO VALENTE PINHO"/>
    <s v="Universidade Federal de Uberlandia"/>
    <n v="1067124"/>
    <n v="23174699851"/>
    <s v="16/03/1976"/>
    <s v="F"/>
    <s v="LUZIA CANCIO BRAZIO VALENTE"/>
    <s v="Branca"/>
    <s v="ESTRANGEIRO"/>
    <s v="PORTUGAL"/>
    <m/>
    <m/>
    <n v="363"/>
    <x v="10"/>
    <s v="04-SANTA MONICA"/>
    <n v="363"/>
    <x v="10"/>
    <s v="04-SANTA MONICA"/>
    <m/>
    <s v="Doutorado"/>
    <s v="Adjunto-03"/>
    <x v="0"/>
    <m/>
    <s v="0//0"/>
    <m/>
    <m/>
    <n v="0"/>
    <m/>
    <n v="0"/>
    <m/>
    <m/>
    <m/>
    <s v="EST"/>
    <s v="40 DE"/>
    <d v="2014-02-04T00:00:00"/>
    <n v="12763.01"/>
    <n v="46"/>
    <x v="1"/>
    <x v="4"/>
  </r>
  <r>
    <s v="RONALDO CASTRO DE OLIVEIRA"/>
    <s v="Universidade Federal de Uberlandia"/>
    <n v="3191429"/>
    <n v="77092597668"/>
    <s v="03/09/1968"/>
    <s v="M"/>
    <s v="ESTER CASTRO DE OLIVEIRA"/>
    <s v="Branca"/>
    <s v="BRASILEIRO NATO"/>
    <m/>
    <s v="MG"/>
    <s v="RESPLENDOR"/>
    <n v="414"/>
    <x v="42"/>
    <s v="04-SANTA MONICA"/>
    <n v="414"/>
    <x v="12"/>
    <s v="04-SANTA MONICA"/>
    <m/>
    <s v="Mestrado"/>
    <s v="Adjunto-04"/>
    <x v="0"/>
    <m/>
    <s v="0//0"/>
    <m/>
    <m/>
    <n v="0"/>
    <m/>
    <n v="0"/>
    <m/>
    <m/>
    <m/>
    <s v="EST"/>
    <s v="40 DE"/>
    <d v="2008-09-25T00:00:00"/>
    <n v="9260.6"/>
    <n v="54"/>
    <x v="2"/>
    <x v="2"/>
  </r>
  <r>
    <s v="RONALDO MACEDO BRANDAO"/>
    <s v="Universidade Federal de Uberlandia"/>
    <n v="2380879"/>
    <n v="52032280604"/>
    <s v="03/07/1964"/>
    <s v="M"/>
    <s v="MARIA DE LOURDES MACEDO BRANDAO"/>
    <s v="Branca"/>
    <s v="BRASILEIRO NATO"/>
    <m/>
    <s v="MG"/>
    <m/>
    <n v="808"/>
    <x v="35"/>
    <s v="04-SANTA MONICA"/>
    <n v="808"/>
    <x v="26"/>
    <s v="04-SANTA MONICA"/>
    <m/>
    <s v="Doutorado"/>
    <s v="Adjunto-02"/>
    <x v="0"/>
    <m/>
    <s v="0//0"/>
    <m/>
    <m/>
    <n v="0"/>
    <m/>
    <n v="0"/>
    <m/>
    <m/>
    <m/>
    <s v="EST"/>
    <s v="40 DE"/>
    <d v="2017-03-27T00:00:00"/>
    <n v="13255.3"/>
    <n v="58"/>
    <x v="2"/>
    <x v="4"/>
  </r>
  <r>
    <s v="RONAN MACHADO DE ALCANTARA"/>
    <s v="Universidade Federal de Uberlandia"/>
    <n v="3418160"/>
    <n v="71167994604"/>
    <s v="06/10/1963"/>
    <s v="M"/>
    <s v="MARIA MAGALHAES MACHADO ALCANTARA"/>
    <s v="Branca"/>
    <s v="BRASILEIRO NATO"/>
    <m/>
    <s v="MG"/>
    <s v="MEDEIROS"/>
    <n v="430"/>
    <x v="114"/>
    <s v="07-AREA ACADEMICA-UMUARAMA"/>
    <n v="319"/>
    <x v="13"/>
    <s v="07-AREA ACADEMICA-UMUARAMA"/>
    <m/>
    <s v="Mestrado"/>
    <s v="Adjunto-04"/>
    <x v="0"/>
    <m/>
    <s v="0//0"/>
    <m/>
    <s v="Lic. Tratar de Interesses Particulares - EST"/>
    <n v="0"/>
    <m/>
    <n v="0"/>
    <m/>
    <s v="20/10/2021"/>
    <s v="19/10/2024"/>
    <s v="EST"/>
    <s v="40 HS"/>
    <d v="2008-09-25T00:00:00"/>
    <n v="0"/>
    <n v="59"/>
    <x v="6"/>
    <x v="10"/>
  </r>
  <r>
    <s v="RONE CARDOSO"/>
    <s v="Universidade Federal de Uberlandia"/>
    <n v="2581343"/>
    <n v="98707744668"/>
    <s v="17/07/1974"/>
    <s v="M"/>
    <s v="SIRLEI DA SILVA CARDOSO"/>
    <s v="Branca"/>
    <s v="BRASILEIRO NATO"/>
    <m/>
    <s v="MG"/>
    <s v="UBERLANDIA"/>
    <n v="298"/>
    <x v="46"/>
    <s v="07-AREA ACADEMICA-UMUARAMA"/>
    <n v="298"/>
    <x v="30"/>
    <s v="07-AREA ACADEMICA-UMUARAMA"/>
    <m/>
    <s v="Doutorado"/>
    <s v="Associado-02"/>
    <x v="0"/>
    <m/>
    <s v="0//0"/>
    <m/>
    <m/>
    <n v="0"/>
    <m/>
    <n v="0"/>
    <m/>
    <m/>
    <m/>
    <s v="EST"/>
    <s v="40 DE"/>
    <d v="2011-02-08T00:00:00"/>
    <n v="18058.169999999998"/>
    <n v="48"/>
    <x v="1"/>
    <x v="1"/>
  </r>
  <r>
    <s v="ROSA MARIA ZAIA BORGES"/>
    <s v="Universidade Federal de Uberlandia"/>
    <n v="1339022"/>
    <n v="861651600"/>
    <s v="26/10/1974"/>
    <s v="F"/>
    <s v="IGNEZ ROSA ZAIA BORGES"/>
    <s v="Branca"/>
    <s v="BRASILEIRO NATO"/>
    <m/>
    <s v="MG"/>
    <m/>
    <n v="376"/>
    <x v="38"/>
    <s v="04-SANTA MONICA"/>
    <n v="376"/>
    <x v="28"/>
    <s v="04-SANTA MONICA"/>
    <m/>
    <s v="Doutorado"/>
    <s v="Adjunto-02"/>
    <x v="0"/>
    <m/>
    <s v="0//0"/>
    <m/>
    <m/>
    <n v="26266"/>
    <s v="FUNDACAO UNIVERSIDADE FEDERAL DO PAMPA"/>
    <n v="0"/>
    <m/>
    <m/>
    <m/>
    <s v="EST"/>
    <s v="40 DE"/>
    <d v="2018-02-20T00:00:00"/>
    <n v="13255.3"/>
    <n v="48"/>
    <x v="1"/>
    <x v="4"/>
  </r>
  <r>
    <s v="ROSANA APARECIDA RIBEIRO"/>
    <s v="Universidade Federal de Uberlandia"/>
    <n v="1163337"/>
    <n v="75648830653"/>
    <s v="29/10/1965"/>
    <s v="F"/>
    <s v="MARIA SELMA RIBEIRO"/>
    <s v="Branca"/>
    <s v="BRASILEIRO NATO"/>
    <m/>
    <s v="MG"/>
    <s v="DORES DO INDAIA"/>
    <n v="344"/>
    <x v="6"/>
    <s v="04-SANTA MONICA"/>
    <n v="344"/>
    <x v="6"/>
    <s v="04-SANTA MONICA"/>
    <m/>
    <s v="Doutorado"/>
    <s v="Titular-01"/>
    <x v="0"/>
    <m/>
    <s v="0//0"/>
    <m/>
    <m/>
    <n v="0"/>
    <m/>
    <n v="0"/>
    <m/>
    <m/>
    <m/>
    <s v="EST"/>
    <s v="40 DE"/>
    <d v="1994-04-04T00:00:00"/>
    <n v="23920.42"/>
    <n v="57"/>
    <x v="2"/>
    <x v="3"/>
  </r>
  <r>
    <s v="ROSANA MARIA NASCIMENTO DE ASSUNCAO"/>
    <s v="Universidade Federal de Uberlandia"/>
    <n v="4299174"/>
    <n v="76636739649"/>
    <s v="19/04/1968"/>
    <s v="F"/>
    <s v="DALVA FRANCISCA NASCIMENTO DE ASSUNCAO"/>
    <s v="Não Informado"/>
    <s v="BRASILEIRO NATO"/>
    <m/>
    <s v="SP"/>
    <s v="SAO PAULO"/>
    <n v="1152"/>
    <x v="45"/>
    <s v="09-CAMPUS PONTAL"/>
    <n v="1152"/>
    <x v="27"/>
    <s v="09-CAMPUS PONTAL"/>
    <m/>
    <s v="Doutorado"/>
    <s v="Associado-02"/>
    <x v="0"/>
    <m/>
    <s v="0//0"/>
    <m/>
    <m/>
    <n v="0"/>
    <m/>
    <n v="0"/>
    <m/>
    <m/>
    <m/>
    <s v="EST"/>
    <s v="40 DE"/>
    <d v="2009-01-22T00:00:00"/>
    <n v="21910.93"/>
    <n v="54"/>
    <x v="2"/>
    <x v="3"/>
  </r>
  <r>
    <s v="ROSANA ROMERO"/>
    <s v="Universidade Federal de Uberlandia"/>
    <n v="1461883"/>
    <n v="6537523850"/>
    <s v="21/12/1964"/>
    <s v="F"/>
    <s v="ISOLA BIANCHI ROMERO"/>
    <s v="Branca"/>
    <s v="BRASILEIRO NATO"/>
    <m/>
    <s v="SP"/>
    <s v="LIMEIRA"/>
    <n v="294"/>
    <x v="21"/>
    <s v="07-AREA ACADEMICA-UMUARAMA"/>
    <n v="294"/>
    <x v="17"/>
    <s v="07-AREA ACADEMICA-UMUARAMA"/>
    <m/>
    <s v="Doutorado"/>
    <s v="Titular-01"/>
    <x v="0"/>
    <m/>
    <s v="0//0"/>
    <m/>
    <m/>
    <n v="0"/>
    <m/>
    <n v="0"/>
    <m/>
    <m/>
    <m/>
    <s v="EST"/>
    <s v="40 DE"/>
    <d v="2004-08-06T00:00:00"/>
    <n v="20530.009999999998"/>
    <n v="58"/>
    <x v="2"/>
    <x v="3"/>
  </r>
  <r>
    <s v="ROSANA SUELI DA MOTTA JAFELICE"/>
    <s v="Universidade Federal de Uberlandia"/>
    <n v="413477"/>
    <n v="6237192824"/>
    <s v="30/08/1964"/>
    <s v="F"/>
    <s v="GENILDE VITORETI MOTTA"/>
    <s v="Branca"/>
    <s v="BRASILEIRO NATO"/>
    <m/>
    <s v="SP"/>
    <s v="SAO JOSE DO RIO PRETO"/>
    <n v="391"/>
    <x v="8"/>
    <s v="04-SANTA MONICA"/>
    <n v="391"/>
    <x v="8"/>
    <s v="04-SANTA MONICA"/>
    <m/>
    <s v="Doutorado"/>
    <s v="Titular-01"/>
    <x v="0"/>
    <m/>
    <s v="0//0"/>
    <m/>
    <m/>
    <n v="0"/>
    <m/>
    <n v="0"/>
    <m/>
    <m/>
    <m/>
    <s v="EST"/>
    <s v="40 DE"/>
    <d v="1990-09-10T00:00:00"/>
    <n v="24365.39"/>
    <n v="58"/>
    <x v="2"/>
    <x v="3"/>
  </r>
  <r>
    <s v="ROSANGELA MARTINS DE ARAUJO"/>
    <s v="Universidade Federal de Uberlandia"/>
    <n v="1163336"/>
    <n v="66638003615"/>
    <s v="17/02/1965"/>
    <s v="F"/>
    <s v="VALDIR MARINHO ARAUJO"/>
    <s v="Branca"/>
    <s v="BRASILEIRO NATO"/>
    <m/>
    <s v="MG"/>
    <s v="ARAGUARI"/>
    <n v="305"/>
    <x v="0"/>
    <s v="07-AREA ACADEMICA-UMUARAMA"/>
    <n v="305"/>
    <x v="0"/>
    <s v="07-AREA ACADEMICA-UMUARAMA"/>
    <m/>
    <s v="Doutorado"/>
    <s v="Adjunto-01"/>
    <x v="0"/>
    <m/>
    <s v="0//0"/>
    <m/>
    <m/>
    <n v="0"/>
    <m/>
    <n v="0"/>
    <m/>
    <m/>
    <m/>
    <s v="EST"/>
    <s v="40 DE"/>
    <d v="1994-03-28T00:00:00"/>
    <n v="12019.65"/>
    <n v="57"/>
    <x v="2"/>
    <x v="4"/>
  </r>
  <r>
    <s v="ROSEANE GROSSI SILVA"/>
    <s v="Universidade Federal de Uberlandia"/>
    <n v="2889228"/>
    <n v="3666574610"/>
    <s v="16/11/1979"/>
    <s v="F"/>
    <s v="MARIA IVONE GROSSI SILVA"/>
    <s v="Branca"/>
    <s v="BRASILEIRO NATO"/>
    <m/>
    <s v="MG"/>
    <m/>
    <n v="369"/>
    <x v="28"/>
    <s v="04-SANTA MONICA"/>
    <n v="369"/>
    <x v="24"/>
    <s v="04-SANTA MONICA"/>
    <m/>
    <s v="Doutorado"/>
    <s v="Auxiliar-01"/>
    <x v="1"/>
    <m/>
    <s v="0//0"/>
    <m/>
    <m/>
    <n v="0"/>
    <m/>
    <n v="0"/>
    <m/>
    <m/>
    <m/>
    <s v="CDT"/>
    <s v="40 HS"/>
    <d v="2022-06-21T00:00:00"/>
    <n v="3259.43"/>
    <n v="43"/>
    <x v="4"/>
    <x v="8"/>
  </r>
  <r>
    <s v="ROSELI MENDONCA DIAS"/>
    <s v="Universidade Federal de Uberlandia"/>
    <n v="1253517"/>
    <n v="8700021636"/>
    <s v="12/08/1986"/>
    <s v="F"/>
    <s v="RAQUEL MENDONCA DO NASCIMENTO DIAS"/>
    <s v="Branca"/>
    <s v="BRASILEIRO NATO"/>
    <m/>
    <s v="MG"/>
    <m/>
    <n v="960"/>
    <x v="89"/>
    <s v="10-CAMPUS MONTE CARMELO"/>
    <n v="407"/>
    <x v="29"/>
    <s v="04-SANTA MONICA"/>
    <m/>
    <s v="Doutorado"/>
    <s v="Adjunto-01"/>
    <x v="0"/>
    <m/>
    <s v="0//0"/>
    <m/>
    <m/>
    <n v="0"/>
    <m/>
    <n v="0"/>
    <m/>
    <m/>
    <m/>
    <s v="EST"/>
    <s v="40 DE"/>
    <d v="2019-04-01T00:00:00"/>
    <n v="11800.12"/>
    <n v="36"/>
    <x v="5"/>
    <x v="7"/>
  </r>
  <r>
    <s v="ROSEMAR BATISTA DA SILVA"/>
    <s v="Universidade Federal de Uberlandia"/>
    <n v="2581568"/>
    <n v="74416731604"/>
    <s v="25/03/1974"/>
    <s v="M"/>
    <s v="ROSALINA BATISTA DA SILVA"/>
    <s v="Parda"/>
    <s v="BRASILEIRO NATO"/>
    <m/>
    <s v="MG"/>
    <s v="JOAO PINHEIRO"/>
    <n v="399"/>
    <x v="27"/>
    <s v="12-CAMPUS GLORIA"/>
    <n v="399"/>
    <x v="23"/>
    <s v="12-CAMPUS GLORIA"/>
    <m/>
    <s v="Doutorado"/>
    <s v="Associado-03"/>
    <x v="0"/>
    <m/>
    <s v="0//0"/>
    <m/>
    <m/>
    <n v="0"/>
    <m/>
    <n v="0"/>
    <m/>
    <m/>
    <m/>
    <s v="EST"/>
    <s v="40 DE"/>
    <d v="2008-09-25T00:00:00"/>
    <n v="17945.810000000001"/>
    <n v="48"/>
    <x v="1"/>
    <x v="5"/>
  </r>
  <r>
    <s v="ROSEMEIRE SALATA"/>
    <s v="Universidade Federal de Uberlandia"/>
    <n v="1042464"/>
    <n v="32675969800"/>
    <s v="03/09/1985"/>
    <s v="F"/>
    <s v="ELZA GALBIATTI SALATA"/>
    <s v="Branca"/>
    <s v="BRASILEIRO NATO"/>
    <m/>
    <s v="SP"/>
    <m/>
    <n v="806"/>
    <x v="19"/>
    <s v="04-SANTA MONICA"/>
    <n v="806"/>
    <x v="16"/>
    <s v="04-SANTA MONICA"/>
    <m/>
    <s v="Doutorado"/>
    <s v="Adjunto-01"/>
    <x v="0"/>
    <m/>
    <s v="0//0"/>
    <m/>
    <m/>
    <n v="26285"/>
    <s v="FUND. UNIVERSIDADE DE SAO JOAO DEL REI"/>
    <n v="0"/>
    <m/>
    <m/>
    <m/>
    <s v="EST"/>
    <s v="40 DE"/>
    <d v="2022-01-11T00:00:00"/>
    <n v="11800.12"/>
    <n v="37"/>
    <x v="5"/>
    <x v="7"/>
  </r>
  <r>
    <s v="ROSEMIRA MENDES DE SOUSA"/>
    <s v="Universidade Federal de Uberlandia"/>
    <n v="2579078"/>
    <n v="2726259650"/>
    <s v="15/12/1976"/>
    <s v="F"/>
    <s v="MARIA DE FATIMA MENDES DE SOUSA"/>
    <s v="Branca"/>
    <s v="BRASILEIRO NATO"/>
    <m/>
    <s v="MG"/>
    <m/>
    <n v="349"/>
    <x v="9"/>
    <s v="04-SANTA MONICA"/>
    <n v="349"/>
    <x v="9"/>
    <s v="04-SANTA MONICA"/>
    <m/>
    <s v="Mestrado"/>
    <s v="Adjunto-04"/>
    <x v="0"/>
    <m/>
    <s v="0//0"/>
    <m/>
    <s v="Afast. no País (Com Ônus) Est/Dout/Mestrado - EST"/>
    <n v="26268"/>
    <s v="FUND. UNIVERSIDADE FEDERAL DE RONDONIA"/>
    <n v="0"/>
    <m/>
    <s v="1/04/2022"/>
    <s v="31/03/2023"/>
    <s v="EST"/>
    <s v="40 DE"/>
    <d v="2013-04-01T00:00:00"/>
    <n v="9260.6"/>
    <n v="46"/>
    <x v="1"/>
    <x v="2"/>
  </r>
  <r>
    <s v="ROSENDA VALDES ARENCIBIA"/>
    <s v="Universidade Federal de Uberlandia"/>
    <n v="1644469"/>
    <n v="21460806808"/>
    <s v="01/03/1969"/>
    <s v="F"/>
    <s v="NILDA ARENCIBIA CAMACHO"/>
    <s v="Branca"/>
    <s v="ESTRANGEIRO"/>
    <s v="CUBA"/>
    <m/>
    <s v="PINAR DEL RIO - CUBA"/>
    <n v="399"/>
    <x v="27"/>
    <s v="12-CAMPUS GLORIA"/>
    <n v="399"/>
    <x v="23"/>
    <s v="12-CAMPUS GLORIA"/>
    <m/>
    <s v="Doutorado"/>
    <s v="Associado-04"/>
    <x v="0"/>
    <m/>
    <s v="0//0"/>
    <m/>
    <m/>
    <n v="0"/>
    <m/>
    <n v="0"/>
    <m/>
    <m/>
    <m/>
    <s v="EST"/>
    <s v="40 DE"/>
    <d v="2008-07-31T00:00:00"/>
    <n v="18663.64"/>
    <n v="53"/>
    <x v="0"/>
    <x v="1"/>
  </r>
  <r>
    <s v="ROSIANE LEMOS VIANNA"/>
    <s v="Universidade Federal de Uberlandia"/>
    <n v="1693216"/>
    <n v="74588176668"/>
    <s v="13/06/1966"/>
    <s v="F"/>
    <s v="LUCI DA MOTA LEMOS"/>
    <s v="Branca"/>
    <s v="BRASILEIRO NATO"/>
    <m/>
    <s v="MG"/>
    <s v="BELO HORIZONTE"/>
    <n v="808"/>
    <x v="35"/>
    <s v="04-SANTA MONICA"/>
    <n v="808"/>
    <x v="26"/>
    <s v="04-SANTA MONICA"/>
    <m/>
    <s v="Doutorado"/>
    <s v="Adjunto-04"/>
    <x v="0"/>
    <m/>
    <s v="0//0"/>
    <m/>
    <m/>
    <n v="0"/>
    <m/>
    <n v="0"/>
    <m/>
    <m/>
    <m/>
    <s v="EST"/>
    <s v="40 DE"/>
    <d v="2009-04-03T00:00:00"/>
    <n v="13273.52"/>
    <n v="56"/>
    <x v="2"/>
    <x v="4"/>
  </r>
  <r>
    <s v="ROSIMEIRE GONCALVES DOS SANTOS"/>
    <s v="Universidade Federal de Uberlandia"/>
    <n v="1173640"/>
    <n v="36961906168"/>
    <s v="06/04/1966"/>
    <s v="F"/>
    <s v="MARISA CLAUDIO DOS SANTOS"/>
    <s v="Branca"/>
    <s v="BRASILEIRO NATO"/>
    <m/>
    <s v="GO"/>
    <s v="CERES"/>
    <n v="808"/>
    <x v="35"/>
    <s v="04-SANTA MONICA"/>
    <n v="808"/>
    <x v="26"/>
    <s v="04-SANTA MONICA"/>
    <m/>
    <s v="Mestrado"/>
    <s v="Assistente-01"/>
    <x v="0"/>
    <m/>
    <s v="0//0"/>
    <m/>
    <m/>
    <n v="0"/>
    <m/>
    <n v="0"/>
    <m/>
    <m/>
    <m/>
    <s v="EST"/>
    <s v="40 DE"/>
    <d v="2008-11-10T00:00:00"/>
    <n v="8415.0400000000009"/>
    <n v="56"/>
    <x v="2"/>
    <x v="2"/>
  </r>
  <r>
    <s v="ROSINEIDE MARQUES RIBAS"/>
    <s v="Universidade Federal de Uberlandia"/>
    <n v="3315477"/>
    <n v="95172890653"/>
    <s v="08/06/1974"/>
    <s v="F"/>
    <s v="MARIA MARQUES RIBAS"/>
    <s v="Branca"/>
    <s v="BRASILEIRO NATO"/>
    <m/>
    <s v="GO"/>
    <s v="PIRES DO RIO"/>
    <n v="1365"/>
    <x v="170"/>
    <s v="07-AREA ACADEMICA-UMUARAMA"/>
    <n v="288"/>
    <x v="20"/>
    <s v="07-AREA ACADEMICA-UMUARAMA"/>
    <m/>
    <s v="Doutorado"/>
    <s v="Titular-01"/>
    <x v="0"/>
    <m/>
    <s v="0//0"/>
    <m/>
    <m/>
    <n v="0"/>
    <m/>
    <n v="0"/>
    <m/>
    <m/>
    <m/>
    <s v="EST"/>
    <s v="40 DE"/>
    <d v="2005-08-05T00:00:00"/>
    <n v="21513.19"/>
    <n v="48"/>
    <x v="1"/>
    <x v="3"/>
  </r>
  <r>
    <s v="ROSSELVELT JOSE SANTOS"/>
    <s v="Universidade Federal de Uberlandia"/>
    <n v="413891"/>
    <n v="41674634072"/>
    <s v="06/10/1963"/>
    <s v="M"/>
    <s v="MARIA IZABEL SANTOS"/>
    <s v="Branca"/>
    <s v="BRASILEIRO NATO"/>
    <m/>
    <s v="RS"/>
    <s v="JOIA"/>
    <n v="340"/>
    <x v="17"/>
    <s v="04-SANTA MONICA"/>
    <n v="340"/>
    <x v="15"/>
    <s v="04-SANTA MONICA"/>
    <m/>
    <s v="Doutorado"/>
    <s v="Titular-01"/>
    <x v="0"/>
    <m/>
    <s v="0//0"/>
    <m/>
    <m/>
    <n v="0"/>
    <m/>
    <n v="0"/>
    <m/>
    <m/>
    <m/>
    <s v="EST"/>
    <s v="40 DE"/>
    <d v="1992-01-13T00:00:00"/>
    <n v="21198.42"/>
    <n v="59"/>
    <x v="6"/>
    <x v="3"/>
  </r>
  <r>
    <s v="RUBEN DE OLIVEIRA NASCIMENTO"/>
    <s v="Universidade Federal de Uberlandia"/>
    <n v="1554689"/>
    <n v="49403796634"/>
    <s v="17/03/1963"/>
    <s v="M"/>
    <s v="JOSELINA DE OLIVEIRA NASCIMENTO"/>
    <s v="Branca"/>
    <s v="BRASILEIRO NATO"/>
    <m/>
    <s v="MG"/>
    <s v="BELO HORIZONTE"/>
    <n v="326"/>
    <x v="22"/>
    <s v="07-AREA ACADEMICA-UMUARAMA"/>
    <n v="326"/>
    <x v="18"/>
    <s v="07-AREA ACADEMICA-UMUARAMA"/>
    <m/>
    <s v="Doutorado"/>
    <s v="Associado-01"/>
    <x v="0"/>
    <m/>
    <s v="0//0"/>
    <m/>
    <m/>
    <n v="0"/>
    <m/>
    <n v="0"/>
    <m/>
    <m/>
    <m/>
    <s v="EST"/>
    <s v="40 DE"/>
    <d v="2006-10-19T00:00:00"/>
    <n v="17919.25"/>
    <n v="59"/>
    <x v="6"/>
    <x v="5"/>
  </r>
  <r>
    <s v="RUBENS GARCIA NUNES SOBRINHO"/>
    <s v="Universidade Federal de Uberlandia"/>
    <n v="2449012"/>
    <n v="39419703649"/>
    <s v="06/08/1961"/>
    <s v="M"/>
    <s v="DULCE MARQUEZ SA NUNES"/>
    <s v="Não Informado"/>
    <s v="BRASILEIRO NATO"/>
    <m/>
    <s v="MG"/>
    <s v="UBERLANDIA"/>
    <n v="807"/>
    <x v="26"/>
    <s v="04-SANTA MONICA"/>
    <n v="807"/>
    <x v="22"/>
    <s v="04-SANTA MONICA"/>
    <m/>
    <s v="Doutorado"/>
    <s v="Associado-01"/>
    <x v="0"/>
    <m/>
    <s v="0//0"/>
    <m/>
    <m/>
    <n v="0"/>
    <m/>
    <n v="0"/>
    <m/>
    <m/>
    <m/>
    <s v="EST"/>
    <s v="40 DE"/>
    <d v="2008-10-15T00:00:00"/>
    <n v="17575.09"/>
    <n v="61"/>
    <x v="6"/>
    <x v="5"/>
  </r>
  <r>
    <s v="RUBENS GEDRAITE"/>
    <s v="Universidade Federal de Uberlandia"/>
    <n v="1850261"/>
    <n v="1061609820"/>
    <s v="03/03/1958"/>
    <s v="M"/>
    <s v="CATHARINA THAEODOROV GEDRAITE"/>
    <s v="Branca"/>
    <s v="BRASILEIRO NATO"/>
    <m/>
    <s v="SP"/>
    <m/>
    <n v="410"/>
    <x v="7"/>
    <s v="04-SANTA MONICA"/>
    <n v="410"/>
    <x v="7"/>
    <s v="04-SANTA MONICA"/>
    <m/>
    <s v="Doutorado"/>
    <s v="Associado-02"/>
    <x v="0"/>
    <m/>
    <s v="0//0"/>
    <m/>
    <m/>
    <n v="0"/>
    <m/>
    <n v="0"/>
    <m/>
    <m/>
    <m/>
    <s v="EST"/>
    <s v="40 DE"/>
    <d v="2011-02-02T00:00:00"/>
    <n v="19660.75"/>
    <n v="64"/>
    <x v="3"/>
    <x v="1"/>
  </r>
  <r>
    <s v="RUHAM PABLO REIS"/>
    <s v="Universidade Federal de Uberlandia"/>
    <n v="1736355"/>
    <n v="2951562608"/>
    <s v="02/05/1979"/>
    <s v="M"/>
    <s v="DIVA MARIA DE OLIVEIRA REIS"/>
    <s v="Branca"/>
    <s v="BRASILEIRO NATO"/>
    <m/>
    <s v="MG"/>
    <m/>
    <n v="399"/>
    <x v="27"/>
    <s v="12-CAMPUS GLORIA"/>
    <n v="399"/>
    <x v="23"/>
    <s v="12-CAMPUS GLORIA"/>
    <m/>
    <s v="Doutorado"/>
    <s v="Associado-02"/>
    <x v="0"/>
    <m/>
    <s v="0//0"/>
    <m/>
    <m/>
    <n v="0"/>
    <m/>
    <n v="0"/>
    <m/>
    <m/>
    <m/>
    <s v="EST"/>
    <s v="40 DE"/>
    <d v="2011-10-25T00:00:00"/>
    <n v="17255.59"/>
    <n v="43"/>
    <x v="4"/>
    <x v="5"/>
  </r>
  <r>
    <s v="RUTE MAGALHAES BRITO"/>
    <s v="Universidade Federal de Uberlandia"/>
    <n v="1770132"/>
    <n v="96444630649"/>
    <s v="19/10/1973"/>
    <s v="F"/>
    <s v="MARIA INEZ MAGALHAES BRITO"/>
    <s v="Não Informado"/>
    <s v="BRASILEIRO NATO"/>
    <m/>
    <s v="DF"/>
    <m/>
    <n v="298"/>
    <x v="46"/>
    <s v="07-AREA ACADEMICA-UMUARAMA"/>
    <n v="298"/>
    <x v="30"/>
    <s v="07-AREA ACADEMICA-UMUARAMA"/>
    <m/>
    <s v="Doutorado"/>
    <s v="Associado-02"/>
    <x v="0"/>
    <m/>
    <s v="0//0"/>
    <m/>
    <m/>
    <n v="0"/>
    <m/>
    <n v="0"/>
    <m/>
    <m/>
    <m/>
    <s v="EST"/>
    <s v="40 DE"/>
    <d v="2010-03-12T00:00:00"/>
    <n v="17255.59"/>
    <n v="49"/>
    <x v="0"/>
    <x v="5"/>
  </r>
  <r>
    <s v="SAADALLAH AZOR FAKHOURI FILHO"/>
    <s v="Universidade Federal de Uberlandia"/>
    <n v="2445350"/>
    <n v="4075009602"/>
    <s v="06/04/1979"/>
    <s v="M"/>
    <s v="RAWAK KAWAAN FAKHOURI"/>
    <s v="Branca"/>
    <s v="BRASILEIRO NATO"/>
    <m/>
    <s v="MG"/>
    <m/>
    <n v="305"/>
    <x v="0"/>
    <s v="07-AREA ACADEMICA-UMUARAMA"/>
    <n v="305"/>
    <x v="0"/>
    <s v="07-AREA ACADEMICA-UMUARAMA"/>
    <m/>
    <s v="Doutorado"/>
    <s v="Adjunto-02"/>
    <x v="0"/>
    <m/>
    <s v="0//0"/>
    <m/>
    <m/>
    <n v="0"/>
    <m/>
    <n v="0"/>
    <m/>
    <m/>
    <m/>
    <s v="EST"/>
    <s v="40 HS"/>
    <d v="2011-10-03T00:00:00"/>
    <n v="12991.16"/>
    <n v="43"/>
    <x v="4"/>
    <x v="4"/>
  </r>
  <r>
    <s v="SABRINA COELHO RODRIGUES"/>
    <s v="Universidade Federal de Uberlandia"/>
    <n v="1686684"/>
    <n v="27822743848"/>
    <s v="22/11/1978"/>
    <s v="F"/>
    <s v="MARISE MACHADO COELHO RODRIGUES"/>
    <s v="Branca"/>
    <s v="BRASILEIRO NATO"/>
    <m/>
    <s v="SP"/>
    <s v="ITAPEVA"/>
    <n v="1152"/>
    <x v="45"/>
    <s v="09-CAMPUS PONTAL"/>
    <n v="1152"/>
    <x v="27"/>
    <s v="09-CAMPUS PONTAL"/>
    <m/>
    <s v="Doutorado"/>
    <s v="Associado-03"/>
    <x v="0"/>
    <m/>
    <s v="0//0"/>
    <m/>
    <m/>
    <n v="0"/>
    <m/>
    <n v="0"/>
    <m/>
    <m/>
    <m/>
    <s v="EST"/>
    <s v="40 DE"/>
    <d v="2009-03-04T00:00:00"/>
    <n v="18928.990000000002"/>
    <n v="44"/>
    <x v="1"/>
    <x v="1"/>
  </r>
  <r>
    <s v="SABRINA FARIA DE QUEIROZ"/>
    <s v="Universidade Federal de Uberlandia"/>
    <n v="2909110"/>
    <n v="6112211602"/>
    <s v="06/03/1983"/>
    <s v="F"/>
    <s v="VANDA FARIA DE QUEIROZ"/>
    <s v="Branca"/>
    <s v="BRASILEIRO NATO"/>
    <m/>
    <s v="MG"/>
    <m/>
    <n v="344"/>
    <x v="6"/>
    <s v="04-SANTA MONICA"/>
    <n v="344"/>
    <x v="6"/>
    <s v="04-SANTA MONICA"/>
    <m/>
    <s v="Doutorado"/>
    <s v="Adjunto-04"/>
    <x v="0"/>
    <m/>
    <s v="0//0"/>
    <m/>
    <s v="Lic. Gestante Prorrogação - EST"/>
    <n v="26235"/>
    <s v="UNIVERSIDADE FEDERAL DE GOIAS"/>
    <n v="0"/>
    <m/>
    <s v="29/11/2022"/>
    <s v="27/01/2023"/>
    <s v="EST"/>
    <s v="40 DE"/>
    <d v="2019-01-30T00:00:00"/>
    <n v="13273.52"/>
    <n v="39"/>
    <x v="4"/>
    <x v="4"/>
  </r>
  <r>
    <s v="SABRINA MAIA LEMOS"/>
    <s v="Universidade Federal de Uberlandia"/>
    <n v="1772727"/>
    <n v="5676234679"/>
    <s v="28/07/1979"/>
    <s v="F"/>
    <s v="IONE SOARES MAIA LEMOS"/>
    <s v="Branca"/>
    <s v="BRASILEIRO NATO"/>
    <m/>
    <s v="MG"/>
    <m/>
    <n v="372"/>
    <x v="2"/>
    <s v="04-SANTA MONICA"/>
    <n v="372"/>
    <x v="2"/>
    <s v="04-SANTA MONICA"/>
    <m/>
    <s v="Doutorado"/>
    <s v="Adjunto-03"/>
    <x v="0"/>
    <m/>
    <s v="0//0"/>
    <m/>
    <m/>
    <n v="0"/>
    <m/>
    <n v="0"/>
    <m/>
    <m/>
    <m/>
    <s v="EST"/>
    <s v="40 DE"/>
    <d v="2010-03-12T00:00:00"/>
    <n v="12763.01"/>
    <n v="43"/>
    <x v="4"/>
    <x v="4"/>
  </r>
  <r>
    <s v="SABRINA NUNES VIEIRA"/>
    <s v="Universidade Federal de Uberlandia"/>
    <n v="1761243"/>
    <n v="5495867688"/>
    <s v="21/02/1982"/>
    <s v="F"/>
    <s v="JALCIRA DA CONCEICAO NUNES VIEIRA"/>
    <s v="Branca"/>
    <s v="BRASILEIRO NATO"/>
    <m/>
    <s v="MG"/>
    <m/>
    <n v="356"/>
    <x v="23"/>
    <s v="04-SANTA MONICA"/>
    <n v="356"/>
    <x v="19"/>
    <s v="04-SANTA MONICA"/>
    <m/>
    <s v="Doutorado"/>
    <s v="Associado-02"/>
    <x v="0"/>
    <m/>
    <s v="0//0"/>
    <m/>
    <m/>
    <n v="0"/>
    <m/>
    <n v="0"/>
    <m/>
    <m/>
    <m/>
    <s v="EST"/>
    <s v="40 DE"/>
    <d v="2011-09-09T00:00:00"/>
    <n v="17255.59"/>
    <n v="40"/>
    <x v="4"/>
    <x v="5"/>
  </r>
  <r>
    <s v="SABRINA ROYER"/>
    <s v="Universidade Federal de Uberlandia"/>
    <n v="3048492"/>
    <n v="5336494631"/>
    <s v="06/08/1981"/>
    <s v="F"/>
    <s v="IVETE MARIA ROYER"/>
    <s v="Branca"/>
    <s v="BRASILEIRO NATO"/>
    <m/>
    <s v="RS"/>
    <m/>
    <n v="288"/>
    <x v="24"/>
    <s v="07-AREA ACADEMICA-UMUARAMA"/>
    <n v="288"/>
    <x v="20"/>
    <s v="07-AREA ACADEMICA-UMUARAMA"/>
    <m/>
    <s v="Doutorado"/>
    <s v="Adjunto-01"/>
    <x v="0"/>
    <m/>
    <s v="0//0"/>
    <m/>
    <m/>
    <n v="0"/>
    <m/>
    <n v="0"/>
    <m/>
    <m/>
    <m/>
    <s v="EST"/>
    <s v="40 DE"/>
    <d v="2018-06-04T00:00:00"/>
    <n v="12348.96"/>
    <n v="41"/>
    <x v="4"/>
    <x v="4"/>
  </r>
  <r>
    <s v="SAMARA CARBONE"/>
    <s v="Universidade Federal de Uberlandia"/>
    <n v="2322448"/>
    <n v="82028923091"/>
    <s v="17/03/1982"/>
    <s v="F"/>
    <s v="TALMA LUCIA CARBONE"/>
    <s v="Branca"/>
    <s v="BRASILEIRO NATO"/>
    <m/>
    <s v="MG"/>
    <m/>
    <n v="301"/>
    <x v="3"/>
    <s v="12-CAMPUS GLORIA"/>
    <n v="301"/>
    <x v="3"/>
    <s v="12-CAMPUS GLORIA"/>
    <m/>
    <s v="Doutorado"/>
    <s v="Adjunto-02"/>
    <x v="0"/>
    <m/>
    <s v="0//0"/>
    <m/>
    <m/>
    <n v="0"/>
    <m/>
    <n v="0"/>
    <m/>
    <m/>
    <m/>
    <s v="EST"/>
    <s v="40 DE"/>
    <d v="2016-06-01T00:00:00"/>
    <n v="12272.12"/>
    <n v="40"/>
    <x v="4"/>
    <x v="4"/>
  </r>
  <r>
    <s v="SANDRA ALVES FIUZA"/>
    <s v="Universidade Federal de Uberlandia"/>
    <n v="3035199"/>
    <n v="52104761115"/>
    <s v="06/04/1971"/>
    <s v="F"/>
    <s v="MARIA INES CERQU FIUZA"/>
    <s v="Branca"/>
    <s v="BRASILEIRO NATO"/>
    <m/>
    <s v="GO"/>
    <s v="ITUMBIARA"/>
    <n v="797"/>
    <x v="57"/>
    <s v="09-CAMPUS PONTAL"/>
    <n v="1155"/>
    <x v="5"/>
    <s v="09-CAMPUS PONTAL"/>
    <s v="MONOPARESIA"/>
    <s v="Doutorado"/>
    <s v="Adjunto-01"/>
    <x v="0"/>
    <m/>
    <s v="0//0"/>
    <m/>
    <m/>
    <n v="0"/>
    <m/>
    <n v="0"/>
    <m/>
    <m/>
    <m/>
    <s v="EST"/>
    <s v="40 DE"/>
    <d v="2010-03-26T00:00:00"/>
    <n v="12074.54"/>
    <n v="51"/>
    <x v="0"/>
    <x v="4"/>
  </r>
  <r>
    <s v="SANDRA APARECIDA CARDOZO"/>
    <s v="Universidade Federal de Uberlandia"/>
    <n v="1754916"/>
    <n v="15583852828"/>
    <s v="11/08/1972"/>
    <s v="F"/>
    <s v="ARACI GOBO CARDOZO"/>
    <s v="Branca"/>
    <s v="BRASILEIRO NATO"/>
    <m/>
    <s v="SP"/>
    <m/>
    <n v="344"/>
    <x v="6"/>
    <s v="04-SANTA MONICA"/>
    <n v="344"/>
    <x v="6"/>
    <s v="04-SANTA MONICA"/>
    <m/>
    <s v="Doutorado"/>
    <s v="Associado-02"/>
    <x v="0"/>
    <m/>
    <s v="0//0"/>
    <m/>
    <m/>
    <n v="0"/>
    <m/>
    <n v="0"/>
    <m/>
    <m/>
    <m/>
    <s v="EST"/>
    <s v="40 DE"/>
    <d v="2010-01-25T00:00:00"/>
    <n v="17255.59"/>
    <n v="50"/>
    <x v="0"/>
    <x v="5"/>
  </r>
  <r>
    <s v="SANDRA HELENA MOREIRA SANTIAGO"/>
    <s v="Universidade Federal de Uberlandia"/>
    <n v="3297647"/>
    <n v="61286214734"/>
    <s v="14/11/1960"/>
    <s v="F"/>
    <s v="SYLVIA MOREIRA SANTIAGO"/>
    <s v="Branca"/>
    <s v="BRASILEIRO NATO"/>
    <m/>
    <s v="RJ"/>
    <s v="RIO DE JANEIRO"/>
    <n v="363"/>
    <x v="10"/>
    <s v="04-SANTA MONICA"/>
    <n v="363"/>
    <x v="10"/>
    <s v="04-SANTA MONICA"/>
    <s v="PARCIALMENTE SURDO"/>
    <s v="Doutorado"/>
    <s v="Adjunto-04"/>
    <x v="0"/>
    <m/>
    <s v="0//0"/>
    <m/>
    <m/>
    <n v="0"/>
    <m/>
    <n v="0"/>
    <m/>
    <m/>
    <m/>
    <s v="EST"/>
    <s v="40 DE"/>
    <d v="2008-11-10T00:00:00"/>
    <n v="15021.64"/>
    <n v="62"/>
    <x v="6"/>
    <x v="9"/>
  </r>
  <r>
    <s v="SANDRA MARA ALFONSO"/>
    <s v="Universidade Federal de Uberlandia"/>
    <n v="412692"/>
    <n v="49156225687"/>
    <s v="29/08/1962"/>
    <s v="F"/>
    <s v="ONEIDA MARLY ALFONSO"/>
    <s v="Branca"/>
    <s v="BRASILEIRO NATO"/>
    <m/>
    <s v="MG"/>
    <s v="UBERABA"/>
    <n v="808"/>
    <x v="35"/>
    <s v="04-SANTA MONICA"/>
    <n v="808"/>
    <x v="26"/>
    <s v="04-SANTA MONICA"/>
    <m/>
    <s v="Doutorado"/>
    <s v="Associado-03"/>
    <x v="0"/>
    <m/>
    <s v="0//0"/>
    <m/>
    <m/>
    <n v="0"/>
    <m/>
    <n v="0"/>
    <m/>
    <m/>
    <m/>
    <s v="EST"/>
    <s v="40 DE"/>
    <d v="1986-08-01T00:00:00"/>
    <n v="21631.74"/>
    <n v="60"/>
    <x v="6"/>
    <x v="3"/>
  </r>
  <r>
    <s v="SANDRO MANUEL CARMELINO HURTADO"/>
    <s v="Universidade Federal de Uberlandia"/>
    <n v="2347028"/>
    <n v="1571563628"/>
    <s v="11/01/1976"/>
    <s v="M"/>
    <s v="GLORIA ANGELICA HURTADO ZAPATA DE CARMELINO"/>
    <s v="Parda"/>
    <s v="ESTRANGEIRO"/>
    <s v="PERU"/>
    <m/>
    <m/>
    <n v="301"/>
    <x v="3"/>
    <s v="12-CAMPUS GLORIA"/>
    <n v="301"/>
    <x v="3"/>
    <s v="12-CAMPUS GLORIA"/>
    <m/>
    <s v="Doutorado"/>
    <s v="Adjunto-02"/>
    <x v="0"/>
    <m/>
    <s v="0//0"/>
    <m/>
    <m/>
    <n v="0"/>
    <m/>
    <n v="0"/>
    <m/>
    <m/>
    <m/>
    <s v="EST"/>
    <s v="40 DE"/>
    <d v="2016-11-30T00:00:00"/>
    <n v="12272.12"/>
    <n v="46"/>
    <x v="1"/>
    <x v="4"/>
  </r>
  <r>
    <s v="SANDRO PRADO SANTOS"/>
    <s v="Universidade Federal de Uberlandia"/>
    <n v="2685505"/>
    <n v="7208436690"/>
    <s v="29/07/1982"/>
    <s v="M"/>
    <s v="LEIDA MARIA DO PRADO SANTOS"/>
    <s v="Branca"/>
    <s v="BRASILEIRO NATO"/>
    <m/>
    <s v="MG"/>
    <s v="ITUIUTABA"/>
    <n v="294"/>
    <x v="21"/>
    <s v="07-AREA ACADEMICA-UMUARAMA"/>
    <n v="294"/>
    <x v="17"/>
    <s v="07-AREA ACADEMICA-UMUARAMA"/>
    <m/>
    <s v="Doutorado"/>
    <s v="Adjunto-04"/>
    <x v="0"/>
    <m/>
    <s v="0//0"/>
    <m/>
    <m/>
    <n v="0"/>
    <m/>
    <n v="0"/>
    <m/>
    <m/>
    <m/>
    <s v="EST"/>
    <s v="40 DE"/>
    <d v="2010-03-05T00:00:00"/>
    <n v="13273.52"/>
    <n v="40"/>
    <x v="4"/>
    <x v="4"/>
  </r>
  <r>
    <s v="SANDRO ROGERIO VARGAS USTRA"/>
    <s v="Universidade Federal de Uberlandia"/>
    <n v="1224993"/>
    <n v="67779999068"/>
    <s v="17/08/1969"/>
    <s v="M"/>
    <s v="DEJANIR OLIVEIRA VARGAS"/>
    <s v="Branca"/>
    <s v="BRASILEIRO NATO"/>
    <m/>
    <s v="RS"/>
    <m/>
    <n v="796"/>
    <x v="37"/>
    <s v="09-CAMPUS PONTAL"/>
    <n v="1152"/>
    <x v="27"/>
    <s v="09-CAMPUS PONTAL"/>
    <m/>
    <s v="Doutorado"/>
    <s v="Associado-02"/>
    <x v="0"/>
    <m/>
    <s v="0//0"/>
    <m/>
    <m/>
    <n v="0"/>
    <m/>
    <n v="0"/>
    <m/>
    <m/>
    <m/>
    <s v="EST"/>
    <s v="40 DE"/>
    <d v="2011-02-04T00:00:00"/>
    <n v="17255.59"/>
    <n v="53"/>
    <x v="0"/>
    <x v="5"/>
  </r>
  <r>
    <s v="SANTOS ALBERTO ENRIQUEZ REMIGIO"/>
    <s v="Universidade Federal de Uberlandia"/>
    <n v="1702929"/>
    <n v="21509345825"/>
    <s v="08/04/1972"/>
    <s v="M"/>
    <s v="VICTORIA REMIGIO YACOLCA"/>
    <s v="Parda"/>
    <s v="ESTRANGEIRO"/>
    <s v="PERU"/>
    <m/>
    <m/>
    <n v="391"/>
    <x v="8"/>
    <s v="04-SANTA MONICA"/>
    <n v="391"/>
    <x v="8"/>
    <s v="04-SANTA MONICA"/>
    <m/>
    <s v="Doutorado"/>
    <s v="Associado-01"/>
    <x v="0"/>
    <m/>
    <s v="0//0"/>
    <m/>
    <m/>
    <n v="0"/>
    <m/>
    <n v="0"/>
    <m/>
    <m/>
    <m/>
    <s v="EST"/>
    <s v="40 DE"/>
    <d v="2009-06-01T00:00:00"/>
    <n v="16591.91"/>
    <n v="50"/>
    <x v="0"/>
    <x v="5"/>
  </r>
  <r>
    <s v="SANY KARLA MACHADO"/>
    <s v="Universidade Federal de Uberlandia"/>
    <n v="3190845"/>
    <n v="55529755615"/>
    <s v="12/12/1968"/>
    <s v="F"/>
    <s v="MARIA BATISTA DE FARIA"/>
    <s v="Branca"/>
    <s v="BRASILEIRO NATO"/>
    <m/>
    <s v="MG"/>
    <s v="PIUMHI"/>
    <n v="369"/>
    <x v="28"/>
    <s v="04-SANTA MONICA"/>
    <n v="369"/>
    <x v="24"/>
    <s v="04-SANTA MONICA"/>
    <m/>
    <s v="Doutorado"/>
    <s v="Associado-01"/>
    <x v="0"/>
    <m/>
    <s v="0//0"/>
    <m/>
    <m/>
    <n v="0"/>
    <m/>
    <n v="0"/>
    <m/>
    <m/>
    <m/>
    <s v="EST"/>
    <s v="40 DE"/>
    <d v="2010-07-06T00:00:00"/>
    <n v="16591.91"/>
    <n v="54"/>
    <x v="2"/>
    <x v="5"/>
  </r>
  <r>
    <s v="SARAH ARVELOS ALTINO"/>
    <s v="Universidade Federal de Uberlandia"/>
    <n v="3146586"/>
    <n v="8671701662"/>
    <s v="16/06/1986"/>
    <s v="F"/>
    <s v="DEBORAH GERTRUDES"/>
    <s v="Parda"/>
    <s v="BRASILEIRO NATO"/>
    <m/>
    <s v="MG"/>
    <m/>
    <n v="410"/>
    <x v="7"/>
    <s v="04-SANTA MONICA"/>
    <n v="410"/>
    <x v="7"/>
    <s v="04-SANTA MONICA"/>
    <m/>
    <s v="Doutorado"/>
    <s v="Adjunto-01"/>
    <x v="0"/>
    <m/>
    <s v="0//0"/>
    <m/>
    <s v="Lic. Gestante (Concedida SIASS) - EST"/>
    <n v="0"/>
    <m/>
    <n v="0"/>
    <m/>
    <s v="3/10/2022"/>
    <s v="30/01/2023"/>
    <s v="EST"/>
    <s v="40 DE"/>
    <d v="2019-09-06T00:00:00"/>
    <n v="11800.12"/>
    <n v="36"/>
    <x v="5"/>
    <x v="7"/>
  </r>
  <r>
    <s v="SARAH FARIA MONTEIRO MAZZINI COSTA"/>
    <s v="Universidade Federal de Uberlandia"/>
    <n v="1161074"/>
    <n v="9116701658"/>
    <s v="22/01/1993"/>
    <s v="F"/>
    <s v="SUELY APARECIDA FARIA MAZZINI"/>
    <s v="Branca"/>
    <s v="BRASILEIRO NATO"/>
    <m/>
    <s v="MG"/>
    <m/>
    <n v="391"/>
    <x v="8"/>
    <s v="04-SANTA MONICA"/>
    <n v="391"/>
    <x v="8"/>
    <s v="04-SANTA MONICA"/>
    <m/>
    <s v="Doutorado"/>
    <s v="Auxiliar-01"/>
    <x v="0"/>
    <m/>
    <s v="0//0"/>
    <m/>
    <m/>
    <n v="0"/>
    <m/>
    <n v="0"/>
    <m/>
    <m/>
    <m/>
    <s v="EST"/>
    <s v="40 DE"/>
    <d v="2022-05-31T00:00:00"/>
    <n v="9616.18"/>
    <n v="29"/>
    <x v="8"/>
    <x v="2"/>
  </r>
  <r>
    <s v="SAUL MOREIRA SILVA"/>
    <s v="Universidade Federal de Uberlandia"/>
    <n v="1582206"/>
    <n v="89247108691"/>
    <s v="09/02/1973"/>
    <s v="M"/>
    <s v="LIGIA DE SOUZA MOREIRA"/>
    <s v="Parda"/>
    <s v="BRASILEIRO NATO"/>
    <m/>
    <s v="MG"/>
    <m/>
    <n v="800"/>
    <x v="16"/>
    <s v="09-CAMPUS PONTAL"/>
    <n v="1155"/>
    <x v="5"/>
    <s v="09-CAMPUS PONTAL"/>
    <m/>
    <s v="Mestrado"/>
    <s v="Adjunto-04"/>
    <x v="0"/>
    <m/>
    <s v="0//0"/>
    <m/>
    <m/>
    <n v="0"/>
    <m/>
    <n v="0"/>
    <m/>
    <m/>
    <m/>
    <s v="EST"/>
    <s v="40 DE"/>
    <d v="2010-01-13T00:00:00"/>
    <n v="9260.6"/>
    <n v="49"/>
    <x v="0"/>
    <x v="2"/>
  </r>
  <r>
    <s v="SAULOEBER TARSIO DE SOUZA"/>
    <s v="Universidade Federal de Uberlandia"/>
    <n v="1433798"/>
    <n v="12245673824"/>
    <s v="24/12/1970"/>
    <s v="M"/>
    <s v="MARIA ALVES DE SOUZA"/>
    <s v="Branca"/>
    <s v="BRASILEIRO NATO"/>
    <m/>
    <s v="SP"/>
    <s v="FRANCA"/>
    <n v="949"/>
    <x v="171"/>
    <s v="04-SANTA MONICA"/>
    <n v="335"/>
    <x v="21"/>
    <s v="04-SANTA MONICA"/>
    <m/>
    <s v="Doutorado"/>
    <s v="Titular-01"/>
    <x v="0"/>
    <m/>
    <s v="0//0"/>
    <m/>
    <m/>
    <n v="26251"/>
    <s v="FUNDACAO UNIVERSIDADE FED. DO TOCANTINS"/>
    <n v="0"/>
    <m/>
    <m/>
    <m/>
    <s v="EST"/>
    <s v="40 DE"/>
    <d v="2007-01-31T00:00:00"/>
    <n v="21505.52"/>
    <n v="52"/>
    <x v="0"/>
    <x v="3"/>
  </r>
  <r>
    <s v="SEBASTIAN RUDAS NEYRA"/>
    <s v="Universidade Federal de Uberlandia"/>
    <n v="3262164"/>
    <n v="23856123806"/>
    <s v="14/10/1985"/>
    <s v="M"/>
    <s v="MARIA DEL PILAR NEYRA VELARDE"/>
    <s v="Branca"/>
    <s v="ESTRANGEIRO"/>
    <s v="COLOMBIA"/>
    <m/>
    <m/>
    <n v="807"/>
    <x v="26"/>
    <s v="04-SANTA MONICA"/>
    <n v="807"/>
    <x v="22"/>
    <s v="04-SANTA MONICA"/>
    <m/>
    <s v="Doutorado"/>
    <s v="Auxiliar-01"/>
    <x v="1"/>
    <m/>
    <s v="0//0"/>
    <m/>
    <m/>
    <n v="0"/>
    <m/>
    <n v="0"/>
    <m/>
    <m/>
    <m/>
    <s v="CDT"/>
    <s v="40 HS"/>
    <d v="2021-12-06T00:00:00"/>
    <n v="3866.06"/>
    <n v="37"/>
    <x v="5"/>
    <x v="8"/>
  </r>
  <r>
    <s v="SEBASTIAO ANTONIO BORBA"/>
    <s v="Universidade Federal de Uberlandia"/>
    <n v="411518"/>
    <n v="13865153615"/>
    <s v="14/07/1951"/>
    <s v="M"/>
    <s v="OLIVIA UMBELINA"/>
    <s v="Branca"/>
    <s v="BRASILEIRO NATO"/>
    <m/>
    <s v="MG"/>
    <s v="ESTRELA DO SUL"/>
    <n v="308"/>
    <x v="83"/>
    <s v="07-AREA ACADEMICA-UMUARAMA"/>
    <n v="305"/>
    <x v="0"/>
    <s v="07-AREA ACADEMICA-UMUARAMA"/>
    <m/>
    <s v="Mestrado"/>
    <s v="Adjunto-04"/>
    <x v="0"/>
    <m/>
    <s v="0//0"/>
    <m/>
    <m/>
    <n v="0"/>
    <m/>
    <n v="0"/>
    <m/>
    <m/>
    <m/>
    <s v="EST"/>
    <s v="40 HS"/>
    <d v="1979-01-04T00:00:00"/>
    <n v="16779.169999999998"/>
    <n v="71"/>
    <x v="7"/>
    <x v="5"/>
  </r>
  <r>
    <s v="SELMA TEREZINHA MILAGRE"/>
    <s v="Universidade Federal de Uberlandia"/>
    <n v="1543734"/>
    <n v="75389827600"/>
    <s v="12/08/1962"/>
    <s v="F"/>
    <s v="MARIA TRISTAO MILAGRE"/>
    <s v="Branca"/>
    <s v="BRASILEIRO NATO"/>
    <m/>
    <s v="MG"/>
    <m/>
    <n v="403"/>
    <x v="12"/>
    <s v="04-SANTA MONICA"/>
    <n v="403"/>
    <x v="11"/>
    <s v="04-SANTA MONICA"/>
    <m/>
    <s v="Doutorado"/>
    <s v="Associado-04"/>
    <x v="0"/>
    <m/>
    <s v="0//0"/>
    <m/>
    <m/>
    <n v="0"/>
    <m/>
    <n v="0"/>
    <m/>
    <m/>
    <m/>
    <s v="EST"/>
    <s v="40 DE"/>
    <d v="2010-02-26T00:00:00"/>
    <n v="21301.13"/>
    <n v="60"/>
    <x v="6"/>
    <x v="3"/>
  </r>
  <r>
    <s v="SELMO HAROLDO DE RESENDE"/>
    <s v="Universidade Federal de Uberlandia"/>
    <n v="1035251"/>
    <n v="41224078187"/>
    <s v="31/05/1967"/>
    <s v="M"/>
    <s v="NICOLINA COSTA FAGUNDES"/>
    <s v="Branca"/>
    <s v="BRASILEIRO NATO"/>
    <m/>
    <s v="GO"/>
    <s v="JOVIANIA"/>
    <n v="363"/>
    <x v="10"/>
    <s v="04-SANTA MONICA"/>
    <n v="363"/>
    <x v="10"/>
    <s v="04-SANTA MONICA"/>
    <m/>
    <s v="Doutorado"/>
    <s v="Titular-01"/>
    <x v="0"/>
    <m/>
    <s v="0//0"/>
    <m/>
    <m/>
    <n v="0"/>
    <m/>
    <n v="0"/>
    <m/>
    <m/>
    <m/>
    <s v="EST"/>
    <s v="40 DE"/>
    <d v="1993-08-26T00:00:00"/>
    <n v="21007.45"/>
    <n v="55"/>
    <x v="2"/>
    <x v="3"/>
  </r>
  <r>
    <s v="SERGIO ANTONIO LEMOS DE MORAIS"/>
    <s v="Universidade Federal de Uberlandia"/>
    <n v="413473"/>
    <n v="44114630678"/>
    <s v="16/06/1961"/>
    <s v="M"/>
    <s v="BENVINDA CASTRO MORAIS"/>
    <s v="Branca"/>
    <s v="BRASILEIRO NATO"/>
    <m/>
    <s v="MG"/>
    <s v="ARAGUARI"/>
    <n v="356"/>
    <x v="23"/>
    <s v="04-SANTA MONICA"/>
    <n v="356"/>
    <x v="19"/>
    <s v="04-SANTA MONICA"/>
    <m/>
    <s v="Doutorado"/>
    <s v="Titular-01"/>
    <x v="0"/>
    <m/>
    <s v="0//0"/>
    <m/>
    <m/>
    <n v="0"/>
    <m/>
    <n v="0"/>
    <m/>
    <m/>
    <m/>
    <s v="EST"/>
    <s v="40 DE"/>
    <d v="1990-03-05T00:00:00"/>
    <n v="23406.33"/>
    <n v="61"/>
    <x v="6"/>
    <x v="3"/>
  </r>
  <r>
    <s v="SERGIO FERREIRA DE PAULA SILVA"/>
    <s v="Universidade Federal de Uberlandia"/>
    <n v="2478550"/>
    <n v="78357683649"/>
    <s v="05/04/1973"/>
    <s v="M"/>
    <s v="MARIA JOSE DA SILVA PAULA"/>
    <s v="Branca"/>
    <s v="BRASILEIRO NATO"/>
    <m/>
    <s v="MG"/>
    <s v="ITUIUTABA"/>
    <n v="403"/>
    <x v="12"/>
    <s v="04-SANTA MONICA"/>
    <n v="403"/>
    <x v="11"/>
    <s v="04-SANTA MONICA"/>
    <m/>
    <s v="Doutorado"/>
    <s v="Associado-04"/>
    <x v="0"/>
    <m/>
    <s v="0//0"/>
    <m/>
    <m/>
    <n v="0"/>
    <m/>
    <n v="0"/>
    <m/>
    <m/>
    <m/>
    <s v="EST"/>
    <s v="40 DE"/>
    <d v="2008-09-25T00:00:00"/>
    <n v="22516.400000000001"/>
    <n v="49"/>
    <x v="0"/>
    <x v="3"/>
  </r>
  <r>
    <s v="SERGIO GONCALVES"/>
    <s v="Universidade Federal de Uberlandia"/>
    <n v="1748718"/>
    <n v="26601105813"/>
    <s v="12/01/1976"/>
    <s v="M"/>
    <s v="JOSEFA RAMOS GONCALVES"/>
    <s v="Parda"/>
    <s v="BRASILEIRO NATO"/>
    <m/>
    <s v="PR"/>
    <m/>
    <n v="1155"/>
    <x v="88"/>
    <s v="09-CAMPUS PONTAL"/>
    <n v="1155"/>
    <x v="5"/>
    <s v="09-CAMPUS PONTAL"/>
    <m/>
    <s v="Doutorado"/>
    <s v="Associado-03"/>
    <x v="0"/>
    <m/>
    <s v="0//0"/>
    <m/>
    <s v="Afas. Prestar Colaboração, PCCTAE e Magistério Federal - EST"/>
    <n v="0"/>
    <m/>
    <n v="26432"/>
    <s v="INSTITUTO FEDERAL DO PARANA"/>
    <s v="8/01/2022"/>
    <s v="0//0"/>
    <s v="EST"/>
    <s v="40 DE"/>
    <d v="2010-03-19T00:00:00"/>
    <n v="17945.810000000001"/>
    <n v="46"/>
    <x v="1"/>
    <x v="5"/>
  </r>
  <r>
    <s v="SERGIO GUILHERME CABRAL BENTO"/>
    <s v="Universidade Federal de Uberlandia"/>
    <n v="2380766"/>
    <n v="14668917850"/>
    <s v="11/02/1979"/>
    <s v="M"/>
    <s v="MIRIAM CABRAL BENTO"/>
    <s v="Branca"/>
    <s v="BRASILEIRO NATO"/>
    <m/>
    <s v="MG"/>
    <m/>
    <n v="349"/>
    <x v="9"/>
    <s v="04-SANTA MONICA"/>
    <n v="349"/>
    <x v="9"/>
    <s v="04-SANTA MONICA"/>
    <m/>
    <s v="Doutorado"/>
    <s v="Adjunto-02"/>
    <x v="0"/>
    <m/>
    <s v="0//0"/>
    <m/>
    <m/>
    <n v="0"/>
    <m/>
    <n v="0"/>
    <m/>
    <m/>
    <m/>
    <s v="EST"/>
    <s v="40 DE"/>
    <d v="2017-03-14T00:00:00"/>
    <n v="12272.12"/>
    <n v="43"/>
    <x v="4"/>
    <x v="4"/>
  </r>
  <r>
    <s v="SERGIO INACIO NUNES"/>
    <s v="Universidade Federal de Uberlandia"/>
    <n v="3322669"/>
    <n v="75650304653"/>
    <s v="07/08/1970"/>
    <s v="M"/>
    <s v="ANTONIA NUNES PEREIRA"/>
    <s v="Branca"/>
    <s v="BRASILEIRO NATO"/>
    <m/>
    <s v="MG"/>
    <s v="SANTA VITORIA"/>
    <n v="1345"/>
    <x v="172"/>
    <s v="03-EDUCACAO FISICA"/>
    <n v="332"/>
    <x v="31"/>
    <s v="03-EDUCACAO FISICA"/>
    <m/>
    <s v="Doutorado"/>
    <s v="Associado-01"/>
    <x v="0"/>
    <m/>
    <s v="0//0"/>
    <m/>
    <m/>
    <n v="0"/>
    <m/>
    <n v="0"/>
    <m/>
    <m/>
    <m/>
    <s v="EST"/>
    <s v="40 DE"/>
    <d v="2009-03-04T00:00:00"/>
    <n v="17575.09"/>
    <n v="52"/>
    <x v="0"/>
    <x v="5"/>
  </r>
  <r>
    <s v="SERGIO LEMOS DUARTE"/>
    <s v="Universidade Federal de Uberlandia"/>
    <n v="2073786"/>
    <n v="4778525647"/>
    <s v="14/02/1982"/>
    <s v="M"/>
    <s v="DIRCE LEMOS DUARTE"/>
    <s v="Branca"/>
    <s v="BRASILEIRO NATO"/>
    <m/>
    <s v="MG"/>
    <m/>
    <n v="360"/>
    <x v="4"/>
    <s v="04-SANTA MONICA"/>
    <n v="360"/>
    <x v="4"/>
    <s v="04-SANTA MONICA"/>
    <m/>
    <s v="Doutorado"/>
    <s v="Adjunto-03"/>
    <x v="0"/>
    <m/>
    <s v="0//0"/>
    <m/>
    <m/>
    <n v="0"/>
    <m/>
    <n v="0"/>
    <m/>
    <m/>
    <m/>
    <s v="EST"/>
    <s v="40 DE"/>
    <d v="2013-11-29T00:00:00"/>
    <n v="12763.01"/>
    <n v="40"/>
    <x v="4"/>
    <x v="4"/>
  </r>
  <r>
    <s v="SERGIO LUIZ MIRANDA"/>
    <s v="Universidade Federal de Uberlandia"/>
    <n v="1544906"/>
    <n v="3421192812"/>
    <s v="10/07/1962"/>
    <s v="M"/>
    <s v="ZAIRA APRECIDA BUCIOLI MIRANDA"/>
    <s v="Branca"/>
    <s v="BRASILEIRO NATO"/>
    <m/>
    <s v="SP"/>
    <s v="RIO CLARO"/>
    <n v="340"/>
    <x v="17"/>
    <s v="04-SANTA MONICA"/>
    <n v="340"/>
    <x v="15"/>
    <s v="04-SANTA MONICA"/>
    <m/>
    <s v="Doutorado"/>
    <s v="Associado-04"/>
    <x v="0"/>
    <m/>
    <s v="0//0"/>
    <m/>
    <m/>
    <n v="0"/>
    <m/>
    <n v="0"/>
    <m/>
    <m/>
    <m/>
    <s v="EST"/>
    <s v="40 DE"/>
    <d v="2006-08-04T00:00:00"/>
    <n v="18663.64"/>
    <n v="60"/>
    <x v="6"/>
    <x v="1"/>
  </r>
  <r>
    <s v="SERGIO MAURO DA SILVA NEIRO"/>
    <s v="Universidade Federal de Uberlandia"/>
    <n v="1796396"/>
    <n v="88496295915"/>
    <s v="12/03/1973"/>
    <s v="M"/>
    <s v="IDELMA APARECIDA DA SILVA NEIRO"/>
    <s v="Branca"/>
    <s v="BRASILEIRO NATO"/>
    <m/>
    <s v="PR"/>
    <m/>
    <n v="410"/>
    <x v="7"/>
    <s v="04-SANTA MONICA"/>
    <n v="410"/>
    <x v="7"/>
    <s v="04-SANTA MONICA"/>
    <m/>
    <s v="Doutorado"/>
    <s v="Associado-03"/>
    <x v="0"/>
    <m/>
    <s v="0//0"/>
    <m/>
    <m/>
    <n v="0"/>
    <m/>
    <n v="0"/>
    <m/>
    <m/>
    <m/>
    <s v="EST"/>
    <s v="40 DE"/>
    <d v="2010-07-06T00:00:00"/>
    <n v="17945.810000000001"/>
    <n v="49"/>
    <x v="0"/>
    <x v="5"/>
  </r>
  <r>
    <s v="SERGIO PAULO MORAIS"/>
    <s v="Universidade Federal de Uberlandia"/>
    <n v="2343588"/>
    <n v="82825122653"/>
    <s v="02/06/1972"/>
    <s v="M"/>
    <s v="NOEMIA ARANTES MORAIS"/>
    <s v="Parda"/>
    <s v="BRASILEIRO NATO"/>
    <m/>
    <s v="MG"/>
    <s v="UBERLANDIA"/>
    <n v="335"/>
    <x v="25"/>
    <s v="04-SANTA MONICA"/>
    <n v="335"/>
    <x v="21"/>
    <s v="04-SANTA MONICA"/>
    <m/>
    <s v="Doutorado"/>
    <s v="Associado-04"/>
    <x v="0"/>
    <m/>
    <s v="0//0"/>
    <m/>
    <m/>
    <n v="0"/>
    <m/>
    <n v="0"/>
    <m/>
    <m/>
    <m/>
    <s v="EST"/>
    <s v="40 DE"/>
    <d v="2006-09-22T00:00:00"/>
    <n v="18663.64"/>
    <n v="50"/>
    <x v="0"/>
    <x v="1"/>
  </r>
  <r>
    <s v="SERGIO RICARDO DE JESUS OLIVEIRA"/>
    <s v="Universidade Federal de Uberlandia"/>
    <n v="7413638"/>
    <n v="27101797172"/>
    <s v="04/12/1967"/>
    <s v="M"/>
    <s v="LAZARA JESUS OLIVEIRA"/>
    <s v="Branca"/>
    <s v="BRASILEIRO NATO"/>
    <m/>
    <s v="PI"/>
    <s v="TERESINA"/>
    <n v="403"/>
    <x v="12"/>
    <s v="04-SANTA MONICA"/>
    <n v="403"/>
    <x v="11"/>
    <s v="04-SANTA MONICA"/>
    <m/>
    <s v="Doutorado"/>
    <s v="Adjunto-04"/>
    <x v="0"/>
    <m/>
    <s v="0//0"/>
    <m/>
    <m/>
    <n v="0"/>
    <m/>
    <n v="0"/>
    <m/>
    <m/>
    <m/>
    <s v="EST"/>
    <s v="20 HS"/>
    <d v="2009-12-07T00:00:00"/>
    <n v="4861.82"/>
    <n v="55"/>
    <x v="2"/>
    <x v="0"/>
  </r>
  <r>
    <s v="SERGIO VITORINO CARDOSO"/>
    <s v="Universidade Federal de Uberlandia"/>
    <n v="2454604"/>
    <n v="3617762689"/>
    <s v="03/12/1976"/>
    <s v="M"/>
    <s v="MARIA HELENA VITORINO CARDOSO"/>
    <s v="Branca"/>
    <s v="BRASILEIRO NATO"/>
    <m/>
    <s v="MG"/>
    <s v="UBERLANDIA"/>
    <n v="319"/>
    <x v="29"/>
    <s v="07-AREA ACADEMICA-UMUARAMA"/>
    <n v="319"/>
    <x v="13"/>
    <s v="07-AREA ACADEMICA-UMUARAMA"/>
    <m/>
    <s v="Doutorado"/>
    <s v="Associado-04"/>
    <x v="0"/>
    <m/>
    <s v="0//0"/>
    <m/>
    <m/>
    <n v="0"/>
    <m/>
    <n v="0"/>
    <m/>
    <m/>
    <m/>
    <s v="EST"/>
    <s v="40 DE"/>
    <d v="2006-08-14T00:00:00"/>
    <n v="24198.36"/>
    <n v="46"/>
    <x v="1"/>
    <x v="3"/>
  </r>
  <r>
    <s v="SERTORIO DE AMORIM E SILVA NETO"/>
    <s v="Universidade Federal de Uberlandia"/>
    <n v="2362860"/>
    <n v="612815650"/>
    <s v="29/10/1975"/>
    <s v="M"/>
    <s v="MARILIA BERENICE AMORIM FERNANDES"/>
    <s v="Branca"/>
    <s v="BRASILEIRO NATO"/>
    <m/>
    <s v="MG"/>
    <s v="BELO HORIZONTE"/>
    <n v="807"/>
    <x v="26"/>
    <s v="04-SANTA MONICA"/>
    <n v="807"/>
    <x v="22"/>
    <s v="04-SANTA MONICA"/>
    <m/>
    <s v="Doutorado"/>
    <s v="Associado-02"/>
    <x v="0"/>
    <m/>
    <s v="0//0"/>
    <m/>
    <s v="AFAS. ESTUDO EXTERIOR C/ONUS - EST"/>
    <n v="0"/>
    <m/>
    <n v="0"/>
    <m/>
    <s v="29/11/2022"/>
    <s v="2/04/2023"/>
    <s v="EST"/>
    <s v="40 DE"/>
    <d v="2008-11-10T00:00:00"/>
    <n v="17255.59"/>
    <n v="47"/>
    <x v="1"/>
    <x v="5"/>
  </r>
  <r>
    <s v="SHEILA CRISTINA CANOBRE"/>
    <s v="Universidade Federal de Uberlandia"/>
    <n v="1768594"/>
    <n v="26071677874"/>
    <s v="22/12/1975"/>
    <s v="F"/>
    <s v="CELIA FIORANI CANOBRE"/>
    <s v="Branca"/>
    <s v="BRASILEIRO NATO"/>
    <m/>
    <s v="SP"/>
    <m/>
    <n v="356"/>
    <x v="23"/>
    <s v="04-SANTA MONICA"/>
    <n v="356"/>
    <x v="19"/>
    <s v="04-SANTA MONICA"/>
    <m/>
    <s v="Doutorado"/>
    <s v="Associado-03"/>
    <x v="0"/>
    <m/>
    <s v="0//0"/>
    <m/>
    <m/>
    <n v="0"/>
    <m/>
    <n v="0"/>
    <m/>
    <m/>
    <m/>
    <s v="EST"/>
    <s v="40 DE"/>
    <d v="2010-03-05T00:00:00"/>
    <n v="19615.18"/>
    <n v="47"/>
    <x v="1"/>
    <x v="1"/>
  </r>
  <r>
    <s v="SHIGUEO NOMURA"/>
    <s v="Universidade Federal de Uberlandia"/>
    <n v="1768637"/>
    <n v="10441974805"/>
    <s v="09/03/1968"/>
    <s v="M"/>
    <s v="SUMIE NOMURA"/>
    <s v="Amarela"/>
    <s v="BRASILEIRO NATO"/>
    <m/>
    <s v="SP"/>
    <m/>
    <n v="414"/>
    <x v="42"/>
    <s v="04-SANTA MONICA"/>
    <n v="414"/>
    <x v="12"/>
    <s v="04-SANTA MONICA"/>
    <m/>
    <s v="Doutorado"/>
    <s v="Associado-03"/>
    <x v="0"/>
    <m/>
    <s v="0//0"/>
    <m/>
    <m/>
    <n v="0"/>
    <m/>
    <n v="0"/>
    <m/>
    <m/>
    <m/>
    <s v="EST"/>
    <s v="40 DE"/>
    <d v="2010-03-05T00:00:00"/>
    <n v="17945.810000000001"/>
    <n v="54"/>
    <x v="2"/>
    <x v="5"/>
  </r>
  <r>
    <s v="SHIRLEI SILMARA DE FREITAS MELLO"/>
    <s v="Universidade Federal de Uberlandia"/>
    <n v="1350609"/>
    <n v="91053366604"/>
    <s v="06/03/1974"/>
    <s v="F"/>
    <s v="VERA DE FREITAS MELLO"/>
    <s v="Branca"/>
    <s v="BRASILEIRO NATO"/>
    <m/>
    <s v="MG"/>
    <s v="BELO HORIZONTE"/>
    <n v="376"/>
    <x v="38"/>
    <s v="04-SANTA MONICA"/>
    <n v="376"/>
    <x v="28"/>
    <s v="04-SANTA MONICA"/>
    <m/>
    <s v="Doutorado"/>
    <s v="Titular-01"/>
    <x v="0"/>
    <m/>
    <s v="0//0"/>
    <m/>
    <m/>
    <n v="0"/>
    <m/>
    <n v="0"/>
    <m/>
    <m/>
    <m/>
    <s v="EST"/>
    <s v="40 DE"/>
    <d v="2002-05-21T00:00:00"/>
    <n v="20530.009999999998"/>
    <n v="48"/>
    <x v="1"/>
    <x v="3"/>
  </r>
  <r>
    <s v="SIDINEY RUOCCO JUNIOR"/>
    <s v="Universidade Federal de Uberlandia"/>
    <n v="2173575"/>
    <n v="12047917832"/>
    <s v="30/11/1970"/>
    <s v="M"/>
    <s v="MARIA LUCIA COSTA RUOCCO"/>
    <s v="Parda"/>
    <s v="BRASILEIRO NATO"/>
    <m/>
    <s v="SP"/>
    <s v="MOCOCA"/>
    <n v="288"/>
    <x v="24"/>
    <s v="07-AREA ACADEMICA-UMUARAMA"/>
    <n v="288"/>
    <x v="20"/>
    <s v="07-AREA ACADEMICA-UMUARAMA"/>
    <m/>
    <s v="ENSINO SUPERIOR"/>
    <s v="Assistente-02"/>
    <x v="0"/>
    <m/>
    <s v="0//0"/>
    <m/>
    <m/>
    <n v="0"/>
    <m/>
    <n v="0"/>
    <m/>
    <m/>
    <m/>
    <s v="EST"/>
    <s v="40 DE"/>
    <d v="1997-07-01T00:00:00"/>
    <n v="5774.55"/>
    <n v="52"/>
    <x v="0"/>
    <x v="0"/>
  </r>
  <r>
    <s v="SIDNEI GONCALVES DA SILVA"/>
    <s v="Universidade Federal de Uberlandia"/>
    <n v="2188755"/>
    <n v="29310850817"/>
    <s v="10/10/1980"/>
    <s v="M"/>
    <s v="MARIA GONCALVES DA SILVA"/>
    <s v="Branca"/>
    <s v="BRASILEIRO NATO"/>
    <m/>
    <s v="SP"/>
    <m/>
    <n v="356"/>
    <x v="23"/>
    <s v="04-SANTA MONICA"/>
    <n v="356"/>
    <x v="19"/>
    <s v="04-SANTA MONICA"/>
    <m/>
    <s v="Doutorado"/>
    <s v="Adjunto-03"/>
    <x v="0"/>
    <m/>
    <s v="0//0"/>
    <m/>
    <m/>
    <n v="0"/>
    <m/>
    <n v="0"/>
    <m/>
    <m/>
    <m/>
    <s v="EST"/>
    <s v="40 DE"/>
    <d v="2015-02-03T00:00:00"/>
    <n v="12763.01"/>
    <n v="42"/>
    <x v="4"/>
    <x v="4"/>
  </r>
  <r>
    <s v="SIGRID BITTER"/>
    <s v="Universidade Federal de Uberlandia"/>
    <n v="412825"/>
    <n v="70642567700"/>
    <s v="09/07/1959"/>
    <s v="F"/>
    <s v="MARIA ANTONETTE FICKER BITTER"/>
    <s v="Branca"/>
    <s v="BRASILEIRO NATO"/>
    <m/>
    <s v="MG"/>
    <s v="BELO HORIZONTE"/>
    <n v="332"/>
    <x v="48"/>
    <s v="03-EDUCACAO FISICA"/>
    <n v="332"/>
    <x v="31"/>
    <s v="03-EDUCACAO FISICA"/>
    <m/>
    <s v="Doutorado"/>
    <s v="Associado-03"/>
    <x v="0"/>
    <m/>
    <s v="0//0"/>
    <m/>
    <m/>
    <n v="0"/>
    <m/>
    <n v="0"/>
    <m/>
    <m/>
    <m/>
    <s v="EST"/>
    <s v="40 DE"/>
    <d v="1987-03-01T00:00:00"/>
    <n v="21631.74"/>
    <n v="63"/>
    <x v="6"/>
    <x v="3"/>
  </r>
  <r>
    <s v="SILVANA MARIA DE JESUS"/>
    <s v="Universidade Federal de Uberlandia"/>
    <n v="1768873"/>
    <n v="95574166615"/>
    <s v="12/03/1972"/>
    <s v="F"/>
    <s v="ANNA CRUZELINA LEITE"/>
    <s v="Parda"/>
    <s v="BRASILEIRO NATO"/>
    <m/>
    <s v="SP"/>
    <m/>
    <n v="349"/>
    <x v="9"/>
    <s v="04-SANTA MONICA"/>
    <n v="349"/>
    <x v="9"/>
    <s v="04-SANTA MONICA"/>
    <m/>
    <s v="Doutorado"/>
    <s v="Associado-02"/>
    <x v="0"/>
    <m/>
    <s v="0//0"/>
    <m/>
    <m/>
    <n v="0"/>
    <m/>
    <n v="0"/>
    <m/>
    <m/>
    <m/>
    <s v="EST"/>
    <s v="40 DE"/>
    <d v="2010-03-05T00:00:00"/>
    <n v="17255.59"/>
    <n v="50"/>
    <x v="0"/>
    <x v="5"/>
  </r>
  <r>
    <s v="SILVANO FERNANDES BAIA"/>
    <s v="Universidade Federal de Uberlandia"/>
    <n v="1644132"/>
    <n v="93926553804"/>
    <s v="20/12/1958"/>
    <s v="M"/>
    <s v="JOSEFINA PEREIRA BAIA"/>
    <s v="Não Informado"/>
    <s v="BRASILEIRO NATO"/>
    <m/>
    <s v="SP"/>
    <s v="SAO PAULO"/>
    <n v="808"/>
    <x v="35"/>
    <s v="04-SANTA MONICA"/>
    <n v="808"/>
    <x v="26"/>
    <s v="04-SANTA MONICA"/>
    <m/>
    <s v="Doutorado"/>
    <s v="Associado-02"/>
    <x v="0"/>
    <m/>
    <s v="0//0"/>
    <m/>
    <m/>
    <n v="0"/>
    <m/>
    <n v="0"/>
    <m/>
    <m/>
    <m/>
    <s v="EST"/>
    <s v="40 DE"/>
    <d v="2008-07-31T00:00:00"/>
    <n v="17255.59"/>
    <n v="64"/>
    <x v="3"/>
    <x v="5"/>
  </r>
  <r>
    <s v="SILVIA MARIA CINTRA DA SILVA"/>
    <s v="Universidade Federal de Uberlandia"/>
    <n v="1123313"/>
    <n v="17760147821"/>
    <s v="03/10/1967"/>
    <s v="F"/>
    <s v="APARECIDA NOEMIA CINTRA DA SILVA"/>
    <s v="Branca"/>
    <s v="BRASILEIRO NATO"/>
    <m/>
    <s v="SP"/>
    <s v="SAO PAULO"/>
    <n v="326"/>
    <x v="22"/>
    <s v="07-AREA ACADEMICA-UMUARAMA"/>
    <n v="326"/>
    <x v="18"/>
    <s v="07-AREA ACADEMICA-UMUARAMA"/>
    <m/>
    <s v="Doutorado"/>
    <s v="Titular-01"/>
    <x v="0"/>
    <m/>
    <s v="0//0"/>
    <m/>
    <m/>
    <n v="0"/>
    <m/>
    <n v="0"/>
    <m/>
    <m/>
    <m/>
    <s v="EST"/>
    <s v="40 DE"/>
    <d v="1994-10-19T00:00:00"/>
    <n v="20911.96"/>
    <n v="55"/>
    <x v="2"/>
    <x v="3"/>
  </r>
  <r>
    <s v="SILVIA MARTINS DOS SANTOS"/>
    <s v="Universidade Federal de Uberlandia"/>
    <n v="1355106"/>
    <n v="1675378908"/>
    <s v="03/06/1973"/>
    <s v="F"/>
    <s v="MILEIDE MARTINS DOS SANTOS"/>
    <s v="Não Informado"/>
    <s v="BRASILEIRO NATO"/>
    <m/>
    <s v="PR"/>
    <s v="MARIALVA"/>
    <n v="395"/>
    <x v="1"/>
    <s v="04-SANTA MONICA"/>
    <n v="395"/>
    <x v="1"/>
    <s v="04-SANTA MONICA"/>
    <m/>
    <s v="Doutorado"/>
    <s v="Associado-04"/>
    <x v="0"/>
    <m/>
    <s v="0//0"/>
    <m/>
    <m/>
    <n v="0"/>
    <m/>
    <n v="0"/>
    <m/>
    <m/>
    <m/>
    <s v="EST"/>
    <s v="40 DE"/>
    <d v="2002-07-19T00:00:00"/>
    <n v="18663.64"/>
    <n v="49"/>
    <x v="0"/>
    <x v="1"/>
  </r>
  <r>
    <s v="SILVIO CARLOS RODRIGUES"/>
    <s v="Universidade Federal de Uberlandia"/>
    <n v="2297651"/>
    <n v="6091302850"/>
    <s v="26/01/1965"/>
    <s v="M"/>
    <s v="APARECIDA RODRIGUES"/>
    <s v="Branca"/>
    <s v="BRASILEIRO NATO"/>
    <m/>
    <s v="SP"/>
    <s v="SAO PAULO"/>
    <n v="340"/>
    <x v="17"/>
    <s v="04-SANTA MONICA"/>
    <n v="340"/>
    <x v="15"/>
    <s v="04-SANTA MONICA"/>
    <m/>
    <s v="Doutorado"/>
    <s v="Titular-01"/>
    <x v="0"/>
    <m/>
    <s v="0//0"/>
    <m/>
    <m/>
    <n v="0"/>
    <m/>
    <n v="0"/>
    <m/>
    <m/>
    <m/>
    <s v="EST"/>
    <s v="40 DE"/>
    <d v="2002-05-10T00:00:00"/>
    <n v="20530.009999999998"/>
    <n v="57"/>
    <x v="2"/>
    <x v="3"/>
  </r>
  <r>
    <s v="SILVIO CESAR DE FREITAS ARANTES"/>
    <s v="Universidade Federal de Uberlandia"/>
    <n v="1123575"/>
    <n v="45810877672"/>
    <s v="04/12/1959"/>
    <s v="M"/>
    <s v="CELINA FREITAS ARANTES"/>
    <s v="Branca"/>
    <s v="BRASILEIRO NATO"/>
    <m/>
    <s v="SP"/>
    <s v="SAO PAULO"/>
    <n v="307"/>
    <x v="18"/>
    <s v="07-AREA ACADEMICA-UMUARAMA"/>
    <n v="305"/>
    <x v="0"/>
    <s v="07-AREA ACADEMICA-UMUARAMA"/>
    <m/>
    <s v="Especialização Nivel Superior"/>
    <s v="Adjunto-04"/>
    <x v="0"/>
    <m/>
    <s v="0//0"/>
    <m/>
    <m/>
    <n v="0"/>
    <m/>
    <n v="0"/>
    <m/>
    <m/>
    <m/>
    <s v="EST"/>
    <s v="20 HS"/>
    <d v="1995-01-19T00:00:00"/>
    <n v="3519.03"/>
    <n v="63"/>
    <x v="6"/>
    <x v="8"/>
  </r>
  <r>
    <s v="SILVIO ERENO QUINCOZES"/>
    <s v="Universidade Federal de Uberlandia"/>
    <n v="1252589"/>
    <n v="2690526077"/>
    <s v="03/09/1993"/>
    <s v="M"/>
    <s v="TARZI ISABEL ERENO QUINCOZES"/>
    <s v="Branca"/>
    <s v="BRASILEIRO NATO"/>
    <m/>
    <s v="RS"/>
    <m/>
    <n v="783"/>
    <x v="13"/>
    <s v="10-CAMPUS MONTE CARMELO"/>
    <n v="414"/>
    <x v="12"/>
    <s v="04-SANTA MONICA"/>
    <m/>
    <s v="Doutorado"/>
    <s v="Auxiliar-01"/>
    <x v="0"/>
    <m/>
    <s v="0//0"/>
    <m/>
    <m/>
    <n v="0"/>
    <m/>
    <n v="0"/>
    <m/>
    <m/>
    <m/>
    <s v="EST"/>
    <s v="40 DE"/>
    <d v="2022-03-22T00:00:00"/>
    <n v="9616.18"/>
    <n v="29"/>
    <x v="8"/>
    <x v="2"/>
  </r>
  <r>
    <s v="SILVIO JOSE PRADO"/>
    <s v="Universidade Federal de Uberlandia"/>
    <n v="1657849"/>
    <n v="14370048818"/>
    <s v="20/01/1973"/>
    <s v="M"/>
    <s v="NAIR APARECIDA TEODORO PRADO"/>
    <s v="Branca"/>
    <s v="BRASILEIRO NATO"/>
    <m/>
    <s v="SP"/>
    <s v="CACONDE"/>
    <n v="796"/>
    <x v="37"/>
    <s v="09-CAMPUS PONTAL"/>
    <n v="1152"/>
    <x v="27"/>
    <s v="09-CAMPUS PONTAL"/>
    <m/>
    <s v="Doutorado"/>
    <s v="Associado-03"/>
    <x v="0"/>
    <m/>
    <s v="0//0"/>
    <m/>
    <m/>
    <n v="0"/>
    <m/>
    <n v="0"/>
    <m/>
    <m/>
    <m/>
    <s v="EST"/>
    <s v="40 DE"/>
    <d v="2008-09-12T00:00:00"/>
    <n v="17945.810000000001"/>
    <n v="49"/>
    <x v="0"/>
    <x v="5"/>
  </r>
  <r>
    <s v="SIMEAO DONIZETI SASS"/>
    <s v="Universidade Federal de Uberlandia"/>
    <n v="413599"/>
    <n v="7879436812"/>
    <s v="27/08/1966"/>
    <s v="M"/>
    <s v="TEREZINHA ALTARUG SASS"/>
    <s v="Branca"/>
    <s v="BRASILEIRO NATO"/>
    <m/>
    <s v="SP"/>
    <s v="RIO CLARO"/>
    <n v="807"/>
    <x v="26"/>
    <s v="04-SANTA MONICA"/>
    <n v="807"/>
    <x v="22"/>
    <s v="04-SANTA MONICA"/>
    <m/>
    <s v="Doutorado"/>
    <s v="Titular-01"/>
    <x v="0"/>
    <m/>
    <s v="0//0"/>
    <m/>
    <m/>
    <n v="0"/>
    <m/>
    <n v="0"/>
    <m/>
    <m/>
    <m/>
    <s v="EST"/>
    <s v="40 DE"/>
    <d v="1991-12-04T00:00:00"/>
    <n v="21198.42"/>
    <n v="56"/>
    <x v="2"/>
    <x v="3"/>
  </r>
  <r>
    <s v="SIMONE APARECIDA DOS PASSOS"/>
    <s v="Universidade Federal de Uberlandia"/>
    <n v="2715176"/>
    <n v="3667131674"/>
    <s v="24/10/1978"/>
    <s v="F"/>
    <s v="MARTA MARIA DOS PASSOS"/>
    <s v="Preta"/>
    <s v="BRASILEIRO NATO"/>
    <m/>
    <s v="MG"/>
    <m/>
    <n v="798"/>
    <x v="5"/>
    <s v="09-CAMPUS PONTAL"/>
    <n v="1155"/>
    <x v="5"/>
    <s v="09-CAMPUS PONTAL"/>
    <m/>
    <s v="Doutorado"/>
    <s v="Adjunto-04"/>
    <x v="0"/>
    <m/>
    <s v="0//0"/>
    <m/>
    <m/>
    <n v="26235"/>
    <s v="UNIVERSIDADE FEDERAL DE GOIAS"/>
    <n v="0"/>
    <m/>
    <m/>
    <m/>
    <s v="EST"/>
    <s v="40 DE"/>
    <d v="2019-03-13T00:00:00"/>
    <n v="13273.52"/>
    <n v="44"/>
    <x v="1"/>
    <x v="4"/>
  </r>
  <r>
    <s v="SIMONE BARBOSA VILLA"/>
    <s v="Universidade Federal de Uberlandia"/>
    <n v="1691615"/>
    <n v="24543214838"/>
    <s v="29/12/1972"/>
    <s v="F"/>
    <s v="DIVA MARIA BARBOSA VILLA"/>
    <s v="Branca"/>
    <s v="BRASILEIRO NATO"/>
    <m/>
    <s v="SP"/>
    <s v="RIBEIRAO PRETO"/>
    <n v="372"/>
    <x v="2"/>
    <s v="04-SANTA MONICA"/>
    <n v="372"/>
    <x v="2"/>
    <s v="04-SANTA MONICA"/>
    <m/>
    <s v="Doutorado"/>
    <s v="Associado-03"/>
    <x v="0"/>
    <m/>
    <s v="0//0"/>
    <m/>
    <m/>
    <n v="0"/>
    <m/>
    <n v="0"/>
    <m/>
    <m/>
    <m/>
    <s v="EST"/>
    <s v="40 DE"/>
    <d v="2009-03-27T00:00:00"/>
    <n v="17945.810000000001"/>
    <n v="50"/>
    <x v="0"/>
    <x v="5"/>
  </r>
  <r>
    <s v="SIMONE PEDRO DA SILVA"/>
    <s v="Universidade Federal de Uberlandia"/>
    <n v="1146350"/>
    <n v="31154117820"/>
    <s v="18/04/1983"/>
    <s v="F"/>
    <s v="MARIA JOSEFA DA SILVA"/>
    <s v="Parda"/>
    <s v="BRASILEIRO NATO"/>
    <m/>
    <s v="SP"/>
    <m/>
    <n v="314"/>
    <x v="20"/>
    <s v="07-AREA ACADEMICA-UMUARAMA"/>
    <n v="314"/>
    <x v="14"/>
    <s v="07-AREA ACADEMICA-UMUARAMA"/>
    <m/>
    <s v="Doutorado"/>
    <s v="Adjunto-02"/>
    <x v="0"/>
    <m/>
    <s v="0//0"/>
    <m/>
    <m/>
    <n v="0"/>
    <m/>
    <n v="0"/>
    <m/>
    <m/>
    <m/>
    <s v="EST"/>
    <s v="40 DE"/>
    <d v="2015-11-24T00:00:00"/>
    <n v="12272.12"/>
    <n v="39"/>
    <x v="4"/>
    <x v="4"/>
  </r>
  <r>
    <s v="SIMONE SILVA PRUDENCIO"/>
    <s v="Universidade Federal de Uberlandia"/>
    <n v="1635439"/>
    <n v="86641913600"/>
    <s v="12/11/1972"/>
    <s v="F"/>
    <s v="IRIS SILVA PRUDENCIO"/>
    <s v="Branca"/>
    <s v="BRASILEIRO NATO"/>
    <m/>
    <s v="MG"/>
    <s v="ITUIUTABA"/>
    <n v="1260"/>
    <x v="173"/>
    <s v="04-SANTA MONICA"/>
    <n v="376"/>
    <x v="28"/>
    <s v="04-SANTA MONICA"/>
    <m/>
    <s v="Doutorado"/>
    <s v="Associado-02"/>
    <x v="0"/>
    <m/>
    <s v="0//0"/>
    <m/>
    <m/>
    <n v="0"/>
    <m/>
    <n v="0"/>
    <m/>
    <m/>
    <m/>
    <s v="EST"/>
    <s v="40 DE"/>
    <d v="2008-06-26T00:00:00"/>
    <n v="19315.36"/>
    <n v="50"/>
    <x v="0"/>
    <x v="1"/>
  </r>
  <r>
    <s v="SINARA LAURINI ROSSATO"/>
    <s v="Universidade Federal de Uberlandia"/>
    <n v="3207682"/>
    <n v="93754370006"/>
    <s v="06/05/1978"/>
    <s v="F"/>
    <s v="SIRLEY MARIA LAURINI ROSSATO"/>
    <s v="Branca"/>
    <s v="BRASILEIRO NATO"/>
    <m/>
    <s v="RS"/>
    <m/>
    <n v="340"/>
    <x v="17"/>
    <s v="04-SANTA MONICA"/>
    <n v="340"/>
    <x v="15"/>
    <s v="04-SANTA MONICA"/>
    <m/>
    <s v="Doutorado"/>
    <s v="Auxiliar-02"/>
    <x v="0"/>
    <m/>
    <s v="0//0"/>
    <m/>
    <m/>
    <n v="0"/>
    <m/>
    <n v="0"/>
    <m/>
    <m/>
    <m/>
    <s v="EST"/>
    <s v="40 DE"/>
    <d v="2020-09-21T00:00:00"/>
    <n v="10097"/>
    <n v="44"/>
    <x v="1"/>
    <x v="7"/>
  </r>
  <r>
    <s v="SINESIO DOMINGUES FRANCO"/>
    <s v="Universidade Federal de Uberlandia"/>
    <n v="412795"/>
    <n v="44969406634"/>
    <s v="13/01/1962"/>
    <s v="M"/>
    <s v="ANTONIA JACIRA FRANCO CARVALHO"/>
    <s v="Branca"/>
    <s v="BRASILEIRO NATO"/>
    <m/>
    <s v="MG"/>
    <s v="ITUIUTABA"/>
    <n v="399"/>
    <x v="27"/>
    <s v="12-CAMPUS GLORIA"/>
    <n v="399"/>
    <x v="23"/>
    <s v="12-CAMPUS GLORIA"/>
    <m/>
    <s v="Doutorado"/>
    <s v="Titular-01"/>
    <x v="0"/>
    <m/>
    <s v="0//0"/>
    <m/>
    <m/>
    <n v="0"/>
    <m/>
    <n v="0"/>
    <m/>
    <m/>
    <m/>
    <s v="EST"/>
    <s v="40 DE"/>
    <d v="1987-02-01T00:00:00"/>
    <n v="21675.87"/>
    <n v="60"/>
    <x v="6"/>
    <x v="3"/>
  </r>
  <r>
    <s v="SINESIO GOMIDE JUNIOR"/>
    <s v="Universidade Federal de Uberlandia"/>
    <n v="413302"/>
    <n v="29647886691"/>
    <s v="14/05/1959"/>
    <s v="M"/>
    <s v="ALINA TARABAL GOMIDE"/>
    <s v="Branca"/>
    <s v="BRASILEIRO NATO"/>
    <m/>
    <s v="MG"/>
    <s v="ITAUNA"/>
    <n v="326"/>
    <x v="22"/>
    <s v="07-AREA ACADEMICA-UMUARAMA"/>
    <n v="326"/>
    <x v="18"/>
    <s v="07-AREA ACADEMICA-UMUARAMA"/>
    <m/>
    <s v="Doutorado"/>
    <s v="Titular-01"/>
    <x v="0"/>
    <m/>
    <s v="0//0"/>
    <m/>
    <m/>
    <n v="0"/>
    <m/>
    <n v="0"/>
    <m/>
    <m/>
    <m/>
    <s v="EST"/>
    <s v="40 DE"/>
    <d v="1989-02-01T00:00:00"/>
    <n v="24587.88"/>
    <n v="63"/>
    <x v="6"/>
    <x v="3"/>
  </r>
  <r>
    <s v="SINVAL SOARES CRUVINEL"/>
    <s v="Universidade Federal de Uberlandia"/>
    <n v="412942"/>
    <n v="30707749620"/>
    <s v="26/04/1958"/>
    <s v="M"/>
    <s v="DINAH NOGUEIRA SOARES"/>
    <s v="Branca"/>
    <s v="BRASILEIRO NATO"/>
    <m/>
    <s v="MG"/>
    <s v="ARAGUARI"/>
    <n v="308"/>
    <x v="83"/>
    <s v="07-AREA ACADEMICA-UMUARAMA"/>
    <n v="305"/>
    <x v="0"/>
    <s v="07-AREA ACADEMICA-UMUARAMA"/>
    <m/>
    <s v="Mestrado"/>
    <s v="Adjunto-04"/>
    <x v="0"/>
    <m/>
    <s v="0//0"/>
    <m/>
    <m/>
    <n v="0"/>
    <m/>
    <n v="0"/>
    <m/>
    <m/>
    <m/>
    <s v="EST"/>
    <s v="40 HS"/>
    <d v="1987-07-15T00:00:00"/>
    <n v="16704.5"/>
    <n v="64"/>
    <x v="3"/>
    <x v="5"/>
  </r>
  <r>
    <s v="SIRLEI LEMES"/>
    <s v="Universidade Federal de Uberlandia"/>
    <n v="7412917"/>
    <n v="46091700600"/>
    <s v="15/03/1963"/>
    <s v="F"/>
    <s v="ADELAIDE APPARECIDA ZANAO LEMES"/>
    <s v="Parda"/>
    <s v="BRASILEIRO NATO"/>
    <m/>
    <s v="SP"/>
    <s v="GUARA"/>
    <n v="360"/>
    <x v="4"/>
    <s v="04-SANTA MONICA"/>
    <n v="360"/>
    <x v="4"/>
    <s v="04-SANTA MONICA"/>
    <m/>
    <s v="Doutorado"/>
    <s v="Titular-01"/>
    <x v="2"/>
    <m/>
    <s v="0//0"/>
    <m/>
    <m/>
    <n v="0"/>
    <m/>
    <n v="0"/>
    <m/>
    <m/>
    <m/>
    <s v="CDT"/>
    <s v="40 DE"/>
    <d v="2022-08-23T00:00:00"/>
    <n v="19701.63"/>
    <n v="59"/>
    <x v="6"/>
    <x v="1"/>
  </r>
  <r>
    <s v="SOFIA BORIN CRIVELLENTI"/>
    <s v="Universidade Federal de Uberlandia"/>
    <n v="2332757"/>
    <n v="21424317800"/>
    <s v="29/06/1983"/>
    <s v="F"/>
    <s v="REGINA MARIA DE SOUZA BORIN"/>
    <s v="Branca"/>
    <s v="BRASILEIRO NATO"/>
    <m/>
    <s v="SP"/>
    <m/>
    <n v="314"/>
    <x v="20"/>
    <s v="07-AREA ACADEMICA-UMUARAMA"/>
    <n v="314"/>
    <x v="14"/>
    <s v="07-AREA ACADEMICA-UMUARAMA"/>
    <m/>
    <s v="Doutorado"/>
    <s v="Adjunto-02"/>
    <x v="0"/>
    <m/>
    <s v="0//0"/>
    <m/>
    <m/>
    <n v="0"/>
    <m/>
    <n v="0"/>
    <m/>
    <m/>
    <m/>
    <s v="EST"/>
    <s v="40 DE"/>
    <d v="2016-08-25T00:00:00"/>
    <n v="12842.91"/>
    <n v="39"/>
    <x v="4"/>
    <x v="4"/>
  </r>
  <r>
    <s v="SOLANGE CRISTINA AUGUSTO"/>
    <s v="Universidade Federal de Uberlandia"/>
    <n v="1363791"/>
    <n v="7167274801"/>
    <s v="13/12/1966"/>
    <s v="F"/>
    <s v="MARIA LAURETO AUGUSTO"/>
    <s v="Branca"/>
    <s v="BRASILEIRO NATO"/>
    <m/>
    <s v="SP"/>
    <s v="ARACATUBA"/>
    <n v="294"/>
    <x v="21"/>
    <s v="07-AREA ACADEMICA-UMUARAMA"/>
    <n v="294"/>
    <x v="17"/>
    <s v="07-AREA ACADEMICA-UMUARAMA"/>
    <m/>
    <s v="Doutorado"/>
    <s v="Titular-01"/>
    <x v="0"/>
    <m/>
    <s v="0//0"/>
    <m/>
    <m/>
    <n v="0"/>
    <m/>
    <n v="0"/>
    <m/>
    <m/>
    <m/>
    <s v="EST"/>
    <s v="40 DE"/>
    <d v="2002-10-21T00:00:00"/>
    <n v="21484.89"/>
    <n v="56"/>
    <x v="2"/>
    <x v="3"/>
  </r>
  <r>
    <s v="SOLANGE RODOVALHO LIMA"/>
    <s v="Universidade Federal de Uberlandia"/>
    <n v="1659063"/>
    <n v="39511103687"/>
    <s v="18/11/1963"/>
    <s v="F"/>
    <s v="NAIR FERREIRA RODOVALHO"/>
    <s v="Branca"/>
    <s v="BRASILEIRO NATO"/>
    <m/>
    <s v="GO"/>
    <s v="DAVINOPOLIS"/>
    <n v="332"/>
    <x v="48"/>
    <s v="03-EDUCACAO FISICA"/>
    <n v="332"/>
    <x v="31"/>
    <s v="03-EDUCACAO FISICA"/>
    <m/>
    <s v="Doutorado"/>
    <s v="Associado-03"/>
    <x v="0"/>
    <m/>
    <s v="0//0"/>
    <m/>
    <m/>
    <n v="0"/>
    <m/>
    <n v="0"/>
    <m/>
    <m/>
    <m/>
    <s v="EST"/>
    <s v="40 DE"/>
    <d v="2008-10-03T00:00:00"/>
    <n v="20464.849999999999"/>
    <n v="59"/>
    <x v="6"/>
    <x v="3"/>
  </r>
  <r>
    <s v="SOLIDONIO RODRIGUES DE CARVALHO"/>
    <s v="Universidade Federal de Uberlandia"/>
    <n v="2509639"/>
    <n v="3006655630"/>
    <s v="30/04/1978"/>
    <s v="M"/>
    <s v="MARACY RODRIGUES BEZERRA DE CARVALHO"/>
    <s v="Branca"/>
    <s v="BRASILEIRO NATO"/>
    <m/>
    <s v="MG"/>
    <s v="UBERLANDIA"/>
    <n v="399"/>
    <x v="27"/>
    <s v="12-CAMPUS GLORIA"/>
    <n v="399"/>
    <x v="23"/>
    <s v="12-CAMPUS GLORIA"/>
    <m/>
    <s v="Doutorado"/>
    <s v="Titular-01"/>
    <x v="0"/>
    <m/>
    <s v="0//0"/>
    <m/>
    <m/>
    <n v="0"/>
    <m/>
    <n v="0"/>
    <m/>
    <m/>
    <m/>
    <s v="EST"/>
    <s v="40 DE"/>
    <d v="2006-07-28T00:00:00"/>
    <n v="20530.009999999998"/>
    <n v="44"/>
    <x v="1"/>
    <x v="3"/>
  </r>
  <r>
    <s v="SONIA BERTONI"/>
    <s v="Universidade Federal de Uberlandia"/>
    <n v="2353430"/>
    <n v="48163856653"/>
    <s v="24/08/1963"/>
    <s v="F"/>
    <s v="DIVA BORGES BERTONI"/>
    <s v="Branca"/>
    <s v="BRASILEIRO NATO"/>
    <m/>
    <s v="MG"/>
    <s v="UBERLANDIA"/>
    <n v="332"/>
    <x v="48"/>
    <s v="03-EDUCACAO FISICA"/>
    <n v="332"/>
    <x v="31"/>
    <s v="03-EDUCACAO FISICA"/>
    <m/>
    <s v="Doutorado"/>
    <s v="Associado-03"/>
    <x v="0"/>
    <m/>
    <s v="0//0"/>
    <m/>
    <m/>
    <n v="0"/>
    <m/>
    <n v="0"/>
    <m/>
    <m/>
    <m/>
    <s v="EST"/>
    <s v="40 DE"/>
    <d v="2009-01-22T00:00:00"/>
    <n v="20464.849999999999"/>
    <n v="59"/>
    <x v="6"/>
    <x v="3"/>
  </r>
  <r>
    <s v="SONIA MARIA GUEDES GONDIM"/>
    <s v="Universidade Federal de Uberlandia"/>
    <n v="1146468"/>
    <n v="28402391672"/>
    <s v="22/09/1959"/>
    <s v="F"/>
    <s v="MARIA MAGDALENA GUEDES GONDIM"/>
    <s v="Branca"/>
    <s v="BRASILEIRO NATO"/>
    <m/>
    <s v="MG"/>
    <m/>
    <n v="326"/>
    <x v="22"/>
    <s v="07-AREA ACADEMICA-UMUARAMA"/>
    <n v="326"/>
    <x v="18"/>
    <s v="07-AREA ACADEMICA-UMUARAMA"/>
    <m/>
    <s v="Doutorado"/>
    <s v="Associado-01"/>
    <x v="2"/>
    <m/>
    <s v="0//0"/>
    <m/>
    <m/>
    <n v="0"/>
    <m/>
    <n v="0"/>
    <m/>
    <m/>
    <m/>
    <s v="CDT"/>
    <s v="40 DE"/>
    <d v="2022-07-01T00:00:00"/>
    <n v="15763.53"/>
    <n v="63"/>
    <x v="6"/>
    <x v="9"/>
  </r>
  <r>
    <s v="SONIA SARITA BERRIOS YANA"/>
    <s v="Universidade Federal de Uberlandia"/>
    <n v="1686698"/>
    <n v="22757685805"/>
    <s v="25/06/1978"/>
    <s v="F"/>
    <s v="VICENTINA YANA ZAPATA"/>
    <s v="Não Informado"/>
    <s v="ESTRANGEIRO"/>
    <s v="PERU"/>
    <m/>
    <s v="AREQUIPA"/>
    <n v="391"/>
    <x v="8"/>
    <s v="04-SANTA MONICA"/>
    <n v="391"/>
    <x v="8"/>
    <s v="04-SANTA MONICA"/>
    <m/>
    <s v="Doutorado"/>
    <s v="Associado-03"/>
    <x v="0"/>
    <m/>
    <s v="0//0"/>
    <m/>
    <m/>
    <n v="0"/>
    <m/>
    <n v="0"/>
    <m/>
    <m/>
    <m/>
    <s v="EST"/>
    <s v="40 DE"/>
    <d v="2009-03-04T00:00:00"/>
    <n v="17945.810000000001"/>
    <n v="44"/>
    <x v="1"/>
    <x v="5"/>
  </r>
  <r>
    <s v="SORAIA APARECIDA CARDOZO"/>
    <s v="Universidade Federal de Uberlandia"/>
    <n v="2558860"/>
    <n v="27937059850"/>
    <s v="07/12/1975"/>
    <s v="F"/>
    <s v="ARACI GOBO CARDOZO"/>
    <s v="Branca"/>
    <s v="BRASILEIRO NATO"/>
    <m/>
    <s v="SP"/>
    <s v="ESTRELA DOESTE"/>
    <n v="344"/>
    <x v="6"/>
    <s v="04-SANTA MONICA"/>
    <n v="344"/>
    <x v="6"/>
    <s v="04-SANTA MONICA"/>
    <m/>
    <s v="Doutorado"/>
    <s v="Associado-03"/>
    <x v="0"/>
    <m/>
    <s v="0//0"/>
    <m/>
    <m/>
    <n v="0"/>
    <m/>
    <n v="0"/>
    <m/>
    <m/>
    <m/>
    <s v="EST"/>
    <s v="40 DE"/>
    <d v="2009-01-22T00:00:00"/>
    <n v="17945.810000000001"/>
    <n v="47"/>
    <x v="1"/>
    <x v="5"/>
  </r>
  <r>
    <s v="SORAIA VELOSO CINTRA"/>
    <s v="Universidade Federal de Uberlandia"/>
    <n v="1806501"/>
    <n v="17869568880"/>
    <s v="27/02/1971"/>
    <s v="F"/>
    <s v="MARIA DE LOURDES GASPAR VELOSO"/>
    <s v="Branca"/>
    <s v="BRASILEIRO NATO"/>
    <m/>
    <s v="SP"/>
    <m/>
    <n v="578"/>
    <x v="67"/>
    <s v="09-CAMPUS PONTAL"/>
    <n v="1158"/>
    <x v="25"/>
    <s v="09-CAMPUS PONTAL"/>
    <m/>
    <s v="Doutorado"/>
    <s v="Associado-02"/>
    <x v="0"/>
    <m/>
    <s v="0//0"/>
    <m/>
    <m/>
    <n v="0"/>
    <m/>
    <n v="0"/>
    <m/>
    <m/>
    <m/>
    <s v="EST"/>
    <s v="40 DE"/>
    <d v="2010-08-09T00:00:00"/>
    <n v="17255.59"/>
    <n v="51"/>
    <x v="0"/>
    <x v="5"/>
  </r>
  <r>
    <s v="SORANDRA CORREA DE LIMA"/>
    <s v="Universidade Federal de Uberlandia"/>
    <n v="2583533"/>
    <n v="7422918632"/>
    <s v="18/01/1985"/>
    <s v="F"/>
    <s v="ELIZABETE DIAS DE LIMA"/>
    <s v="Branca"/>
    <s v="BRASILEIRO NATO"/>
    <m/>
    <s v="MG"/>
    <s v="MONTE CARMELO"/>
    <n v="395"/>
    <x v="1"/>
    <s v="04-SANTA MONICA"/>
    <n v="395"/>
    <x v="1"/>
    <s v="04-SANTA MONICA"/>
    <m/>
    <s v="Doutorado"/>
    <s v="Adjunto-04"/>
    <x v="0"/>
    <m/>
    <s v="0//0"/>
    <m/>
    <m/>
    <n v="0"/>
    <m/>
    <n v="0"/>
    <m/>
    <m/>
    <m/>
    <s v="EST"/>
    <s v="40 DE"/>
    <d v="2012-07-05T00:00:00"/>
    <n v="13273.52"/>
    <n v="37"/>
    <x v="5"/>
    <x v="4"/>
  </r>
  <r>
    <s v="STEFAN VILGES DE OLIVEIRA"/>
    <s v="Universidade Federal de Uberlandia"/>
    <n v="3064413"/>
    <n v="98689410082"/>
    <s v="08/05/1981"/>
    <s v="M"/>
    <s v="EDI VILGES DE OLIVEIRA"/>
    <s v="Branca"/>
    <s v="BRASILEIRO NATO"/>
    <m/>
    <s v="RS"/>
    <m/>
    <n v="305"/>
    <x v="0"/>
    <s v="07-AREA ACADEMICA-UMUARAMA"/>
    <n v="305"/>
    <x v="0"/>
    <s v="07-AREA ACADEMICA-UMUARAMA"/>
    <m/>
    <s v="Doutorado"/>
    <s v="Adjunto-01"/>
    <x v="0"/>
    <m/>
    <s v="0//0"/>
    <m/>
    <m/>
    <n v="0"/>
    <m/>
    <n v="0"/>
    <m/>
    <m/>
    <m/>
    <s v="EST"/>
    <s v="40 DE"/>
    <d v="2018-08-02T00:00:00"/>
    <n v="11800.12"/>
    <n v="41"/>
    <x v="4"/>
    <x v="7"/>
  </r>
  <r>
    <s v="STEFANO PASCHOAL"/>
    <s v="Universidade Federal de Uberlandia"/>
    <n v="1768797"/>
    <n v="108551652"/>
    <s v="10/06/1974"/>
    <s v="M"/>
    <s v="SARAH ELIZABETH MIGUEL PASCHOAL"/>
    <s v="Branca"/>
    <s v="BRASILEIRO NATO"/>
    <m/>
    <s v="MG"/>
    <m/>
    <n v="349"/>
    <x v="9"/>
    <s v="04-SANTA MONICA"/>
    <n v="349"/>
    <x v="9"/>
    <s v="04-SANTA MONICA"/>
    <m/>
    <s v="Doutorado"/>
    <s v="Associado-03"/>
    <x v="0"/>
    <m/>
    <s v="0//0"/>
    <m/>
    <m/>
    <n v="0"/>
    <m/>
    <n v="0"/>
    <m/>
    <m/>
    <m/>
    <s v="EST"/>
    <s v="40 DE"/>
    <d v="2010-03-05T00:00:00"/>
    <n v="17945.810000000001"/>
    <n v="48"/>
    <x v="1"/>
    <x v="5"/>
  </r>
  <r>
    <s v="STEPHANE JULIA"/>
    <s v="Universidade Federal de Uberlandia"/>
    <n v="2250578"/>
    <n v="343163969"/>
    <s v="19/10/1969"/>
    <s v="M"/>
    <s v="SIMONE GIMBREDE"/>
    <s v="Não Informado"/>
    <s v="ESTRANGEIRO"/>
    <s v="FRANCA"/>
    <m/>
    <s v="TOULOUSE"/>
    <n v="414"/>
    <x v="42"/>
    <s v="04-SANTA MONICA"/>
    <n v="414"/>
    <x v="12"/>
    <s v="04-SANTA MONICA"/>
    <m/>
    <s v="Doutorado"/>
    <s v="Titular-01"/>
    <x v="0"/>
    <m/>
    <s v="0//0"/>
    <m/>
    <m/>
    <n v="0"/>
    <m/>
    <n v="0"/>
    <m/>
    <m/>
    <m/>
    <s v="EST"/>
    <s v="40 DE"/>
    <d v="2002-05-21T00:00:00"/>
    <n v="20530.009999999998"/>
    <n v="53"/>
    <x v="0"/>
    <x v="3"/>
  </r>
  <r>
    <s v="SUELEM FARIAS SOARES MARTINS"/>
    <s v="Universidade Federal de Uberlandia"/>
    <n v="1883696"/>
    <n v="5494324699"/>
    <s v="07/03/1983"/>
    <s v="F"/>
    <s v="CATIA FARIAS SOARES PINTO"/>
    <s v="Branca"/>
    <s v="BRASILEIRO NATO"/>
    <m/>
    <s v="MG"/>
    <m/>
    <n v="407"/>
    <x v="43"/>
    <s v="04-SANTA MONICA"/>
    <n v="407"/>
    <x v="29"/>
    <s v="04-SANTA MONICA"/>
    <m/>
    <s v="Mestrado"/>
    <s v="Adjunto-01"/>
    <x v="0"/>
    <m/>
    <s v="0//0"/>
    <m/>
    <s v="Afast. no País (Com Ônus) Est/Dout/Mestrado - EST"/>
    <n v="0"/>
    <m/>
    <n v="0"/>
    <m/>
    <s v="10/09/2022"/>
    <s v="10/09/2023"/>
    <s v="EST"/>
    <s v="40 DE"/>
    <d v="2013-12-10T00:00:00"/>
    <n v="8232.64"/>
    <n v="39"/>
    <x v="4"/>
    <x v="2"/>
  </r>
  <r>
    <s v="SUELI MOURA BERTOLINO"/>
    <s v="Universidade Federal de Uberlandia"/>
    <n v="2036388"/>
    <n v="5068619612"/>
    <s v="08/05/1977"/>
    <s v="F"/>
    <s v="TEREZINHA MOURA BERTOLINO"/>
    <s v="Branca"/>
    <s v="BRASILEIRO NATO"/>
    <m/>
    <s v="MG"/>
    <m/>
    <n v="301"/>
    <x v="3"/>
    <s v="12-CAMPUS GLORIA"/>
    <n v="301"/>
    <x v="3"/>
    <s v="12-CAMPUS GLORIA"/>
    <m/>
    <s v="Doutorado"/>
    <s v="Adjunto-04"/>
    <x v="0"/>
    <m/>
    <s v="0//0"/>
    <m/>
    <m/>
    <n v="0"/>
    <m/>
    <n v="0"/>
    <m/>
    <m/>
    <m/>
    <s v="EST"/>
    <s v="40 DE"/>
    <d v="2013-06-21T00:00:00"/>
    <n v="13890.89"/>
    <n v="45"/>
    <x v="1"/>
    <x v="4"/>
  </r>
  <r>
    <s v="SUELY AMORIM DE ARAUJO"/>
    <s v="Universidade Federal de Uberlandia"/>
    <n v="1176091"/>
    <n v="56968035472"/>
    <s v="05/01/1967"/>
    <s v="F"/>
    <s v="GERALDINA AMORIM DE ARAUJO"/>
    <s v="Branca"/>
    <s v="BRASILEIRO NATO"/>
    <m/>
    <s v="PB"/>
    <s v="JOAO PESSOA"/>
    <n v="305"/>
    <x v="0"/>
    <s v="07-AREA ACADEMICA-UMUARAMA"/>
    <n v="305"/>
    <x v="0"/>
    <s v="07-AREA ACADEMICA-UMUARAMA"/>
    <m/>
    <s v="Doutorado"/>
    <s v="Adjunto-04"/>
    <x v="0"/>
    <m/>
    <s v="0//0"/>
    <m/>
    <m/>
    <n v="0"/>
    <m/>
    <n v="0"/>
    <m/>
    <m/>
    <m/>
    <s v="EST"/>
    <s v="40 DE"/>
    <d v="2008-11-10T00:00:00"/>
    <n v="14223.08"/>
    <n v="55"/>
    <x v="2"/>
    <x v="9"/>
  </r>
  <r>
    <s v="SUZANA APARECIDA MATOS DA SILVA"/>
    <s v="Universidade Federal de Uberlandia"/>
    <n v="3304233"/>
    <n v="30677888856"/>
    <s v="31/08/1983"/>
    <s v="F"/>
    <s v="MARIA APARECIDA MATOS DA SILVA"/>
    <s v="Branca"/>
    <s v="BRASILEIRO NATO"/>
    <m/>
    <s v="SP"/>
    <m/>
    <n v="340"/>
    <x v="17"/>
    <s v="04-SANTA MONICA"/>
    <n v="340"/>
    <x v="15"/>
    <s v="04-SANTA MONICA"/>
    <m/>
    <s v="Doutorado"/>
    <s v="Auxiliar-01"/>
    <x v="0"/>
    <m/>
    <s v="0//0"/>
    <m/>
    <m/>
    <n v="0"/>
    <m/>
    <n v="0"/>
    <m/>
    <m/>
    <m/>
    <s v="EST"/>
    <s v="40 DE"/>
    <d v="2022-07-18T00:00:00"/>
    <n v="9616.18"/>
    <n v="39"/>
    <x v="4"/>
    <x v="2"/>
  </r>
  <r>
    <s v="SUZANE CRISTINA PIGOSSI"/>
    <s v="Universidade Federal de Uberlandia"/>
    <n v="1002738"/>
    <n v="38415527810"/>
    <s v="22/09/1989"/>
    <s v="F"/>
    <s v="SANDRA APARECIDA BUCCIOLI PIGOSSI"/>
    <s v="Branca"/>
    <s v="BRASILEIRO NATO"/>
    <m/>
    <s v="SP"/>
    <m/>
    <n v="319"/>
    <x v="29"/>
    <s v="07-AREA ACADEMICA-UMUARAMA"/>
    <n v="319"/>
    <x v="13"/>
    <s v="07-AREA ACADEMICA-UMUARAMA"/>
    <m/>
    <s v="Doutorado"/>
    <s v="Adjunto-01"/>
    <x v="0"/>
    <m/>
    <s v="0//0"/>
    <m/>
    <m/>
    <n v="26260"/>
    <s v="UNIVERSIDADE FEDERAL DE ALFENAS"/>
    <n v="0"/>
    <m/>
    <m/>
    <m/>
    <s v="EST"/>
    <s v="40 DE"/>
    <d v="2022-03-15T00:00:00"/>
    <n v="12348.96"/>
    <n v="33"/>
    <x v="8"/>
    <x v="4"/>
  </r>
  <r>
    <s v="SYLVIO LUIZ ANDREOZZI"/>
    <s v="Universidade Federal de Uberlandia"/>
    <n v="413603"/>
    <n v="12337907813"/>
    <s v="25/09/1963"/>
    <s v="M"/>
    <s v="NAIR A ZANAO ANDREOZZI"/>
    <s v="Branca"/>
    <s v="BRASILEIRO NATO"/>
    <m/>
    <s v="SP"/>
    <s v="RIO CLARO"/>
    <n v="340"/>
    <x v="17"/>
    <s v="04-SANTA MONICA"/>
    <n v="340"/>
    <x v="15"/>
    <s v="04-SANTA MONICA"/>
    <m/>
    <s v="Doutorado"/>
    <s v="Adjunto-04"/>
    <x v="0"/>
    <m/>
    <s v="0//0"/>
    <m/>
    <m/>
    <n v="0"/>
    <m/>
    <n v="0"/>
    <m/>
    <m/>
    <m/>
    <s v="EST"/>
    <s v="40 DE"/>
    <d v="1991-11-18T00:00:00"/>
    <n v="13705.68"/>
    <n v="59"/>
    <x v="6"/>
    <x v="4"/>
  </r>
  <r>
    <s v="TACIANA OLIVEIRA SOUZA"/>
    <s v="Universidade Federal de Uberlandia"/>
    <n v="2072572"/>
    <n v="10106743740"/>
    <s v="15/12/1983"/>
    <s v="F"/>
    <s v="MARIA DA GRACA DE OLIVEIRA SOUZA"/>
    <s v="Branca"/>
    <s v="BRASILEIRO NATO"/>
    <m/>
    <s v="MG"/>
    <m/>
    <n v="391"/>
    <x v="8"/>
    <s v="04-SANTA MONICA"/>
    <n v="391"/>
    <x v="8"/>
    <s v="04-SANTA MONICA"/>
    <m/>
    <s v="Doutorado"/>
    <s v="Adjunto-03"/>
    <x v="0"/>
    <m/>
    <s v="0//0"/>
    <m/>
    <m/>
    <n v="0"/>
    <m/>
    <n v="0"/>
    <m/>
    <m/>
    <m/>
    <s v="EST"/>
    <s v="40 DE"/>
    <d v="2013-11-12T00:00:00"/>
    <n v="12763.01"/>
    <n v="39"/>
    <x v="4"/>
    <x v="4"/>
  </r>
  <r>
    <s v="TALES FALEIROS NASCIMENTO JUNIOR"/>
    <s v="Universidade Federal de Uberlandia"/>
    <n v="2604864"/>
    <n v="21620085801"/>
    <s v="10/03/1980"/>
    <s v="M"/>
    <s v="NILCE PRADO FALEIROS NASCIMENTO"/>
    <s v="Branca"/>
    <s v="BRASILEIRO NATO"/>
    <m/>
    <s v="SP"/>
    <m/>
    <n v="305"/>
    <x v="0"/>
    <s v="07-AREA ACADEMICA-UMUARAMA"/>
    <n v="305"/>
    <x v="0"/>
    <s v="07-AREA ACADEMICA-UMUARAMA"/>
    <m/>
    <s v="Doutorado"/>
    <s v="Adjunto-02"/>
    <x v="0"/>
    <m/>
    <s v="0//0"/>
    <m/>
    <m/>
    <n v="0"/>
    <m/>
    <n v="0"/>
    <m/>
    <m/>
    <m/>
    <s v="EST"/>
    <s v="40 HS"/>
    <d v="2016-10-20T00:00:00"/>
    <n v="9908.1200000000008"/>
    <n v="42"/>
    <x v="4"/>
    <x v="2"/>
  </r>
  <r>
    <s v="TALITA DE CASSIA MARINE"/>
    <s v="Universidade Federal de Uberlandia"/>
    <n v="1893267"/>
    <n v="21647714869"/>
    <s v="17/09/1979"/>
    <s v="F"/>
    <s v="LUCI MARLENE P MARINE"/>
    <s v="Branca"/>
    <s v="BRASILEIRO NATO"/>
    <m/>
    <s v="SP"/>
    <m/>
    <n v="349"/>
    <x v="9"/>
    <s v="04-SANTA MONICA"/>
    <n v="349"/>
    <x v="9"/>
    <s v="04-SANTA MONICA"/>
    <m/>
    <s v="Doutorado"/>
    <s v="Associado-02"/>
    <x v="0"/>
    <m/>
    <s v="0//0"/>
    <m/>
    <m/>
    <n v="0"/>
    <m/>
    <n v="0"/>
    <m/>
    <m/>
    <m/>
    <s v="EST"/>
    <s v="40 DE"/>
    <d v="2011-10-06T00:00:00"/>
    <n v="17255.59"/>
    <n v="43"/>
    <x v="4"/>
    <x v="5"/>
  </r>
  <r>
    <s v="TAMIRIS VAZ"/>
    <s v="Universidade Federal de Uberlandia"/>
    <n v="1906207"/>
    <n v="1307368050"/>
    <s v="06/12/1987"/>
    <s v="F"/>
    <s v="EDITA KREMER VAZ"/>
    <s v="Parda"/>
    <s v="BRASILEIRO NATO"/>
    <m/>
    <s v="RS"/>
    <m/>
    <n v="808"/>
    <x v="35"/>
    <s v="04-SANTA MONICA"/>
    <n v="808"/>
    <x v="26"/>
    <s v="04-SANTA MONICA"/>
    <m/>
    <s v="Doutorado"/>
    <s v="Adjunto-02"/>
    <x v="0"/>
    <m/>
    <s v="0//0"/>
    <m/>
    <m/>
    <n v="0"/>
    <m/>
    <n v="0"/>
    <m/>
    <m/>
    <m/>
    <s v="EST"/>
    <s v="40 DE"/>
    <d v="2017-03-14T00:00:00"/>
    <n v="12272.12"/>
    <n v="35"/>
    <x v="5"/>
    <x v="4"/>
  </r>
  <r>
    <s v="TANIA MARIA DA SILVA MENDONCA"/>
    <s v="Universidade Federal de Uberlandia"/>
    <n v="1107303"/>
    <n v="46101403653"/>
    <s v="13/11/1962"/>
    <s v="F"/>
    <s v="VALDA MARIA DA SILVA"/>
    <s v="Branca"/>
    <s v="BRASILEIRO NATO"/>
    <m/>
    <s v="GO"/>
    <m/>
    <n v="305"/>
    <x v="0"/>
    <s v="07-AREA ACADEMICA-UMUARAMA"/>
    <n v="305"/>
    <x v="0"/>
    <s v="07-AREA ACADEMICA-UMUARAMA"/>
    <m/>
    <s v="Doutorado"/>
    <s v="Adjunto-02"/>
    <x v="0"/>
    <m/>
    <s v="0//0"/>
    <m/>
    <m/>
    <n v="0"/>
    <m/>
    <n v="0"/>
    <m/>
    <m/>
    <m/>
    <s v="EST"/>
    <s v="40 DE"/>
    <d v="2015-11-03T00:00:00"/>
    <n v="12272.12"/>
    <n v="60"/>
    <x v="6"/>
    <x v="4"/>
  </r>
  <r>
    <s v="TANIA MARIA MACHADO DE CARVALHO"/>
    <s v="Universidade Federal de Uberlandia"/>
    <n v="1622324"/>
    <n v="29438701885"/>
    <s v="23/06/1965"/>
    <s v="F"/>
    <s v="IRACEMA MARTINS MACHADO"/>
    <s v="Branca"/>
    <s v="BRASILEIRO NATO"/>
    <m/>
    <s v="GO"/>
    <s v="IPORÁ"/>
    <n v="801"/>
    <x v="96"/>
    <s v="09-CAMPUS PONTAL"/>
    <n v="1152"/>
    <x v="27"/>
    <s v="09-CAMPUS PONTAL"/>
    <m/>
    <s v="Doutorado"/>
    <s v="Associado-03"/>
    <x v="0"/>
    <m/>
    <s v="0//0"/>
    <m/>
    <m/>
    <n v="0"/>
    <m/>
    <n v="0"/>
    <m/>
    <m/>
    <m/>
    <s v="EST"/>
    <s v="40 DE"/>
    <d v="2009-03-04T00:00:00"/>
    <n v="17945.810000000001"/>
    <n v="57"/>
    <x v="2"/>
    <x v="5"/>
  </r>
  <r>
    <s v="TARCISO TADEU MIGUEL"/>
    <s v="Universidade Federal de Uberlandia"/>
    <n v="2023499"/>
    <n v="85376272672"/>
    <s v="12/03/1974"/>
    <s v="M"/>
    <s v="HONORINA FERREIRA MIGUEL"/>
    <s v="Parda"/>
    <s v="BRASILEIRO NATO"/>
    <m/>
    <s v="SP"/>
    <m/>
    <n v="288"/>
    <x v="24"/>
    <s v="07-AREA ACADEMICA-UMUARAMA"/>
    <n v="288"/>
    <x v="20"/>
    <s v="07-AREA ACADEMICA-UMUARAMA"/>
    <m/>
    <s v="Doutorado"/>
    <s v="Adjunto-01"/>
    <x v="0"/>
    <m/>
    <s v="0//0"/>
    <m/>
    <m/>
    <n v="0"/>
    <m/>
    <n v="0"/>
    <m/>
    <m/>
    <m/>
    <s v="EST"/>
    <s v="40 DE"/>
    <d v="2013-05-02T00:00:00"/>
    <n v="11800.12"/>
    <n v="48"/>
    <x v="1"/>
    <x v="7"/>
  </r>
  <r>
    <s v="TATIANA BENEVIDES MAGALHAES BRAGA"/>
    <s v="Universidade Federal de Uberlandia"/>
    <n v="2228386"/>
    <n v="27873818802"/>
    <s v="27/09/1979"/>
    <s v="F"/>
    <s v="SILENE BENEVIDES MAGALHAES BRAGA"/>
    <s v="Branca"/>
    <s v="BRASILEIRO NATO"/>
    <m/>
    <s v="SP"/>
    <m/>
    <n v="326"/>
    <x v="22"/>
    <s v="07-AREA ACADEMICA-UMUARAMA"/>
    <n v="326"/>
    <x v="18"/>
    <s v="07-AREA ACADEMICA-UMUARAMA"/>
    <m/>
    <s v="Doutorado"/>
    <s v="Adjunto-03"/>
    <x v="0"/>
    <m/>
    <s v="0//0"/>
    <m/>
    <s v="Afas. Part.Pro.Pos.Grad. Stricto Sensu no País C/Ônus - EST"/>
    <n v="0"/>
    <m/>
    <n v="0"/>
    <m/>
    <s v="22/08/2022"/>
    <s v="21/08/2023"/>
    <s v="EST"/>
    <s v="40 DE"/>
    <d v="2015-05-20T00:00:00"/>
    <n v="12763.01"/>
    <n v="43"/>
    <x v="4"/>
    <x v="4"/>
  </r>
  <r>
    <s v="TATIANA CARLA TOMIOSSO"/>
    <s v="Universidade Federal de Uberlandia"/>
    <n v="1697098"/>
    <n v="30544109864"/>
    <s v="29/04/1978"/>
    <s v="F"/>
    <s v="MARIA ANA GUISELIN TOMIOSSO"/>
    <s v="Branca"/>
    <s v="BRASILEIRO NATO"/>
    <m/>
    <s v="SP"/>
    <m/>
    <n v="288"/>
    <x v="24"/>
    <s v="07-AREA ACADEMICA-UMUARAMA"/>
    <n v="288"/>
    <x v="20"/>
    <s v="07-AREA ACADEMICA-UMUARAMA"/>
    <m/>
    <s v="Doutorado"/>
    <s v="Associado-03"/>
    <x v="0"/>
    <m/>
    <s v="0//0"/>
    <m/>
    <m/>
    <n v="0"/>
    <m/>
    <n v="0"/>
    <m/>
    <m/>
    <m/>
    <s v="EST"/>
    <s v="40 DE"/>
    <d v="2010-08-24T00:00:00"/>
    <n v="17945.810000000001"/>
    <n v="44"/>
    <x v="1"/>
    <x v="5"/>
  </r>
  <r>
    <s v="TATIANA DE ALMEIDA FREITAS RODRIGUES CARDOSO SQUEFF"/>
    <s v="Universidade Federal de Uberlandia"/>
    <n v="1290601"/>
    <n v="1146519060"/>
    <s v="03/08/1985"/>
    <s v="F"/>
    <s v="MARIA CRISTINA DE ALMEIDA FREITAS CARDOSO"/>
    <s v="Branca"/>
    <s v="BRASILEIRO NATO"/>
    <m/>
    <s v="RS"/>
    <m/>
    <n v="376"/>
    <x v="38"/>
    <s v="04-SANTA MONICA"/>
    <n v="376"/>
    <x v="28"/>
    <s v="04-SANTA MONICA"/>
    <m/>
    <s v="Doutorado"/>
    <s v="Adjunto-01"/>
    <x v="0"/>
    <m/>
    <s v="0//0"/>
    <m/>
    <m/>
    <n v="0"/>
    <m/>
    <n v="0"/>
    <m/>
    <m/>
    <m/>
    <s v="EST"/>
    <s v="40 DE"/>
    <d v="2018-08-20T00:00:00"/>
    <n v="11800.12"/>
    <n v="37"/>
    <x v="5"/>
    <x v="7"/>
  </r>
  <r>
    <s v="TATIANA SAMPAIO FERRAZ"/>
    <s v="Universidade Federal de Uberlandia"/>
    <n v="2314331"/>
    <n v="24842615869"/>
    <s v="28/06/1974"/>
    <s v="F"/>
    <s v="MARCIA CONCEICAO SAMPAIO FERRAZ"/>
    <s v="Branca"/>
    <s v="BRASILEIRO NATO"/>
    <m/>
    <s v="SP"/>
    <m/>
    <n v="1243"/>
    <x v="168"/>
    <s v="04-SANTA MONICA"/>
    <n v="808"/>
    <x v="26"/>
    <s v="04-SANTA MONICA"/>
    <m/>
    <s v="Doutorado"/>
    <s v="Adjunto-02"/>
    <x v="0"/>
    <m/>
    <s v="0//0"/>
    <m/>
    <m/>
    <n v="0"/>
    <m/>
    <n v="0"/>
    <m/>
    <m/>
    <m/>
    <s v="EST"/>
    <s v="40 DE"/>
    <d v="2016-05-12T00:00:00"/>
    <n v="12272.12"/>
    <n v="48"/>
    <x v="1"/>
    <x v="4"/>
  </r>
  <r>
    <s v="TATIANE ASSIS VILELA MEIRELES"/>
    <s v="Universidade Federal de Uberlandia"/>
    <n v="2079383"/>
    <n v="94152608153"/>
    <s v="20/11/1981"/>
    <s v="F"/>
    <s v="IONE ASSIS LIMA"/>
    <s v="Branca"/>
    <s v="BRASILEIRO NATO"/>
    <m/>
    <s v="GO"/>
    <m/>
    <n v="340"/>
    <x v="17"/>
    <s v="04-SANTA MONICA"/>
    <n v="340"/>
    <x v="15"/>
    <s v="04-SANTA MONICA"/>
    <m/>
    <s v="Doutorado"/>
    <s v="Adjunto-03"/>
    <x v="0"/>
    <m/>
    <s v="0//0"/>
    <m/>
    <m/>
    <n v="0"/>
    <m/>
    <n v="0"/>
    <m/>
    <m/>
    <m/>
    <s v="EST"/>
    <s v="40 DE"/>
    <d v="2014-01-07T00:00:00"/>
    <n v="12763.01"/>
    <n v="41"/>
    <x v="4"/>
    <x v="4"/>
  </r>
  <r>
    <s v="TATIANE MELO DE LIMA"/>
    <s v="Universidade Federal de Uberlandia"/>
    <n v="1877135"/>
    <n v="815096186"/>
    <s v="02/12/1985"/>
    <s v="F"/>
    <s v="DELVINA DE MELO PEREIRA LIMA"/>
    <s v="Branca"/>
    <s v="BRASILEIRO NATO"/>
    <m/>
    <s v="BA"/>
    <m/>
    <n v="787"/>
    <x v="56"/>
    <s v="10-CAMPUS MONTE CARMELO"/>
    <n v="301"/>
    <x v="3"/>
    <s v="12-CAMPUS GLORIA"/>
    <m/>
    <s v="Doutorado"/>
    <s v="Adjunto-02"/>
    <x v="0"/>
    <m/>
    <s v="0//0"/>
    <m/>
    <m/>
    <n v="0"/>
    <m/>
    <n v="0"/>
    <m/>
    <m/>
    <m/>
    <s v="EST"/>
    <s v="40 DE"/>
    <d v="2013-09-30T00:00:00"/>
    <n v="12272.12"/>
    <n v="37"/>
    <x v="5"/>
    <x v="4"/>
  </r>
  <r>
    <s v="TATIANE PEREIRA SANTOS ASSIS"/>
    <s v="Universidade Federal de Uberlandia"/>
    <n v="1885330"/>
    <n v="4977083610"/>
    <s v="30/12/1981"/>
    <s v="F"/>
    <s v="ANALIA TEREZINHA DAS GRACAS PEREIRA"/>
    <s v="Branca"/>
    <s v="BRASILEIRO NATO"/>
    <m/>
    <s v="MG"/>
    <m/>
    <n v="301"/>
    <x v="3"/>
    <s v="12-CAMPUS GLORIA"/>
    <n v="301"/>
    <x v="3"/>
    <s v="12-CAMPUS GLORIA"/>
    <m/>
    <s v="Doutorado"/>
    <s v="Associado-02"/>
    <x v="0"/>
    <m/>
    <s v="0//0"/>
    <m/>
    <m/>
    <n v="0"/>
    <m/>
    <n v="0"/>
    <m/>
    <m/>
    <m/>
    <s v="EST"/>
    <s v="40 DE"/>
    <d v="2012-03-08T00:00:00"/>
    <n v="17255.59"/>
    <n v="41"/>
    <x v="4"/>
    <x v="5"/>
  </r>
  <r>
    <s v="TATIANY CALEGARI"/>
    <s v="Universidade Federal de Uberlandia"/>
    <n v="3460076"/>
    <n v="4819117661"/>
    <s v="20/01/1980"/>
    <s v="F"/>
    <s v="CILENE APARECIDA DE VASCONCELOS CALEGARI"/>
    <s v="Branca"/>
    <s v="BRASILEIRO NATO"/>
    <m/>
    <s v="MG"/>
    <s v="UBERLANDIA"/>
    <n v="305"/>
    <x v="0"/>
    <s v="07-AREA ACADEMICA-UMUARAMA"/>
    <n v="305"/>
    <x v="0"/>
    <s v="07-AREA ACADEMICA-UMUARAMA"/>
    <m/>
    <s v="Doutorado"/>
    <s v="Adjunto-02"/>
    <x v="0"/>
    <m/>
    <s v="0//0"/>
    <m/>
    <m/>
    <n v="0"/>
    <m/>
    <n v="0"/>
    <m/>
    <m/>
    <m/>
    <s v="EST"/>
    <s v="20 HS"/>
    <d v="2011-02-09T00:00:00"/>
    <n v="4495.0200000000004"/>
    <n v="42"/>
    <x v="4"/>
    <x v="0"/>
  </r>
  <r>
    <s v="TATYANA BORGES DA CUNHA KOCK"/>
    <s v="Universidade Federal de Uberlandia"/>
    <n v="2344929"/>
    <n v="1244961647"/>
    <s v="11/09/1975"/>
    <s v="F"/>
    <s v="DARCY BORGES DA CUNHA"/>
    <s v="Branca"/>
    <s v="BRASILEIRO NATO"/>
    <m/>
    <s v="MG"/>
    <m/>
    <n v="305"/>
    <x v="0"/>
    <s v="07-AREA ACADEMICA-UMUARAMA"/>
    <n v="305"/>
    <x v="0"/>
    <s v="07-AREA ACADEMICA-UMUARAMA"/>
    <m/>
    <s v="Mestrado"/>
    <s v="Assistente-02"/>
    <x v="0"/>
    <m/>
    <s v="0//0"/>
    <m/>
    <m/>
    <n v="0"/>
    <m/>
    <n v="0"/>
    <m/>
    <m/>
    <m/>
    <s v="EST"/>
    <s v="40 HS"/>
    <d v="2017-11-07T00:00:00"/>
    <n v="5575.97"/>
    <n v="47"/>
    <x v="1"/>
    <x v="0"/>
  </r>
  <r>
    <s v="TAYANA MAZIN TSUBONE"/>
    <s v="Universidade Federal de Uberlandia"/>
    <n v="3151942"/>
    <n v="34525887850"/>
    <s v="16/11/1989"/>
    <s v="F"/>
    <s v="ELZA MARIA MAZIN TSUBONE"/>
    <s v="Branca"/>
    <s v="BRASILEIRO NATO"/>
    <m/>
    <s v="SP"/>
    <m/>
    <n v="356"/>
    <x v="23"/>
    <s v="04-SANTA MONICA"/>
    <n v="356"/>
    <x v="19"/>
    <s v="04-SANTA MONICA"/>
    <m/>
    <s v="Doutorado"/>
    <s v="Adjunto-01"/>
    <x v="0"/>
    <m/>
    <s v="0//0"/>
    <m/>
    <m/>
    <n v="0"/>
    <m/>
    <n v="0"/>
    <m/>
    <m/>
    <m/>
    <s v="EST"/>
    <s v="40 DE"/>
    <d v="2019-10-07T00:00:00"/>
    <n v="11800.12"/>
    <n v="33"/>
    <x v="8"/>
    <x v="7"/>
  </r>
  <r>
    <s v="TEODULO AUGUSTO CAMPELO DE VASCONCELOS"/>
    <s v="Universidade Federal de Uberlandia"/>
    <n v="411597"/>
    <n v="10249524104"/>
    <s v="02/11/1949"/>
    <s v="M"/>
    <s v="LUZIA CAMPELO DE VASCONCELOS"/>
    <s v="Parda"/>
    <s v="BRASILEIRO NATO"/>
    <m/>
    <s v="PA"/>
    <s v="BELEM"/>
    <n v="344"/>
    <x v="6"/>
    <s v="04-SANTA MONICA"/>
    <n v="344"/>
    <x v="6"/>
    <s v="04-SANTA MONICA"/>
    <m/>
    <s v="Mestrado"/>
    <s v="Adjunto-04"/>
    <x v="0"/>
    <m/>
    <s v="0//0"/>
    <m/>
    <m/>
    <n v="0"/>
    <m/>
    <n v="0"/>
    <m/>
    <m/>
    <m/>
    <s v="EST"/>
    <s v="40 DE"/>
    <d v="1982-04-01T00:00:00"/>
    <n v="11596.48"/>
    <n v="73"/>
    <x v="7"/>
    <x v="7"/>
  </r>
  <r>
    <s v="TERESINHA INES DE ASSUMPCAO"/>
    <s v="Universidade Federal de Uberlandia"/>
    <n v="1351218"/>
    <n v="55711189620"/>
    <s v="03/03/1965"/>
    <s v="F"/>
    <s v="DJANIRA MARIA DE ASSUMPCAO"/>
    <s v="Branca"/>
    <s v="BRASILEIRO NATO"/>
    <m/>
    <s v="MG"/>
    <s v="CAPITOLIO"/>
    <n v="314"/>
    <x v="20"/>
    <s v="07-AREA ACADEMICA-UMUARAMA"/>
    <n v="314"/>
    <x v="14"/>
    <s v="07-AREA ACADEMICA-UMUARAMA"/>
    <m/>
    <s v="Doutorado"/>
    <s v="Titular-01"/>
    <x v="0"/>
    <m/>
    <s v="0//0"/>
    <m/>
    <m/>
    <n v="0"/>
    <m/>
    <n v="0"/>
    <m/>
    <m/>
    <m/>
    <s v="EST"/>
    <s v="40 DE"/>
    <d v="2009-04-03T00:00:00"/>
    <n v="21484.89"/>
    <n v="57"/>
    <x v="2"/>
    <x v="3"/>
  </r>
  <r>
    <s v="TEREZINHA APARECIDA TEIXEIRA"/>
    <s v="Universidade Federal de Uberlandia"/>
    <n v="1908986"/>
    <n v="54323843615"/>
    <s v="04/01/1966"/>
    <s v="F"/>
    <s v="MARIA MARGARIDA DA SILVA TEIXEIRA"/>
    <s v="Branca"/>
    <s v="BRASILEIRO NATO"/>
    <m/>
    <s v="MG"/>
    <m/>
    <n v="792"/>
    <x v="112"/>
    <s v="11-CAMPUS PATOS DE MINAS"/>
    <n v="298"/>
    <x v="30"/>
    <s v="07-AREA ACADEMICA-UMUARAMA"/>
    <m/>
    <s v="Doutorado"/>
    <s v="Associado-02"/>
    <x v="0"/>
    <m/>
    <s v="0//0"/>
    <m/>
    <m/>
    <n v="0"/>
    <m/>
    <n v="0"/>
    <m/>
    <m/>
    <m/>
    <s v="EST"/>
    <s v="40 DE"/>
    <d v="2012-01-03T00:00:00"/>
    <n v="17255.59"/>
    <n v="56"/>
    <x v="2"/>
    <x v="5"/>
  </r>
  <r>
    <s v="THAIS COUTINHO DE SOUZA SILVA"/>
    <s v="Universidade Federal de Uberlandia"/>
    <n v="3309017"/>
    <n v="6048685610"/>
    <s v="29/07/1985"/>
    <s v="F"/>
    <s v="ANA MARIA COUTINHO"/>
    <s v="Parda"/>
    <s v="BRASILEIRO NATO"/>
    <m/>
    <s v="MG"/>
    <m/>
    <n v="363"/>
    <x v="10"/>
    <s v="04-SANTA MONICA"/>
    <n v="363"/>
    <x v="10"/>
    <s v="04-SANTA MONICA"/>
    <m/>
    <s v="Doutorado"/>
    <s v="Auxiliar-01"/>
    <x v="1"/>
    <m/>
    <s v="0//0"/>
    <m/>
    <m/>
    <n v="0"/>
    <m/>
    <n v="0"/>
    <m/>
    <m/>
    <m/>
    <s v="CDT"/>
    <s v="40 HS"/>
    <d v="2022-09-15T00:00:00"/>
    <n v="3866.06"/>
    <n v="37"/>
    <x v="5"/>
    <x v="8"/>
  </r>
  <r>
    <s v="THAIS GUIMARAES ALVES"/>
    <s v="Universidade Federal de Uberlandia"/>
    <n v="2554932"/>
    <n v="4977170695"/>
    <s v="08/07/1980"/>
    <s v="F"/>
    <s v="DULCE ALVES GUIMARAES"/>
    <s v="Branca"/>
    <s v="BRASILEIRO NATO"/>
    <m/>
    <s v="MG"/>
    <s v="UBERLANDIA"/>
    <n v="344"/>
    <x v="6"/>
    <s v="04-SANTA MONICA"/>
    <n v="344"/>
    <x v="6"/>
    <s v="04-SANTA MONICA"/>
    <m/>
    <s v="Doutorado"/>
    <s v="Associado-02"/>
    <x v="0"/>
    <m/>
    <s v="0//0"/>
    <m/>
    <m/>
    <n v="0"/>
    <m/>
    <n v="0"/>
    <m/>
    <m/>
    <m/>
    <s v="EST"/>
    <s v="40 DE"/>
    <d v="2009-01-22T00:00:00"/>
    <n v="17255.59"/>
    <n v="42"/>
    <x v="4"/>
    <x v="5"/>
  </r>
  <r>
    <s v="THAISE GONCALVES DE ARAUJO"/>
    <s v="Universidade Federal de Uberlandia"/>
    <n v="1989081"/>
    <n v="5789335608"/>
    <s v="30/04/1984"/>
    <s v="F"/>
    <s v="MARCIA APARECIDA GONCALVES DE ARAUJO"/>
    <s v="Branca"/>
    <s v="BRASILEIRO NATO"/>
    <m/>
    <s v="MG"/>
    <m/>
    <n v="792"/>
    <x v="112"/>
    <s v="11-CAMPUS PATOS DE MINAS"/>
    <n v="298"/>
    <x v="30"/>
    <s v="07-AREA ACADEMICA-UMUARAMA"/>
    <m/>
    <s v="Doutorado"/>
    <s v="Associado-01"/>
    <x v="0"/>
    <m/>
    <s v="0//0"/>
    <m/>
    <m/>
    <n v="0"/>
    <m/>
    <n v="0"/>
    <m/>
    <m/>
    <m/>
    <s v="EST"/>
    <s v="40 DE"/>
    <d v="2013-01-14T00:00:00"/>
    <n v="16591.91"/>
    <n v="38"/>
    <x v="5"/>
    <x v="5"/>
  </r>
  <r>
    <s v="THALES LIMA OLIVEIRA"/>
    <s v="Universidade Federal de Uberlandia"/>
    <n v="1065620"/>
    <n v="5908429600"/>
    <s v="10/10/1991"/>
    <s v="M"/>
    <s v="MARIA APARECIDA DE LIMA OLIVEIRA"/>
    <s v="Branca"/>
    <s v="BRASILEIRO NATO"/>
    <m/>
    <s v="MG"/>
    <m/>
    <n v="403"/>
    <x v="12"/>
    <s v="04-SANTA MONICA"/>
    <n v="403"/>
    <x v="11"/>
    <s v="04-SANTA MONICA"/>
    <m/>
    <s v="Doutorado"/>
    <s v="Auxiliar-01"/>
    <x v="0"/>
    <m/>
    <s v="0//0"/>
    <m/>
    <m/>
    <n v="0"/>
    <m/>
    <n v="0"/>
    <m/>
    <m/>
    <m/>
    <s v="EST"/>
    <s v="40 DE"/>
    <d v="2021-09-20T00:00:00"/>
    <n v="9616.18"/>
    <n v="31"/>
    <x v="8"/>
    <x v="2"/>
  </r>
  <r>
    <s v="THAMAYNE VALADARES DE OLIVEIRA"/>
    <s v="Universidade Federal de Uberlandia"/>
    <n v="3148916"/>
    <n v="2196937142"/>
    <s v="12/07/1989"/>
    <s v="F"/>
    <s v="VANUZA PIMENTEL VALADARES"/>
    <s v="Parda"/>
    <s v="BRASILEIRO NATO"/>
    <m/>
    <s v="MG"/>
    <m/>
    <n v="410"/>
    <x v="7"/>
    <s v="04-SANTA MONICA"/>
    <n v="410"/>
    <x v="7"/>
    <s v="04-SANTA MONICA"/>
    <m/>
    <s v="Doutorado"/>
    <s v="Adjunto-01"/>
    <x v="0"/>
    <m/>
    <s v="0//0"/>
    <m/>
    <m/>
    <n v="0"/>
    <m/>
    <n v="0"/>
    <m/>
    <m/>
    <m/>
    <s v="EST"/>
    <s v="40 DE"/>
    <d v="2019-09-12T00:00:00"/>
    <n v="11800.12"/>
    <n v="33"/>
    <x v="8"/>
    <x v="7"/>
  </r>
  <r>
    <s v="THEMIS LIMA FERNANDES MARTINS"/>
    <s v="Universidade Federal de Uberlandia"/>
    <n v="350643"/>
    <n v="11454857153"/>
    <s v="21/10/1955"/>
    <s v="F"/>
    <s v="DAISY LIMA FERNANDES MARTINS"/>
    <s v="Branca"/>
    <s v="BRASILEIRO NATO"/>
    <m/>
    <s v="PR"/>
    <s v="LONDRINA"/>
    <n v="372"/>
    <x v="2"/>
    <s v="04-SANTA MONICA"/>
    <n v="372"/>
    <x v="2"/>
    <s v="04-SANTA MONICA"/>
    <m/>
    <s v="Mestrado"/>
    <s v="Adjunto-04"/>
    <x v="0"/>
    <m/>
    <s v="0//0"/>
    <m/>
    <m/>
    <n v="0"/>
    <m/>
    <n v="0"/>
    <m/>
    <m/>
    <m/>
    <s v="EST"/>
    <s v="40 DE"/>
    <d v="2009-03-04T00:00:00"/>
    <n v="10404.120000000001"/>
    <n v="67"/>
    <x v="3"/>
    <x v="7"/>
  </r>
  <r>
    <s v="THIAGO ALBERTO DOS REIS PRADO"/>
    <s v="Universidade Federal de Uberlandia"/>
    <n v="1999900"/>
    <n v="7355639692"/>
    <s v="04/04/1985"/>
    <s v="M"/>
    <s v="SOLANGE DOS REIS"/>
    <s v="Branca"/>
    <s v="BRASILEIRO NATO"/>
    <m/>
    <s v="MG"/>
    <m/>
    <n v="1158"/>
    <x v="90"/>
    <s v="09-CAMPUS PONTAL"/>
    <n v="1158"/>
    <x v="25"/>
    <s v="09-CAMPUS PONTAL"/>
    <m/>
    <s v="Doutorado"/>
    <s v="Adjunto-03"/>
    <x v="0"/>
    <m/>
    <s v="0//0"/>
    <m/>
    <m/>
    <n v="0"/>
    <m/>
    <n v="0"/>
    <m/>
    <m/>
    <m/>
    <s v="EST"/>
    <s v="40 DE"/>
    <d v="2013-02-28T00:00:00"/>
    <n v="13746.19"/>
    <n v="37"/>
    <x v="5"/>
    <x v="4"/>
  </r>
  <r>
    <s v="THIAGO APARECIDO CATALAN"/>
    <s v="Universidade Federal de Uberlandia"/>
    <n v="1883542"/>
    <n v="32032911850"/>
    <s v="12/10/1984"/>
    <s v="M"/>
    <s v="ANGELA MARIA GONCALVES CATALAN"/>
    <s v="Branca"/>
    <s v="BRASILEIRO NATO"/>
    <m/>
    <s v="SP"/>
    <m/>
    <n v="391"/>
    <x v="8"/>
    <s v="04-SANTA MONICA"/>
    <n v="391"/>
    <x v="8"/>
    <s v="04-SANTA MONICA"/>
    <m/>
    <s v="Doutorado"/>
    <s v="Associado-02"/>
    <x v="0"/>
    <m/>
    <s v="0//0"/>
    <m/>
    <m/>
    <n v="0"/>
    <m/>
    <n v="0"/>
    <m/>
    <m/>
    <m/>
    <s v="EST"/>
    <s v="40 DE"/>
    <d v="2011-08-05T00:00:00"/>
    <n v="17255.59"/>
    <n v="38"/>
    <x v="5"/>
    <x v="5"/>
  </r>
  <r>
    <s v="THIAGO ARRUDA REZENDE"/>
    <s v="Universidade Federal de Uberlandia"/>
    <n v="3843108"/>
    <n v="6873550604"/>
    <s v="22/02/1984"/>
    <s v="M"/>
    <s v="LEILA MARCIA ARRUDA MACIEL"/>
    <s v="Branca"/>
    <s v="BRASILEIRO NATO"/>
    <m/>
    <s v="GO"/>
    <m/>
    <n v="305"/>
    <x v="0"/>
    <s v="07-AREA ACADEMICA-UMUARAMA"/>
    <n v="305"/>
    <x v="0"/>
    <s v="07-AREA ACADEMICA-UMUARAMA"/>
    <m/>
    <s v="Especialização Nivel Superior"/>
    <s v="Auxiliar-02"/>
    <x v="0"/>
    <m/>
    <s v="0//0"/>
    <m/>
    <m/>
    <n v="0"/>
    <m/>
    <n v="0"/>
    <m/>
    <m/>
    <m/>
    <s v="EST"/>
    <s v="40 HS"/>
    <d v="2016-10-31T00:00:00"/>
    <n v="4808.18"/>
    <n v="38"/>
    <x v="5"/>
    <x v="0"/>
  </r>
  <r>
    <s v="THIAGO AUGUSTO MACHADO GUIMARAES"/>
    <s v="Universidade Federal de Uberlandia"/>
    <n v="2066603"/>
    <n v="7314926689"/>
    <s v="30/12/1985"/>
    <s v="M"/>
    <s v="ILMA MACHADO RAMOS GUIMARAES"/>
    <s v="Branca"/>
    <s v="BRASILEIRO NATO"/>
    <m/>
    <s v="MG"/>
    <m/>
    <n v="399"/>
    <x v="27"/>
    <s v="12-CAMPUS GLORIA"/>
    <n v="399"/>
    <x v="23"/>
    <s v="12-CAMPUS GLORIA"/>
    <m/>
    <s v="Doutorado"/>
    <s v="Adjunto-02"/>
    <x v="0"/>
    <m/>
    <s v="0//0"/>
    <m/>
    <s v="Lic. Tratar de Interesses Particulares - EST"/>
    <n v="0"/>
    <m/>
    <n v="0"/>
    <m/>
    <s v="31/05/2022"/>
    <s v="30/05/2023"/>
    <s v="EST"/>
    <s v="40 DE"/>
    <d v="2013-10-23T00:00:00"/>
    <n v="0"/>
    <n v="37"/>
    <x v="5"/>
    <x v="10"/>
  </r>
  <r>
    <s v="THIAGO GONCALVES PALUMA ROCHA"/>
    <s v="Universidade Federal de Uberlandia"/>
    <n v="2052899"/>
    <n v="7391594610"/>
    <s v="12/12/1984"/>
    <s v="M"/>
    <s v="VANIA DOS REIS GONCALVES PALUMA ROCHA"/>
    <s v="Parda"/>
    <s v="BRASILEIRO NATO"/>
    <m/>
    <s v="RJ"/>
    <m/>
    <n v="631"/>
    <x v="174"/>
    <s v="04-SANTA MONICA"/>
    <n v="376"/>
    <x v="28"/>
    <s v="04-SANTA MONICA"/>
    <m/>
    <s v="Doutorado"/>
    <s v="Adjunto-03"/>
    <x v="0"/>
    <m/>
    <s v="0//0"/>
    <m/>
    <m/>
    <n v="0"/>
    <m/>
    <n v="0"/>
    <m/>
    <m/>
    <m/>
    <s v="EST"/>
    <s v="40 DE"/>
    <d v="2013-08-20T00:00:00"/>
    <n v="16615.77"/>
    <n v="38"/>
    <x v="5"/>
    <x v="5"/>
  </r>
  <r>
    <s v="THIAGO LEITE BEAINI"/>
    <s v="Universidade Federal de Uberlandia"/>
    <n v="2411039"/>
    <n v="29899071811"/>
    <s v="04/07/1979"/>
    <s v="M"/>
    <s v="ELIZABETH TIRADO LEITE BEAINI"/>
    <s v="Branca"/>
    <s v="BRASILEIRO NATO"/>
    <m/>
    <s v="MG"/>
    <m/>
    <n v="319"/>
    <x v="29"/>
    <s v="07-AREA ACADEMICA-UMUARAMA"/>
    <n v="319"/>
    <x v="13"/>
    <s v="07-AREA ACADEMICA-UMUARAMA"/>
    <m/>
    <s v="Doutorado"/>
    <s v="Adjunto-02"/>
    <x v="0"/>
    <m/>
    <s v="0//0"/>
    <m/>
    <m/>
    <n v="0"/>
    <m/>
    <n v="0"/>
    <m/>
    <m/>
    <m/>
    <s v="EST"/>
    <s v="40 DE"/>
    <d v="2017-07-10T00:00:00"/>
    <n v="12433.26"/>
    <n v="43"/>
    <x v="4"/>
    <x v="4"/>
  </r>
  <r>
    <s v="THIAGO LENINE TITO TOLENTINO"/>
    <s v="Universidade Federal de Uberlandia"/>
    <n v="3133108"/>
    <n v="6678161602"/>
    <s v="17/11/1983"/>
    <s v="M"/>
    <s v="LARAENE ALVES TOLENTINO SILVA"/>
    <s v="Preta"/>
    <s v="BRASILEIRO NATO"/>
    <m/>
    <s v="MG"/>
    <m/>
    <n v="1247"/>
    <x v="175"/>
    <s v="04-SANTA MONICA"/>
    <n v="335"/>
    <x v="21"/>
    <s v="04-SANTA MONICA"/>
    <m/>
    <s v="Doutorado"/>
    <s v="Adjunto-01"/>
    <x v="0"/>
    <m/>
    <s v="0//0"/>
    <m/>
    <m/>
    <n v="0"/>
    <m/>
    <n v="0"/>
    <m/>
    <m/>
    <m/>
    <s v="EST"/>
    <s v="40 DE"/>
    <d v="2019-06-13T00:00:00"/>
    <n v="12775.63"/>
    <n v="39"/>
    <x v="4"/>
    <x v="4"/>
  </r>
  <r>
    <s v="THIAGO PIROLA RIBEIRO"/>
    <s v="Universidade Federal de Uberlandia"/>
    <n v="1856628"/>
    <n v="21657832830"/>
    <s v="30/09/1978"/>
    <s v="M"/>
    <s v="MARIA HELENA PIROLA RIBEIRO"/>
    <s v="Branca"/>
    <s v="BRASILEIRO NATO"/>
    <m/>
    <s v="SP"/>
    <m/>
    <n v="783"/>
    <x v="13"/>
    <s v="10-CAMPUS MONTE CARMELO"/>
    <n v="414"/>
    <x v="12"/>
    <s v="04-SANTA MONICA"/>
    <m/>
    <s v="Doutorado"/>
    <s v="Adjunto-04"/>
    <x v="0"/>
    <m/>
    <s v="0//0"/>
    <m/>
    <m/>
    <n v="0"/>
    <m/>
    <n v="0"/>
    <m/>
    <m/>
    <m/>
    <s v="EST"/>
    <s v="40 DE"/>
    <d v="2012-11-09T00:00:00"/>
    <n v="13273.52"/>
    <n v="44"/>
    <x v="1"/>
    <x v="4"/>
  </r>
  <r>
    <s v="THIAGO RIBEIRO TELES DOS SANTOS"/>
    <s v="Universidade Federal de Uberlandia"/>
    <n v="3299980"/>
    <n v="5969207683"/>
    <s v="06/05/1984"/>
    <s v="M"/>
    <s v="MARIA DE FATIMA RIBEIRO TELES DOS SANTOS"/>
    <s v="Branca"/>
    <s v="BRASILEIRO NATO"/>
    <m/>
    <s v="MG"/>
    <m/>
    <n v="332"/>
    <x v="48"/>
    <s v="03-EDUCACAO FISICA"/>
    <n v="332"/>
    <x v="31"/>
    <s v="03-EDUCACAO FISICA"/>
    <m/>
    <s v="Doutorado"/>
    <s v="Auxiliar-01"/>
    <x v="0"/>
    <m/>
    <s v="0//0"/>
    <m/>
    <m/>
    <n v="0"/>
    <m/>
    <n v="0"/>
    <m/>
    <m/>
    <m/>
    <s v="EST"/>
    <s v="40 DE"/>
    <d v="2022-06-24T00:00:00"/>
    <n v="9616.18"/>
    <n v="38"/>
    <x v="5"/>
    <x v="2"/>
  </r>
  <r>
    <s v="THIAGO VAZ DA COSTA"/>
    <s v="Universidade Federal de Uberlandia"/>
    <n v="1153715"/>
    <n v="6529229612"/>
    <s v="27/08/1982"/>
    <s v="M"/>
    <s v="LUZIA MARIA DE OLIVEIRA COSTA"/>
    <s v="Branca"/>
    <s v="BRASILEIRO NATO"/>
    <m/>
    <s v="MG"/>
    <m/>
    <n v="410"/>
    <x v="7"/>
    <s v="04-SANTA MONICA"/>
    <n v="410"/>
    <x v="7"/>
    <s v="04-SANTA MONICA"/>
    <m/>
    <s v="Doutorado"/>
    <s v="Adjunto-03"/>
    <x v="0"/>
    <m/>
    <s v="0//0"/>
    <m/>
    <m/>
    <n v="26261"/>
    <s v="UNIVERSIDADE FEDERAL DE ITAJUBA"/>
    <n v="0"/>
    <m/>
    <m/>
    <m/>
    <s v="EST"/>
    <s v="40 DE"/>
    <d v="2022-03-31T00:00:00"/>
    <n v="12763.01"/>
    <n v="40"/>
    <x v="4"/>
    <x v="4"/>
  </r>
  <r>
    <s v="THULIO MARQUEZ CUNHA"/>
    <s v="Universidade Federal de Uberlandia"/>
    <n v="2483931"/>
    <n v="3616769647"/>
    <s v="12/08/1979"/>
    <s v="M"/>
    <s v="LUCIA CRISTINA MARQUEZ CUNHA"/>
    <s v="Branca"/>
    <s v="BRASILEIRO NATO"/>
    <m/>
    <s v="MG"/>
    <m/>
    <n v="308"/>
    <x v="83"/>
    <s v="07-AREA ACADEMICA-UMUARAMA"/>
    <n v="305"/>
    <x v="0"/>
    <s v="07-AREA ACADEMICA-UMUARAMA"/>
    <m/>
    <s v="Doutorado"/>
    <s v="Adjunto-04"/>
    <x v="0"/>
    <m/>
    <s v="0//0"/>
    <m/>
    <m/>
    <n v="0"/>
    <m/>
    <n v="0"/>
    <m/>
    <m/>
    <m/>
    <s v="EST"/>
    <s v="40 HS"/>
    <d v="2011-08-26T00:00:00"/>
    <n v="8049"/>
    <n v="43"/>
    <x v="4"/>
    <x v="2"/>
  </r>
  <r>
    <s v="TIAGO ROCHA PINTO"/>
    <s v="Universidade Federal de Uberlandia"/>
    <n v="1249177"/>
    <n v="15287647816"/>
    <s v="20/02/1980"/>
    <s v="M"/>
    <s v="MARIA GENI ROCHA PINTO"/>
    <s v="Branca"/>
    <s v="BRASILEIRO NATO"/>
    <m/>
    <s v="SP"/>
    <m/>
    <n v="305"/>
    <x v="0"/>
    <s v="07-AREA ACADEMICA-UMUARAMA"/>
    <n v="305"/>
    <x v="0"/>
    <s v="07-AREA ACADEMICA-UMUARAMA"/>
    <m/>
    <s v="Doutorado"/>
    <s v="Auxiliar-02"/>
    <x v="0"/>
    <m/>
    <s v="0//0"/>
    <m/>
    <m/>
    <n v="0"/>
    <m/>
    <n v="0"/>
    <m/>
    <m/>
    <m/>
    <s v="EST"/>
    <s v="40 DE"/>
    <d v="2020-09-08T00:00:00"/>
    <n v="10097"/>
    <n v="42"/>
    <x v="4"/>
    <x v="7"/>
  </r>
  <r>
    <s v="TIAGO WILSON PATRIARCA MINEO"/>
    <s v="Universidade Federal de Uberlandia"/>
    <n v="1661657"/>
    <n v="4083732610"/>
    <s v="13/03/1979"/>
    <s v="M"/>
    <s v="LUIZA SILVA PATRIARCA MINEO"/>
    <s v="Branca"/>
    <s v="BRASILEIRO NATO"/>
    <m/>
    <s v="SP"/>
    <s v="SAO PAULO"/>
    <n v="288"/>
    <x v="24"/>
    <s v="07-AREA ACADEMICA-UMUARAMA"/>
    <n v="288"/>
    <x v="20"/>
    <s v="07-AREA ACADEMICA-UMUARAMA"/>
    <m/>
    <s v="Doutorado"/>
    <s v="Associado-04"/>
    <x v="0"/>
    <m/>
    <s v="0//0"/>
    <m/>
    <m/>
    <n v="0"/>
    <m/>
    <n v="0"/>
    <m/>
    <m/>
    <m/>
    <s v="EST"/>
    <s v="40 DE"/>
    <d v="2008-10-15T00:00:00"/>
    <n v="19415.97"/>
    <n v="43"/>
    <x v="4"/>
    <x v="1"/>
  </r>
  <r>
    <s v="TOBIAS SOUZA MORAIS"/>
    <s v="Universidade Federal de Uberlandia"/>
    <n v="1308861"/>
    <n v="28598465810"/>
    <s v="10/01/1981"/>
    <s v="M"/>
    <s v="ROSEMEIRE GOMES DE SOUZA MORAIS"/>
    <s v="Branca"/>
    <s v="BRASILEIRO NATO"/>
    <m/>
    <s v="MG"/>
    <m/>
    <n v="399"/>
    <x v="27"/>
    <s v="12-CAMPUS GLORIA"/>
    <n v="399"/>
    <x v="23"/>
    <s v="12-CAMPUS GLORIA"/>
    <m/>
    <s v="Doutorado"/>
    <s v="Adjunto-02"/>
    <x v="0"/>
    <m/>
    <s v="0//0"/>
    <m/>
    <m/>
    <n v="0"/>
    <m/>
    <n v="0"/>
    <m/>
    <m/>
    <m/>
    <s v="EST"/>
    <s v="40 DE"/>
    <d v="2017-10-10T00:00:00"/>
    <n v="13074.5"/>
    <n v="41"/>
    <x v="4"/>
    <x v="4"/>
  </r>
  <r>
    <s v="TOME MAURO SCHMIDT"/>
    <s v="Universidade Federal de Uberlandia"/>
    <n v="1035257"/>
    <n v="43752896000"/>
    <s v="22/11/1965"/>
    <s v="M"/>
    <s v="IRMA LAZZARI SCHMIDT"/>
    <s v="Branca"/>
    <s v="BRASILEIRO NATO"/>
    <m/>
    <s v="RS"/>
    <s v="LAJEADO"/>
    <n v="395"/>
    <x v="1"/>
    <s v="04-SANTA MONICA"/>
    <n v="395"/>
    <x v="1"/>
    <s v="04-SANTA MONICA"/>
    <m/>
    <s v="Doutorado"/>
    <s v="Titular-01"/>
    <x v="0"/>
    <m/>
    <s v="0//0"/>
    <m/>
    <m/>
    <n v="0"/>
    <m/>
    <n v="0"/>
    <m/>
    <m/>
    <m/>
    <s v="EST"/>
    <s v="40 DE"/>
    <d v="1993-08-23T00:00:00"/>
    <n v="21007.45"/>
    <n v="57"/>
    <x v="2"/>
    <x v="3"/>
  </r>
  <r>
    <s v="TOMMY AKIRA GOTO"/>
    <s v="Universidade Federal de Uberlandia"/>
    <n v="1881282"/>
    <n v="21523824808"/>
    <s v="14/06/1975"/>
    <s v="M"/>
    <s v="LUZIA APARECIDA GOTO"/>
    <s v="Branca"/>
    <s v="BRASILEIRO NATO"/>
    <m/>
    <s v="SP"/>
    <m/>
    <n v="326"/>
    <x v="22"/>
    <s v="07-AREA ACADEMICA-UMUARAMA"/>
    <n v="326"/>
    <x v="18"/>
    <s v="07-AREA ACADEMICA-UMUARAMA"/>
    <m/>
    <s v="Doutorado"/>
    <s v="Associado-01"/>
    <x v="0"/>
    <m/>
    <s v="0//0"/>
    <m/>
    <m/>
    <n v="0"/>
    <m/>
    <n v="0"/>
    <m/>
    <m/>
    <m/>
    <s v="EST"/>
    <s v="40 DE"/>
    <d v="2011-08-01T00:00:00"/>
    <n v="16591.91"/>
    <n v="47"/>
    <x v="1"/>
    <x v="5"/>
  </r>
  <r>
    <s v="TULIO AUGUSTO ALVES MACEDO"/>
    <s v="Universidade Federal de Uberlandia"/>
    <n v="2328414"/>
    <n v="93192282649"/>
    <s v="30/01/1976"/>
    <s v="M"/>
    <s v="ZILDA MARIA ALVES MACEDO"/>
    <s v="Branca"/>
    <s v="BRASILEIRO NATO"/>
    <m/>
    <s v="MG"/>
    <m/>
    <n v="305"/>
    <x v="0"/>
    <s v="07-AREA ACADEMICA-UMUARAMA"/>
    <n v="305"/>
    <x v="0"/>
    <s v="07-AREA ACADEMICA-UMUARAMA"/>
    <m/>
    <s v="Doutorado"/>
    <s v="Associado-01"/>
    <x v="0"/>
    <m/>
    <s v="0//0"/>
    <m/>
    <m/>
    <n v="0"/>
    <m/>
    <n v="0"/>
    <m/>
    <m/>
    <m/>
    <s v="EST"/>
    <s v="40 HS"/>
    <d v="2013-01-17T00:00:00"/>
    <n v="10061.26"/>
    <n v="46"/>
    <x v="1"/>
    <x v="7"/>
  </r>
  <r>
    <s v="TULIO BARBOSA"/>
    <s v="Universidade Federal de Uberlandia"/>
    <n v="1625945"/>
    <n v="21523011882"/>
    <s v="28/10/1979"/>
    <s v="M"/>
    <s v="MARIA HELENA DA MATA BARBOSA"/>
    <s v="Branca"/>
    <s v="BRASILEIRO NATO"/>
    <m/>
    <s v="PR"/>
    <s v="CENTENARIO DO SUL"/>
    <n v="340"/>
    <x v="17"/>
    <s v="04-SANTA MONICA"/>
    <n v="340"/>
    <x v="15"/>
    <s v="04-SANTA MONICA"/>
    <m/>
    <s v="Doutorado"/>
    <s v="Associado-02"/>
    <x v="0"/>
    <m/>
    <s v="0//0"/>
    <m/>
    <m/>
    <n v="0"/>
    <m/>
    <n v="0"/>
    <m/>
    <m/>
    <m/>
    <s v="EST"/>
    <s v="40 DE"/>
    <d v="2008-10-31T00:00:00"/>
    <n v="17255.59"/>
    <n v="43"/>
    <x v="4"/>
    <x v="5"/>
  </r>
  <r>
    <s v="TULIO CUNHA ROSSI"/>
    <s v="Universidade Federal de Uberlandia"/>
    <n v="1145854"/>
    <n v="5222485609"/>
    <s v="22/01/1982"/>
    <s v="M"/>
    <s v="ENI CUNHA ROSSI"/>
    <s v="Parda"/>
    <s v="BRASILEIRO NATO"/>
    <m/>
    <s v="MG"/>
    <m/>
    <n v="806"/>
    <x v="19"/>
    <s v="04-SANTA MONICA"/>
    <n v="806"/>
    <x v="16"/>
    <s v="04-SANTA MONICA"/>
    <m/>
    <s v="Doutorado"/>
    <s v="Adjunto-02"/>
    <x v="0"/>
    <m/>
    <s v="0//0"/>
    <m/>
    <m/>
    <n v="26236"/>
    <s v="UNIVERSIDADE FEDERAL FLUMINENSE"/>
    <n v="0"/>
    <m/>
    <m/>
    <m/>
    <s v="EST"/>
    <s v="40 DE"/>
    <d v="2021-10-07T00:00:00"/>
    <n v="12807.04"/>
    <n v="40"/>
    <x v="4"/>
    <x v="4"/>
  </r>
  <r>
    <s v="TULIO VALES DESLANDES FERREIRA"/>
    <s v="Universidade Federal de Uberlandia"/>
    <n v="1161903"/>
    <n v="9834083602"/>
    <s v="23/11/1989"/>
    <s v="M"/>
    <s v="MAURA MARIA DESLANDES FERREIRA"/>
    <s v="Parda"/>
    <s v="BRASILEIRO NATO"/>
    <m/>
    <s v="MG"/>
    <m/>
    <n v="391"/>
    <x v="8"/>
    <s v="04-SANTA MONICA"/>
    <n v="391"/>
    <x v="8"/>
    <s v="04-SANTA MONICA"/>
    <m/>
    <s v="Doutorado"/>
    <s v="Auxiliar-01"/>
    <x v="0"/>
    <m/>
    <s v="0//0"/>
    <m/>
    <m/>
    <n v="0"/>
    <m/>
    <n v="0"/>
    <m/>
    <m/>
    <m/>
    <s v="EST"/>
    <s v="40 DE"/>
    <d v="2022-06-06T00:00:00"/>
    <n v="9616.18"/>
    <n v="33"/>
    <x v="8"/>
    <x v="2"/>
  </r>
  <r>
    <s v="UBIRAJARA COUTINHO FILHO"/>
    <s v="Universidade Federal de Uberlandia"/>
    <n v="2204511"/>
    <n v="75366347653"/>
    <s v="13/02/1970"/>
    <s v="M"/>
    <s v="HOLANDI DE FATIMA COUTINHO"/>
    <s v="Branca"/>
    <s v="BRASILEIRO NATO"/>
    <m/>
    <s v="MG"/>
    <s v="ARAGUARI"/>
    <n v="410"/>
    <x v="7"/>
    <s v="04-SANTA MONICA"/>
    <n v="410"/>
    <x v="7"/>
    <s v="04-SANTA MONICA"/>
    <m/>
    <s v="Doutorado"/>
    <s v="Associado-01"/>
    <x v="0"/>
    <m/>
    <s v="0//0"/>
    <m/>
    <m/>
    <n v="0"/>
    <m/>
    <n v="0"/>
    <m/>
    <m/>
    <m/>
    <s v="EST"/>
    <s v="40 DE"/>
    <d v="2004-08-06T00:00:00"/>
    <n v="18135.34"/>
    <n v="52"/>
    <x v="0"/>
    <x v="1"/>
  </r>
  <r>
    <s v="VAGNER MATIAS DO PRADO"/>
    <s v="Universidade Federal de Uberlandia"/>
    <n v="2378314"/>
    <n v="21670506827"/>
    <s v="28/03/1983"/>
    <s v="M"/>
    <s v="DIRCE PIN"/>
    <s v="Branca"/>
    <s v="BRASILEIRO NATO"/>
    <m/>
    <s v="SP"/>
    <m/>
    <n v="332"/>
    <x v="48"/>
    <s v="03-EDUCACAO FISICA"/>
    <n v="332"/>
    <x v="31"/>
    <s v="03-EDUCACAO FISICA"/>
    <m/>
    <s v="Doutorado"/>
    <s v="Adjunto-02"/>
    <x v="0"/>
    <m/>
    <s v="0//0"/>
    <m/>
    <m/>
    <n v="0"/>
    <m/>
    <n v="0"/>
    <m/>
    <m/>
    <m/>
    <s v="EST"/>
    <s v="40 DE"/>
    <d v="2017-03-15T00:00:00"/>
    <n v="12272.12"/>
    <n v="39"/>
    <x v="4"/>
    <x v="4"/>
  </r>
  <r>
    <s v="VALDAIR BONFIM"/>
    <s v="Universidade Federal de Uberlandia"/>
    <n v="1142621"/>
    <n v="8844928850"/>
    <s v="22/06/1967"/>
    <s v="M"/>
    <s v="MARIA D B BONFIM"/>
    <s v="Branca"/>
    <s v="BRASILEIRO NATO"/>
    <m/>
    <s v="SP"/>
    <s v="URANIA"/>
    <n v="391"/>
    <x v="8"/>
    <s v="04-SANTA MONICA"/>
    <n v="391"/>
    <x v="8"/>
    <s v="04-SANTA MONICA"/>
    <m/>
    <s v="Doutorado"/>
    <s v="Associado-04"/>
    <x v="0"/>
    <m/>
    <s v="0//0"/>
    <m/>
    <m/>
    <n v="26280"/>
    <s v="UNIVERSIDADE FEDERAL DE SAO CARLOS"/>
    <n v="0"/>
    <m/>
    <m/>
    <m/>
    <s v="EST"/>
    <s v="40 DE"/>
    <d v="2000-02-01T00:00:00"/>
    <n v="19097.669999999998"/>
    <n v="55"/>
    <x v="2"/>
    <x v="1"/>
  </r>
  <r>
    <s v="VALDECI CARLOS DIONISIO"/>
    <s v="Universidade Federal de Uberlandia"/>
    <n v="1714745"/>
    <n v="8551562878"/>
    <s v="07/05/1965"/>
    <s v="M"/>
    <s v="ELZA CHIARI DIONISIO"/>
    <s v="Branca"/>
    <s v="BRASILEIRO NATO"/>
    <m/>
    <s v="SP"/>
    <m/>
    <n v="332"/>
    <x v="48"/>
    <s v="03-EDUCACAO FISICA"/>
    <n v="332"/>
    <x v="31"/>
    <s v="03-EDUCACAO FISICA"/>
    <m/>
    <s v="Doutorado"/>
    <s v="Associado-03"/>
    <x v="0"/>
    <m/>
    <s v="0//0"/>
    <m/>
    <m/>
    <n v="0"/>
    <m/>
    <n v="0"/>
    <m/>
    <m/>
    <m/>
    <s v="EST"/>
    <s v="40 DE"/>
    <d v="2010-09-14T00:00:00"/>
    <n v="18454.509999999998"/>
    <n v="57"/>
    <x v="2"/>
    <x v="1"/>
  </r>
  <r>
    <s v="VALDER STEFFEN JUNIOR"/>
    <s v="Universidade Federal de Uberlandia"/>
    <n v="411798"/>
    <n v="77804341849"/>
    <s v="07/03/1952"/>
    <s v="M"/>
    <s v="LEONILDA OLIVETTI STEFFEN"/>
    <s v="Branca"/>
    <s v="BRASILEIRO NATO"/>
    <m/>
    <s v="SP"/>
    <s v="RIO CLARO"/>
    <n v="1"/>
    <x v="74"/>
    <s v="04-SANTA MONICA"/>
    <n v="399"/>
    <x v="23"/>
    <s v="12-CAMPUS GLORIA"/>
    <m/>
    <s v="Doutorado"/>
    <s v="Titular-01"/>
    <x v="0"/>
    <m/>
    <s v="0//0"/>
    <m/>
    <m/>
    <n v="0"/>
    <m/>
    <n v="0"/>
    <m/>
    <m/>
    <m/>
    <s v="EST"/>
    <s v="40 DE"/>
    <d v="1976-07-01T00:00:00"/>
    <n v="40764.639999999999"/>
    <n v="70"/>
    <x v="7"/>
    <x v="3"/>
  </r>
  <r>
    <s v="VALDINEY ALVES DE OLIVEIRA"/>
    <s v="Universidade Federal de Uberlandia"/>
    <n v="2445608"/>
    <n v="50772350159"/>
    <s v="11/01/1972"/>
    <s v="M"/>
    <s v="DINAH MARIA DE OLIVEIRA"/>
    <s v="Parda"/>
    <s v="BRASILEIRO NATO"/>
    <m/>
    <s v="GO"/>
    <s v="QUIRINOPOLIS"/>
    <n v="360"/>
    <x v="4"/>
    <s v="04-SANTA MONICA"/>
    <n v="360"/>
    <x v="4"/>
    <s v="04-SANTA MONICA"/>
    <m/>
    <s v="Mestrado"/>
    <s v="Assistente-02"/>
    <x v="0"/>
    <m/>
    <s v="0//0"/>
    <m/>
    <m/>
    <n v="0"/>
    <m/>
    <n v="0"/>
    <m/>
    <m/>
    <m/>
    <s v="EST"/>
    <s v="20 HS"/>
    <d v="2010-07-26T00:00:00"/>
    <n v="3251.44"/>
    <n v="50"/>
    <x v="0"/>
    <x v="8"/>
  </r>
  <r>
    <s v="VALERIA APARECIDA DIAS LACERDA DE RESENDE"/>
    <s v="Universidade Federal de Uberlandia"/>
    <n v="1035019"/>
    <n v="56501447615"/>
    <s v="01/03/1967"/>
    <s v="F"/>
    <s v="RANDIA LACERDA DIAS"/>
    <s v="Branca"/>
    <s v="BRASILEIRO NATO"/>
    <m/>
    <s v="MG"/>
    <s v="TUPACIGUARA"/>
    <n v="363"/>
    <x v="10"/>
    <s v="04-SANTA MONICA"/>
    <n v="363"/>
    <x v="10"/>
    <s v="04-SANTA MONICA"/>
    <m/>
    <s v="Doutorado"/>
    <s v="Associado-04"/>
    <x v="0"/>
    <m/>
    <s v="0//0"/>
    <m/>
    <m/>
    <n v="0"/>
    <m/>
    <n v="0"/>
    <m/>
    <m/>
    <m/>
    <s v="EST"/>
    <s v="40 DE"/>
    <d v="1992-04-03T00:00:00"/>
    <n v="19184.48"/>
    <n v="55"/>
    <x v="2"/>
    <x v="1"/>
  </r>
  <r>
    <s v="VALERIA CRISTINA DE PAULA MARTINS"/>
    <s v="Universidade Federal de Uberlandia"/>
    <n v="2213497"/>
    <n v="3234590648"/>
    <s v="18/08/1975"/>
    <s v="F"/>
    <s v="DARLI RODRIGUES DE PAULA MARTINS"/>
    <s v="Branca"/>
    <s v="BRASILEIRO NATO"/>
    <m/>
    <s v="MG"/>
    <m/>
    <n v="806"/>
    <x v="19"/>
    <s v="04-SANTA MONICA"/>
    <n v="806"/>
    <x v="16"/>
    <s v="04-SANTA MONICA"/>
    <m/>
    <s v="Doutorado"/>
    <s v="Adjunto-03"/>
    <x v="0"/>
    <m/>
    <s v="0//0"/>
    <m/>
    <m/>
    <n v="0"/>
    <m/>
    <n v="0"/>
    <m/>
    <m/>
    <m/>
    <s v="EST"/>
    <s v="40 DE"/>
    <d v="2015-03-31T00:00:00"/>
    <n v="12763.01"/>
    <n v="47"/>
    <x v="1"/>
    <x v="4"/>
  </r>
  <r>
    <s v="VALERIA MOREIRA REZENDE"/>
    <s v="Universidade Federal de Uberlandia"/>
    <n v="1677651"/>
    <n v="57669546620"/>
    <s v="14/05/1964"/>
    <s v="F"/>
    <s v="WILNIA MOREIRA"/>
    <s v="Branca"/>
    <s v="BRASILEIRO NATO"/>
    <m/>
    <s v="MG"/>
    <s v="ITUIUTABA"/>
    <n v="798"/>
    <x v="5"/>
    <s v="09-CAMPUS PONTAL"/>
    <n v="1155"/>
    <x v="5"/>
    <s v="09-CAMPUS PONTAL"/>
    <m/>
    <s v="Doutorado"/>
    <s v="Associado-03"/>
    <x v="0"/>
    <m/>
    <s v="0//0"/>
    <m/>
    <m/>
    <n v="0"/>
    <m/>
    <n v="0"/>
    <m/>
    <m/>
    <m/>
    <s v="EST"/>
    <s v="40 DE"/>
    <d v="2009-01-22T00:00:00"/>
    <n v="17945.810000000001"/>
    <n v="58"/>
    <x v="2"/>
    <x v="5"/>
  </r>
  <r>
    <s v="VALERIA NASSER FIGUEIREDO"/>
    <s v="Universidade Federal de Uberlandia"/>
    <n v="2279942"/>
    <n v="32027457860"/>
    <s v="11/08/1983"/>
    <s v="F"/>
    <s v="SOLANGE NASSER FIGUEIREDO"/>
    <s v="Branca"/>
    <s v="BRASILEIRO NATO"/>
    <m/>
    <s v="SP"/>
    <m/>
    <n v="305"/>
    <x v="0"/>
    <s v="07-AREA ACADEMICA-UMUARAMA"/>
    <n v="305"/>
    <x v="0"/>
    <s v="07-AREA ACADEMICA-UMUARAMA"/>
    <m/>
    <s v="Doutorado"/>
    <s v="Adjunto-02"/>
    <x v="0"/>
    <m/>
    <s v="0//0"/>
    <m/>
    <m/>
    <n v="0"/>
    <m/>
    <n v="0"/>
    <m/>
    <m/>
    <m/>
    <s v="EST"/>
    <s v="40 DE"/>
    <d v="2016-02-16T00:00:00"/>
    <n v="12809.66"/>
    <n v="39"/>
    <x v="4"/>
    <x v="4"/>
  </r>
  <r>
    <s v="VALERIA PERES ASNIS"/>
    <s v="Universidade Federal de Uberlandia"/>
    <n v="3204632"/>
    <n v="13888618878"/>
    <s v="11/11/1969"/>
    <s v="F"/>
    <s v="NELI DE MORAES PERES"/>
    <s v="Branca"/>
    <s v="BRASILEIRO NATO"/>
    <m/>
    <s v="SP"/>
    <m/>
    <n v="363"/>
    <x v="10"/>
    <s v="04-SANTA MONICA"/>
    <n v="363"/>
    <x v="10"/>
    <s v="04-SANTA MONICA"/>
    <m/>
    <s v="Doutorado"/>
    <s v="Auxiliar-02"/>
    <x v="0"/>
    <m/>
    <s v="0//0"/>
    <m/>
    <m/>
    <n v="0"/>
    <m/>
    <n v="0"/>
    <m/>
    <m/>
    <m/>
    <s v="EST"/>
    <s v="40 DE"/>
    <d v="2020-09-08T00:00:00"/>
    <n v="10097"/>
    <n v="53"/>
    <x v="0"/>
    <x v="7"/>
  </r>
  <r>
    <s v="VALERIANA CUNHA"/>
    <s v="Universidade Federal de Uberlandia"/>
    <n v="2330900"/>
    <n v="612566684"/>
    <s v="25/05/1974"/>
    <s v="F"/>
    <s v="ANA MARIA DE OLIVEIRA CUNHA"/>
    <s v="Branca"/>
    <s v="BRASILEIRO NATO"/>
    <m/>
    <s v="MG"/>
    <s v="UBERLANDIA"/>
    <n v="369"/>
    <x v="28"/>
    <s v="04-SANTA MONICA"/>
    <n v="369"/>
    <x v="24"/>
    <s v="04-SANTA MONICA"/>
    <m/>
    <s v="Doutorado"/>
    <s v="Associado-04"/>
    <x v="0"/>
    <m/>
    <s v="0//0"/>
    <m/>
    <m/>
    <n v="0"/>
    <m/>
    <n v="0"/>
    <m/>
    <m/>
    <m/>
    <s v="EST"/>
    <s v="40 DE"/>
    <d v="2008-09-25T00:00:00"/>
    <n v="18663.64"/>
    <n v="48"/>
    <x v="1"/>
    <x v="1"/>
  </r>
  <r>
    <s v="VALERIO LUIZ BORGES"/>
    <s v="Universidade Federal de Uberlandia"/>
    <n v="2554643"/>
    <n v="3678747680"/>
    <s v="26/02/1979"/>
    <s v="M"/>
    <s v="VANILDA PEREIRA BORGES"/>
    <s v="Branca"/>
    <s v="BRASILEIRO NATO"/>
    <m/>
    <s v="MG"/>
    <s v="MONTE CARMELO"/>
    <n v="399"/>
    <x v="27"/>
    <s v="12-CAMPUS GLORIA"/>
    <n v="399"/>
    <x v="23"/>
    <s v="12-CAMPUS GLORIA"/>
    <m/>
    <s v="Doutorado"/>
    <s v="Associado-03"/>
    <x v="0"/>
    <m/>
    <s v="0//0"/>
    <m/>
    <m/>
    <n v="0"/>
    <m/>
    <n v="0"/>
    <m/>
    <m/>
    <m/>
    <s v="EST"/>
    <s v="40 DE"/>
    <d v="2010-07-19T00:00:00"/>
    <n v="17945.810000000001"/>
    <n v="43"/>
    <x v="4"/>
    <x v="5"/>
  </r>
  <r>
    <s v="VALESKA BARCELOS GUZMAN"/>
    <s v="Universidade Federal de Uberlandia"/>
    <n v="1658894"/>
    <n v="82831017653"/>
    <s v="02/06/1972"/>
    <s v="F"/>
    <s v="MARIA CARMELITA BARCELOS DE GUZMAN"/>
    <s v="Não Informado"/>
    <s v="BRASILEIRO NATO"/>
    <m/>
    <s v="MG"/>
    <s v="UBERLANDIA"/>
    <n v="288"/>
    <x v="24"/>
    <s v="07-AREA ACADEMICA-UMUARAMA"/>
    <n v="288"/>
    <x v="20"/>
    <s v="07-AREA ACADEMICA-UMUARAMA"/>
    <m/>
    <s v="Doutorado"/>
    <s v="Associado-04"/>
    <x v="0"/>
    <m/>
    <s v="0//0"/>
    <m/>
    <m/>
    <n v="0"/>
    <m/>
    <n v="0"/>
    <m/>
    <m/>
    <m/>
    <s v="EST"/>
    <s v="40 DE"/>
    <d v="2008-09-29T00:00:00"/>
    <n v="20147.12"/>
    <n v="50"/>
    <x v="0"/>
    <x v="3"/>
  </r>
  <r>
    <s v="VALESKA VIRGINIA SOARES SOUZA"/>
    <s v="Universidade Federal de Uberlandia"/>
    <n v="3487293"/>
    <n v="84887613687"/>
    <s v="01/12/1972"/>
    <s v="F"/>
    <s v="MARIA EUSTAQUIA FRANCA SOARES"/>
    <s v="Branca"/>
    <s v="BRASILEIRO NATO"/>
    <m/>
    <s v="MG"/>
    <s v="PATROCINIO"/>
    <n v="349"/>
    <x v="9"/>
    <s v="04-SANTA MONICA"/>
    <n v="349"/>
    <x v="9"/>
    <s v="04-SANTA MONICA"/>
    <m/>
    <s v="Doutorado"/>
    <s v="Adjunto-01"/>
    <x v="0"/>
    <m/>
    <s v="0//0"/>
    <m/>
    <m/>
    <n v="0"/>
    <m/>
    <n v="0"/>
    <m/>
    <m/>
    <m/>
    <s v="EST"/>
    <s v="40 DE"/>
    <d v="2017-10-20T00:00:00"/>
    <n v="11800.12"/>
    <n v="50"/>
    <x v="0"/>
    <x v="7"/>
  </r>
  <r>
    <s v="VANDA MARIA LUCHESI"/>
    <s v="Universidade Federal de Uberlandia"/>
    <n v="1933336"/>
    <n v="18110261841"/>
    <s v="09/10/1972"/>
    <s v="F"/>
    <s v="JULIA LANDGRAF LUCHESI"/>
    <s v="Branca"/>
    <s v="BRASILEIRO NATO"/>
    <m/>
    <s v="SP"/>
    <m/>
    <n v="801"/>
    <x v="96"/>
    <s v="09-CAMPUS PONTAL"/>
    <n v="1152"/>
    <x v="27"/>
    <s v="09-CAMPUS PONTAL"/>
    <m/>
    <s v="Doutorado"/>
    <s v="Associado-02"/>
    <x v="0"/>
    <m/>
    <s v="0//0"/>
    <m/>
    <m/>
    <n v="0"/>
    <m/>
    <n v="0"/>
    <m/>
    <m/>
    <m/>
    <s v="EST"/>
    <s v="40 DE"/>
    <d v="2012-04-02T00:00:00"/>
    <n v="17255.59"/>
    <n v="50"/>
    <x v="0"/>
    <x v="5"/>
  </r>
  <r>
    <s v="VANDERLEI DE OLIVEIRA FERREIRA"/>
    <s v="Universidade Federal de Uberlandia"/>
    <n v="1664541"/>
    <n v="60747811687"/>
    <s v="14/05/1967"/>
    <s v="M"/>
    <s v="LENITA LUIZA DE OLIVEIRA CHAGAS"/>
    <s v="Branca"/>
    <s v="BRASILEIRO NATO"/>
    <m/>
    <s v="MG"/>
    <s v="BELO VALE"/>
    <n v="340"/>
    <x v="17"/>
    <s v="04-SANTA MONICA"/>
    <n v="340"/>
    <x v="15"/>
    <s v="04-SANTA MONICA"/>
    <m/>
    <s v="Doutorado"/>
    <s v="Associado-04"/>
    <x v="0"/>
    <m/>
    <s v="0//0"/>
    <m/>
    <m/>
    <n v="0"/>
    <m/>
    <n v="0"/>
    <m/>
    <m/>
    <m/>
    <s v="EST"/>
    <s v="40 DE"/>
    <d v="2008-11-10T00:00:00"/>
    <n v="19166.11"/>
    <n v="55"/>
    <x v="2"/>
    <x v="1"/>
  </r>
  <r>
    <s v="VANESSA ANDALO MENDES DE CARVALHO"/>
    <s v="Universidade Federal de Uberlandia"/>
    <n v="1833013"/>
    <n v="78862922191"/>
    <s v="25/01/1977"/>
    <s v="F"/>
    <s v="MARCIA ANDALO MENDES DE CARVALHO"/>
    <s v="Branca"/>
    <s v="BRASILEIRO NATO"/>
    <m/>
    <s v="SP"/>
    <m/>
    <n v="787"/>
    <x v="56"/>
    <s v="10-CAMPUS MONTE CARMELO"/>
    <n v="301"/>
    <x v="3"/>
    <s v="12-CAMPUS GLORIA"/>
    <m/>
    <s v="Doutorado"/>
    <s v="Associado-02"/>
    <x v="0"/>
    <m/>
    <s v="0//0"/>
    <m/>
    <s v="Lic. Adotante - EST"/>
    <n v="0"/>
    <m/>
    <n v="0"/>
    <m/>
    <s v="27/09/2022"/>
    <s v="24/01/2023"/>
    <s v="EST"/>
    <s v="40 DE"/>
    <d v="2012-03-30T00:00:00"/>
    <n v="17255.59"/>
    <n v="45"/>
    <x v="1"/>
    <x v="5"/>
  </r>
  <r>
    <s v="VANESSA APARECIDA DE OLIVEIRA ROSA"/>
    <s v="Universidade Federal de Uberlandia"/>
    <n v="1268055"/>
    <n v="6467957679"/>
    <s v="08/08/1984"/>
    <s v="F"/>
    <s v="APARECIDA DONIZETE DE OLIVEIRA"/>
    <s v="Parda"/>
    <s v="BRASILEIRO NATO"/>
    <m/>
    <s v="MG"/>
    <m/>
    <n v="577"/>
    <x v="31"/>
    <s v="09-CAMPUS PONTAL"/>
    <n v="1158"/>
    <x v="25"/>
    <s v="09-CAMPUS PONTAL"/>
    <m/>
    <s v="Doutorado"/>
    <s v="Adjunto-02"/>
    <x v="0"/>
    <m/>
    <s v="0//0"/>
    <m/>
    <m/>
    <n v="26235"/>
    <s v="UNIVERSIDADE FEDERAL DE GOIAS"/>
    <n v="0"/>
    <m/>
    <m/>
    <m/>
    <s v="EST"/>
    <s v="40 DE"/>
    <d v="2019-11-11T00:00:00"/>
    <n v="12272.12"/>
    <n v="38"/>
    <x v="5"/>
    <x v="4"/>
  </r>
  <r>
    <s v="VANESSA BEATRIZ MONTEIRO GALASSI SPINI"/>
    <s v="Universidade Federal de Uberlandia"/>
    <n v="2355459"/>
    <n v="93186045649"/>
    <s v="16/12/1969"/>
    <s v="F"/>
    <s v="ANGELA MONTEIRO GALASSI"/>
    <s v="Branca"/>
    <s v="BRASILEIRO NATO"/>
    <m/>
    <s v="GO"/>
    <s v="PIRES DO RIO"/>
    <n v="288"/>
    <x v="24"/>
    <s v="07-AREA ACADEMICA-UMUARAMA"/>
    <n v="288"/>
    <x v="20"/>
    <s v="07-AREA ACADEMICA-UMUARAMA"/>
    <m/>
    <s v="Doutorado"/>
    <s v="Associado-02"/>
    <x v="0"/>
    <m/>
    <s v="0//0"/>
    <m/>
    <m/>
    <n v="0"/>
    <m/>
    <n v="0"/>
    <m/>
    <m/>
    <m/>
    <s v="EST"/>
    <s v="40 DE"/>
    <d v="2011-02-16T00:00:00"/>
    <n v="18058.169999999998"/>
    <n v="53"/>
    <x v="0"/>
    <x v="1"/>
  </r>
  <r>
    <s v="VANESSA BERTONI VEERASAMY"/>
    <s v="Universidade Federal de Uberlandia"/>
    <n v="1566497"/>
    <n v="26244723805"/>
    <s v="08/05/1977"/>
    <s v="F"/>
    <s v="ADOLFINA ROSA CASTILHO BERTONI"/>
    <s v="Branca"/>
    <s v="BRASILEIRO NATO"/>
    <m/>
    <s v="SP"/>
    <m/>
    <n v="391"/>
    <x v="8"/>
    <s v="04-SANTA MONICA"/>
    <n v="391"/>
    <x v="8"/>
    <s v="04-SANTA MONICA"/>
    <m/>
    <s v="Doutorado"/>
    <s v="Associado-04"/>
    <x v="0"/>
    <m/>
    <s v="0//0"/>
    <m/>
    <m/>
    <n v="0"/>
    <m/>
    <n v="0"/>
    <m/>
    <m/>
    <m/>
    <s v="EST"/>
    <s v="40 DE"/>
    <d v="2009-07-30T00:00:00"/>
    <n v="18663.64"/>
    <n v="45"/>
    <x v="1"/>
    <x v="1"/>
  </r>
  <r>
    <s v="VANESSA CRISTINA DE CASTILHO"/>
    <s v="Universidade Federal de Uberlandia"/>
    <n v="2539208"/>
    <n v="1172938652"/>
    <s v="26/07/1973"/>
    <s v="F"/>
    <s v="ELZA HELENA CASTILHO"/>
    <s v="Branca"/>
    <s v="BRASILEIRO NATO"/>
    <m/>
    <s v="MG"/>
    <s v="UBERLANDIA"/>
    <n v="407"/>
    <x v="43"/>
    <s v="04-SANTA MONICA"/>
    <n v="407"/>
    <x v="29"/>
    <s v="04-SANTA MONICA"/>
    <m/>
    <s v="Doutorado"/>
    <s v="Associado-04"/>
    <x v="0"/>
    <m/>
    <s v="0//0"/>
    <m/>
    <m/>
    <n v="26235"/>
    <s v="UNIVERSIDADE FEDERAL DE GOIAS"/>
    <n v="0"/>
    <m/>
    <m/>
    <m/>
    <s v="EST"/>
    <s v="40 DE"/>
    <d v="2010-07-01T00:00:00"/>
    <n v="18663.64"/>
    <n v="49"/>
    <x v="0"/>
    <x v="1"/>
  </r>
  <r>
    <s v="VANESSA DA COSTA VAL MUNHOZ"/>
    <s v="Universidade Federal de Uberlandia"/>
    <n v="1581664"/>
    <n v="1234059630"/>
    <s v="06/03/1981"/>
    <s v="F"/>
    <s v="MONICA DA COSTA VAL"/>
    <s v="Branca"/>
    <s v="BRASILEIRO NATO"/>
    <m/>
    <s v="MG"/>
    <s v="BELO HORIZONTE"/>
    <n v="344"/>
    <x v="6"/>
    <s v="04-SANTA MONICA"/>
    <n v="344"/>
    <x v="6"/>
    <s v="04-SANTA MONICA"/>
    <m/>
    <s v="Doutorado"/>
    <s v="Associado-03"/>
    <x v="0"/>
    <m/>
    <s v="0//0"/>
    <m/>
    <m/>
    <n v="0"/>
    <m/>
    <n v="0"/>
    <m/>
    <m/>
    <m/>
    <s v="EST"/>
    <s v="40 DE"/>
    <d v="2008-11-10T00:00:00"/>
    <n v="17945.810000000001"/>
    <n v="41"/>
    <x v="4"/>
    <x v="5"/>
  </r>
  <r>
    <s v="VANESSA MARTINS FAYAD MILKEN"/>
    <s v="Universidade Federal de Uberlandia"/>
    <n v="2518918"/>
    <n v="3549340664"/>
    <s v="09/07/1976"/>
    <s v="F"/>
    <s v="MARILDA MARTINS FAYAD"/>
    <s v="Branca"/>
    <s v="BRASILEIRO NATO"/>
    <m/>
    <s v="GO"/>
    <s v="CATALAO"/>
    <n v="314"/>
    <x v="20"/>
    <s v="07-AREA ACADEMICA-UMUARAMA"/>
    <n v="314"/>
    <x v="14"/>
    <s v="07-AREA ACADEMICA-UMUARAMA"/>
    <m/>
    <s v="Doutorado"/>
    <s v="Adjunto-02"/>
    <x v="0"/>
    <m/>
    <s v="0//0"/>
    <m/>
    <m/>
    <n v="0"/>
    <m/>
    <n v="0"/>
    <m/>
    <m/>
    <m/>
    <s v="EST"/>
    <s v="40 DE"/>
    <d v="2016-09-02T00:00:00"/>
    <n v="13413.71"/>
    <n v="46"/>
    <x v="1"/>
    <x v="4"/>
  </r>
  <r>
    <s v="VANESSA MATOS DOS SANTOS"/>
    <s v="Universidade Federal de Uberlandia"/>
    <n v="2125772"/>
    <n v="22392445850"/>
    <s v="20/10/1981"/>
    <s v="F"/>
    <s v="HENRIETE MATOS DOS SANTOS"/>
    <s v="Parda"/>
    <s v="BRASILEIRO NATO"/>
    <m/>
    <s v="SP"/>
    <m/>
    <n v="363"/>
    <x v="10"/>
    <s v="04-SANTA MONICA"/>
    <n v="363"/>
    <x v="10"/>
    <s v="04-SANTA MONICA"/>
    <m/>
    <s v="Doutorado"/>
    <s v="Adjunto-03"/>
    <x v="0"/>
    <m/>
    <s v="0//0"/>
    <m/>
    <m/>
    <n v="0"/>
    <m/>
    <n v="0"/>
    <m/>
    <m/>
    <m/>
    <s v="EST"/>
    <s v="40 DE"/>
    <d v="2014-05-27T00:00:00"/>
    <n v="12763.01"/>
    <n v="41"/>
    <x v="4"/>
    <x v="4"/>
  </r>
  <r>
    <s v="VANESSA NEVES DE OLIVEIRA"/>
    <s v="Universidade Federal de Uberlandia"/>
    <n v="1793765"/>
    <n v="4128527645"/>
    <s v="22/07/1979"/>
    <s v="F"/>
    <s v="MARA SUELI DE OLIVEIRA"/>
    <s v="Branca"/>
    <s v="BRASILEIRO NATO"/>
    <m/>
    <s v="MG"/>
    <m/>
    <n v="288"/>
    <x v="24"/>
    <s v="07-AREA ACADEMICA-UMUARAMA"/>
    <n v="288"/>
    <x v="20"/>
    <s v="07-AREA ACADEMICA-UMUARAMA"/>
    <m/>
    <s v="Doutorado"/>
    <s v="Adjunto-02"/>
    <x v="0"/>
    <m/>
    <s v="0//0"/>
    <m/>
    <m/>
    <n v="0"/>
    <m/>
    <n v="0"/>
    <m/>
    <m/>
    <m/>
    <s v="EST"/>
    <s v="40 DE"/>
    <d v="2016-01-26T00:00:00"/>
    <n v="12842.91"/>
    <n v="43"/>
    <x v="4"/>
    <x v="4"/>
  </r>
  <r>
    <s v="VANESSA PETRELLI CORREA"/>
    <s v="Universidade Federal de Uberlandia"/>
    <n v="412380"/>
    <n v="47078049934"/>
    <s v="02/12/1957"/>
    <s v="F"/>
    <s v="ARLETTE PETRELL CORREA"/>
    <s v="Branca"/>
    <s v="BRASILEIRO NATO"/>
    <m/>
    <s v="PR"/>
    <s v="CURITIBA"/>
    <n v="344"/>
    <x v="6"/>
    <s v="04-SANTA MONICA"/>
    <n v="344"/>
    <x v="6"/>
    <s v="04-SANTA MONICA"/>
    <m/>
    <s v="Doutorado"/>
    <s v="Titular-01"/>
    <x v="0"/>
    <m/>
    <s v="0//0"/>
    <m/>
    <m/>
    <n v="0"/>
    <m/>
    <n v="0"/>
    <m/>
    <m/>
    <m/>
    <s v="EST"/>
    <s v="40 DE"/>
    <d v="1984-09-13T00:00:00"/>
    <n v="25157.71"/>
    <n v="65"/>
    <x v="3"/>
    <x v="3"/>
  </r>
  <r>
    <s v="VANESSA SANTOS PEREIRA BALDON"/>
    <s v="Universidade Federal de Uberlandia"/>
    <n v="2078748"/>
    <n v="8208925640"/>
    <s v="19/04/1987"/>
    <s v="F"/>
    <s v="CONCEICAO ANGELINA DOS SANTOS PEREIRA"/>
    <s v="Branca"/>
    <s v="BRASILEIRO NATO"/>
    <m/>
    <s v="SP"/>
    <m/>
    <n v="332"/>
    <x v="48"/>
    <s v="03-EDUCACAO FISICA"/>
    <n v="332"/>
    <x v="31"/>
    <s v="03-EDUCACAO FISICA"/>
    <m/>
    <s v="Doutorado"/>
    <s v="Adjunto-03"/>
    <x v="0"/>
    <m/>
    <s v="0//0"/>
    <m/>
    <m/>
    <n v="0"/>
    <m/>
    <n v="0"/>
    <m/>
    <m/>
    <m/>
    <s v="EST"/>
    <s v="40 DE"/>
    <d v="2013-12-18T00:00:00"/>
    <n v="12763.01"/>
    <n v="35"/>
    <x v="5"/>
    <x v="4"/>
  </r>
  <r>
    <s v="VANESSA STEFANI SUL MOREIRA"/>
    <s v="Universidade Federal de Uberlandia"/>
    <n v="2344429"/>
    <n v="616909616"/>
    <s v="04/12/1974"/>
    <s v="F"/>
    <s v="SUELI SANTOS SUL MOREIRA"/>
    <s v="Branca"/>
    <s v="BRASILEIRO NATO"/>
    <m/>
    <s v="GO"/>
    <m/>
    <n v="294"/>
    <x v="21"/>
    <s v="07-AREA ACADEMICA-UMUARAMA"/>
    <n v="294"/>
    <x v="17"/>
    <s v="07-AREA ACADEMICA-UMUARAMA"/>
    <m/>
    <s v="Doutorado"/>
    <s v="Adjunto-02"/>
    <x v="0"/>
    <m/>
    <s v="0//0"/>
    <m/>
    <m/>
    <n v="0"/>
    <m/>
    <n v="0"/>
    <m/>
    <m/>
    <m/>
    <s v="EST"/>
    <s v="40 DE"/>
    <d v="2016-11-22T00:00:00"/>
    <n v="12272.12"/>
    <n v="48"/>
    <x v="1"/>
    <x v="4"/>
  </r>
  <r>
    <s v="VANESSA SUZUKI KATAGUIRI PEREIRA"/>
    <s v="Universidade Federal de Uberlandia"/>
    <n v="1549482"/>
    <n v="5579591608"/>
    <s v="02/08/1981"/>
    <s v="F"/>
    <s v="VERA LUCIA SUZUKI KATAGUIRI"/>
    <s v="Amarela"/>
    <s v="BRASILEIRO NATO"/>
    <m/>
    <s v="SP"/>
    <s v="ITUVERAVA"/>
    <n v="799"/>
    <x v="36"/>
    <s v="09-CAMPUS PONTAL"/>
    <n v="1152"/>
    <x v="27"/>
    <s v="09-CAMPUS PONTAL"/>
    <m/>
    <s v="Mestrado"/>
    <s v="Adjunto-04"/>
    <x v="0"/>
    <m/>
    <s v="0//0"/>
    <m/>
    <m/>
    <n v="0"/>
    <m/>
    <n v="0"/>
    <m/>
    <m/>
    <m/>
    <s v="EST"/>
    <s v="40 DE"/>
    <d v="2006-09-04T00:00:00"/>
    <n v="9877.9699999999993"/>
    <n v="41"/>
    <x v="4"/>
    <x v="2"/>
  </r>
  <r>
    <s v="VANESSA TERRA DOS SANTOS"/>
    <s v="Universidade Federal de Uberlandia"/>
    <n v="1049353"/>
    <n v="924035064"/>
    <s v="11/09/1984"/>
    <s v="F"/>
    <s v="GUIOMAR TERRA BATU DOS SANTOS"/>
    <s v="Branca"/>
    <s v="BRASILEIRO NATO"/>
    <m/>
    <s v="RS"/>
    <m/>
    <n v="787"/>
    <x v="56"/>
    <s v="10-CAMPUS MONTE CARMELO"/>
    <n v="301"/>
    <x v="3"/>
    <s v="12-CAMPUS GLORIA"/>
    <m/>
    <s v="Doutorado"/>
    <s v="Adjunto-03"/>
    <x v="0"/>
    <m/>
    <s v="0//0"/>
    <m/>
    <m/>
    <n v="0"/>
    <m/>
    <n v="0"/>
    <m/>
    <m/>
    <m/>
    <s v="EST"/>
    <s v="40 DE"/>
    <d v="2015-04-15T00:00:00"/>
    <n v="12763.01"/>
    <n v="38"/>
    <x v="5"/>
    <x v="4"/>
  </r>
  <r>
    <s v="VANESSA THEREZINHA BUENO CAMPOS"/>
    <s v="Universidade Federal de Uberlandia"/>
    <n v="2291068"/>
    <n v="56707045172"/>
    <s v="27/08/1959"/>
    <s v="F"/>
    <s v="EBE SERRA BUENO"/>
    <s v="Branca"/>
    <s v="BRASILEIRO NATO"/>
    <m/>
    <s v="SP"/>
    <s v="SERTÃOZINHO"/>
    <n v="363"/>
    <x v="10"/>
    <s v="04-SANTA MONICA"/>
    <n v="363"/>
    <x v="10"/>
    <s v="04-SANTA MONICA"/>
    <m/>
    <s v="Doutorado"/>
    <s v="Associado-03"/>
    <x v="0"/>
    <m/>
    <s v="0//0"/>
    <m/>
    <m/>
    <n v="0"/>
    <m/>
    <n v="0"/>
    <m/>
    <m/>
    <m/>
    <s v="EST"/>
    <s v="40 DE"/>
    <d v="2002-07-15T00:00:00"/>
    <n v="17945.810000000001"/>
    <n v="63"/>
    <x v="6"/>
    <x v="5"/>
  </r>
  <r>
    <s v="VANIA APARECIDA MARTINS BERNARDES"/>
    <s v="Universidade Federal de Uberlandia"/>
    <n v="9412714"/>
    <n v="55378935687"/>
    <s v="23/07/1965"/>
    <s v="F"/>
    <s v="CLEUSA MARIA MARTINS"/>
    <s v="Preta"/>
    <s v="BRASILEIRO NATO"/>
    <m/>
    <s v="MG"/>
    <s v="UBERLANDIA"/>
    <n v="798"/>
    <x v="5"/>
    <s v="09-CAMPUS PONTAL"/>
    <n v="1155"/>
    <x v="5"/>
    <s v="09-CAMPUS PONTAL"/>
    <m/>
    <s v="Doutorado"/>
    <s v="Associado-04"/>
    <x v="0"/>
    <m/>
    <s v="0//0"/>
    <m/>
    <m/>
    <n v="0"/>
    <m/>
    <n v="0"/>
    <m/>
    <m/>
    <m/>
    <s v="EST"/>
    <s v="40 DE"/>
    <d v="2008-02-20T00:00:00"/>
    <n v="18663.64"/>
    <n v="57"/>
    <x v="2"/>
    <x v="1"/>
  </r>
  <r>
    <s v="VANIA DE FATIMA LEMES DE MIRANDA"/>
    <s v="Universidade Federal de Uberlandia"/>
    <n v="3490695"/>
    <n v="863660681"/>
    <s v="18/10/1976"/>
    <s v="F"/>
    <s v="MARIA APARECIDA LEMES DE MIRANDA"/>
    <s v="Branca"/>
    <s v="BRASILEIRO NATO"/>
    <m/>
    <s v="MG"/>
    <s v="ARAGUARI"/>
    <n v="391"/>
    <x v="8"/>
    <s v="04-SANTA MONICA"/>
    <n v="391"/>
    <x v="8"/>
    <s v="04-SANTA MONICA"/>
    <m/>
    <s v="Doutorado"/>
    <s v="Adjunto-04"/>
    <x v="0"/>
    <m/>
    <s v="0//0"/>
    <m/>
    <m/>
    <n v="0"/>
    <m/>
    <n v="0"/>
    <m/>
    <m/>
    <m/>
    <s v="EST"/>
    <s v="40 DE"/>
    <d v="2012-01-16T00:00:00"/>
    <n v="13273.52"/>
    <n v="46"/>
    <x v="1"/>
    <x v="4"/>
  </r>
  <r>
    <s v="VANILTO ALVES DE FREITAS"/>
    <s v="Universidade Federal de Uberlandia"/>
    <n v="1075884"/>
    <n v="1032458631"/>
    <s v="09/02/1977"/>
    <s v="M"/>
    <s v="MARIA DE LURDES FREITAS"/>
    <s v="Branca"/>
    <s v="BRASILEIRO NATO"/>
    <m/>
    <s v="MG"/>
    <m/>
    <n v="808"/>
    <x v="35"/>
    <s v="04-SANTA MONICA"/>
    <n v="808"/>
    <x v="26"/>
    <s v="04-SANTA MONICA"/>
    <m/>
    <s v="Doutorado"/>
    <s v="Adjunto-01"/>
    <x v="0"/>
    <m/>
    <s v="0//0"/>
    <m/>
    <m/>
    <n v="26232"/>
    <s v="UNIVERSIDADE FEDERAL DA BAHIA"/>
    <n v="0"/>
    <m/>
    <m/>
    <m/>
    <s v="EST"/>
    <s v="40 DE"/>
    <d v="2017-09-08T00:00:00"/>
    <n v="12783.3"/>
    <n v="45"/>
    <x v="1"/>
    <x v="4"/>
  </r>
  <r>
    <s v="VERA LUCIA DONIZETI DE SOUSA FRANCO"/>
    <s v="Universidade Federal de Uberlandia"/>
    <n v="6413247"/>
    <n v="4130333844"/>
    <s v="21/04/1959"/>
    <s v="F"/>
    <s v="NERCINA MARTINS FONTES DE SOUSA"/>
    <s v="Branca"/>
    <s v="BRASILEIRO NATO"/>
    <m/>
    <s v="SP"/>
    <s v="FERNANDÓPOLIS"/>
    <n v="399"/>
    <x v="27"/>
    <s v="12-CAMPUS GLORIA"/>
    <n v="399"/>
    <x v="23"/>
    <s v="12-CAMPUS GLORIA"/>
    <m/>
    <s v="Doutorado"/>
    <s v="Associado-04"/>
    <x v="0"/>
    <m/>
    <s v="0//0"/>
    <m/>
    <m/>
    <n v="0"/>
    <m/>
    <n v="0"/>
    <m/>
    <m/>
    <m/>
    <s v="EST"/>
    <s v="40 DE"/>
    <d v="1988-01-25T00:00:00"/>
    <n v="23396.74"/>
    <n v="63"/>
    <x v="6"/>
    <x v="3"/>
  </r>
  <r>
    <s v="VERICA MARCONI FREITAS DE PAULA"/>
    <s v="Universidade Federal de Uberlandia"/>
    <n v="1859934"/>
    <n v="28368055873"/>
    <s v="02/08/1979"/>
    <s v="F"/>
    <s v="RITA ANGELICA FREITAS DE PAULA"/>
    <s v="Não Informado"/>
    <s v="BRASILEIRO NATO"/>
    <m/>
    <s v="MG"/>
    <m/>
    <n v="369"/>
    <x v="28"/>
    <s v="04-SANTA MONICA"/>
    <n v="369"/>
    <x v="24"/>
    <s v="04-SANTA MONICA"/>
    <m/>
    <s v="Doutorado"/>
    <s v="Associado-02"/>
    <x v="0"/>
    <m/>
    <s v="0//0"/>
    <m/>
    <m/>
    <n v="0"/>
    <m/>
    <n v="0"/>
    <m/>
    <m/>
    <m/>
    <s v="EST"/>
    <s v="40 DE"/>
    <d v="2011-03-04T00:00:00"/>
    <n v="18582.91"/>
    <n v="43"/>
    <x v="4"/>
    <x v="1"/>
  </r>
  <r>
    <s v="VERIDIANA DE MELO RODRIGUES AVILA"/>
    <s v="Universidade Federal de Uberlandia"/>
    <n v="3226396"/>
    <n v="70961182687"/>
    <s v="11/05/1971"/>
    <s v="F"/>
    <s v="ELEUSA PEREIRA DE MELO RODRIGUES"/>
    <s v="Branca"/>
    <s v="BRASILEIRO NATO"/>
    <m/>
    <s v="MG"/>
    <s v="ARAGUARI"/>
    <n v="298"/>
    <x v="46"/>
    <s v="07-AREA ACADEMICA-UMUARAMA"/>
    <n v="298"/>
    <x v="30"/>
    <s v="07-AREA ACADEMICA-UMUARAMA"/>
    <m/>
    <s v="Doutorado"/>
    <s v="Titular-01"/>
    <x v="0"/>
    <m/>
    <s v="0//0"/>
    <m/>
    <s v="LIC. TRATAMENTO DE SAUDE - EST"/>
    <n v="0"/>
    <m/>
    <n v="0"/>
    <m/>
    <s v="23/11/2022"/>
    <s v="21/01/2023"/>
    <s v="EST"/>
    <s v="40 DE"/>
    <d v="2004-08-06T00:00:00"/>
    <n v="21484.89"/>
    <n v="51"/>
    <x v="0"/>
    <x v="3"/>
  </r>
  <r>
    <s v="VERIDIANA RESENDE NOVAIS"/>
    <s v="Universidade Federal de Uberlandia"/>
    <n v="2608859"/>
    <n v="1338113607"/>
    <s v="25/10/1979"/>
    <s v="F"/>
    <s v="VANIA RESENDE NOVAIS"/>
    <s v="Branca"/>
    <s v="BRASILEIRO NATO"/>
    <m/>
    <s v="MG"/>
    <s v="UBERLANDIA"/>
    <n v="319"/>
    <x v="29"/>
    <s v="07-AREA ACADEMICA-UMUARAMA"/>
    <n v="319"/>
    <x v="13"/>
    <s v="07-AREA ACADEMICA-UMUARAMA"/>
    <m/>
    <s v="Doutorado"/>
    <s v="Associado-02"/>
    <x v="0"/>
    <m/>
    <s v="0//0"/>
    <m/>
    <m/>
    <n v="0"/>
    <m/>
    <n v="0"/>
    <m/>
    <m/>
    <m/>
    <s v="EST"/>
    <s v="40 DE"/>
    <d v="2008-11-10T00:00:00"/>
    <n v="18058.169999999998"/>
    <n v="43"/>
    <x v="4"/>
    <x v="1"/>
  </r>
  <r>
    <s v="VERONICA ANGELICA FREITAS DE PAULA"/>
    <s v="Universidade Federal de Uberlandia"/>
    <n v="1740017"/>
    <n v="27107502875"/>
    <s v="19/01/1978"/>
    <s v="F"/>
    <s v="RITA ANGELICA FREITAS DE PAULA"/>
    <s v="Branca"/>
    <s v="BRASILEIRO NATO"/>
    <m/>
    <s v="MG"/>
    <m/>
    <n v="369"/>
    <x v="28"/>
    <s v="04-SANTA MONICA"/>
    <n v="369"/>
    <x v="24"/>
    <s v="04-SANTA MONICA"/>
    <m/>
    <s v="Doutorado"/>
    <s v="Associado-03"/>
    <x v="0"/>
    <m/>
    <s v="0//0"/>
    <m/>
    <s v="Afas. Viagem/Serv Fora do País Com Ônus - EST"/>
    <n v="0"/>
    <m/>
    <n v="0"/>
    <m/>
    <s v="30/10/2022"/>
    <s v="2/02/2023"/>
    <s v="EST"/>
    <s v="40 DE"/>
    <d v="2009-11-24T00:00:00"/>
    <n v="17945.810000000001"/>
    <n v="44"/>
    <x v="1"/>
    <x v="5"/>
  </r>
  <r>
    <s v="VICELMA LUIZ CARDOSO"/>
    <s v="Universidade Federal de Uberlandia"/>
    <n v="412312"/>
    <n v="42962340644"/>
    <s v="17/07/1960"/>
    <s v="F"/>
    <s v="MARIA IZABEL CARDOSO LUIZ"/>
    <s v="Branca"/>
    <s v="BRASILEIRO NATO"/>
    <m/>
    <s v="MG"/>
    <s v="UBERLANDIA"/>
    <n v="410"/>
    <x v="7"/>
    <s v="04-SANTA MONICA"/>
    <n v="410"/>
    <x v="7"/>
    <s v="04-SANTA MONICA"/>
    <m/>
    <s v="Doutorado"/>
    <s v="Titular-01"/>
    <x v="0"/>
    <m/>
    <s v="0//0"/>
    <m/>
    <m/>
    <n v="0"/>
    <m/>
    <n v="0"/>
    <m/>
    <m/>
    <m/>
    <s v="EST"/>
    <s v="40 DE"/>
    <d v="1984-03-01T00:00:00"/>
    <n v="27241.14"/>
    <n v="62"/>
    <x v="6"/>
    <x v="3"/>
  </r>
  <r>
    <s v="VICENTE DE PAULO DA SILVA"/>
    <s v="Universidade Federal de Uberlandia"/>
    <n v="1505220"/>
    <n v="52262235600"/>
    <s v="03/11/1962"/>
    <s v="M"/>
    <s v="EMILIANA BORGES DA SILVA"/>
    <s v="Preta"/>
    <s v="BRASILEIRO NATO"/>
    <m/>
    <s v="MG"/>
    <s v="NOVA PONTE"/>
    <n v="340"/>
    <x v="17"/>
    <s v="04-SANTA MONICA"/>
    <n v="340"/>
    <x v="15"/>
    <s v="04-SANTA MONICA"/>
    <m/>
    <s v="Doutorado"/>
    <s v="Titular-01"/>
    <x v="0"/>
    <m/>
    <s v="0//0"/>
    <m/>
    <m/>
    <n v="0"/>
    <m/>
    <n v="0"/>
    <m/>
    <m/>
    <m/>
    <s v="EST"/>
    <s v="40 DE"/>
    <d v="2005-08-05T00:00:00"/>
    <n v="23475.45"/>
    <n v="60"/>
    <x v="6"/>
    <x v="3"/>
  </r>
  <r>
    <s v="VICTOR ALBERTO TAGLIACOLLO"/>
    <s v="Universidade Federal de Uberlandia"/>
    <n v="3244390"/>
    <n v="31051742811"/>
    <s v="20/02/1985"/>
    <s v="M"/>
    <s v="LURDES BUENO TAGLIACOLLO"/>
    <s v="Branca"/>
    <s v="BRASILEIRO NATO"/>
    <m/>
    <s v="SP"/>
    <m/>
    <n v="294"/>
    <x v="21"/>
    <s v="07-AREA ACADEMICA-UMUARAMA"/>
    <n v="294"/>
    <x v="17"/>
    <s v="07-AREA ACADEMICA-UMUARAMA"/>
    <m/>
    <s v="Doutorado"/>
    <s v="Auxiliar-01"/>
    <x v="0"/>
    <m/>
    <s v="0//0"/>
    <m/>
    <m/>
    <n v="0"/>
    <m/>
    <n v="0"/>
    <m/>
    <m/>
    <m/>
    <s v="EST"/>
    <s v="40 DE"/>
    <d v="2021-07-08T00:00:00"/>
    <n v="9616.18"/>
    <n v="37"/>
    <x v="5"/>
    <x v="2"/>
  </r>
  <r>
    <s v="VICTOR GONZALO LOPEZ NEUMANN"/>
    <s v="Universidade Federal de Uberlandia"/>
    <n v="1548644"/>
    <n v="1709116676"/>
    <s v="10/01/1974"/>
    <s v="M"/>
    <s v="MARIA CELESTE NEUMANN GARCIA"/>
    <s v="Branca"/>
    <s v="ESTRANGEIRO"/>
    <s v="BOLIVIA"/>
    <m/>
    <s v="LA PAZ"/>
    <n v="391"/>
    <x v="8"/>
    <s v="04-SANTA MONICA"/>
    <n v="391"/>
    <x v="8"/>
    <s v="04-SANTA MONICA"/>
    <m/>
    <s v="Doutorado"/>
    <s v="Titular-01"/>
    <x v="0"/>
    <m/>
    <s v="0//0"/>
    <m/>
    <m/>
    <n v="0"/>
    <m/>
    <n v="0"/>
    <m/>
    <m/>
    <m/>
    <s v="EST"/>
    <s v="40 DE"/>
    <d v="2006-08-18T00:00:00"/>
    <n v="23142.92"/>
    <n v="48"/>
    <x v="1"/>
    <x v="3"/>
  </r>
  <r>
    <s v="VICTOR SOBREIRA"/>
    <s v="Universidade Federal de Uberlandia"/>
    <n v="1843825"/>
    <n v="5194650671"/>
    <s v="23/02/1981"/>
    <s v="M"/>
    <s v="IZILDA MARCIA AYRES SOBREIRA"/>
    <s v="Não Informado"/>
    <s v="BRASILEIRO NATO"/>
    <m/>
    <s v="MG"/>
    <m/>
    <n v="414"/>
    <x v="42"/>
    <s v="04-SANTA MONICA"/>
    <n v="414"/>
    <x v="12"/>
    <s v="04-SANTA MONICA"/>
    <m/>
    <s v="Doutorado"/>
    <s v="Adjunto-03"/>
    <x v="0"/>
    <m/>
    <s v="0//0"/>
    <m/>
    <m/>
    <n v="0"/>
    <m/>
    <n v="0"/>
    <m/>
    <m/>
    <m/>
    <s v="EST"/>
    <s v="40 DE"/>
    <d v="2011-02-08T00:00:00"/>
    <n v="12763.01"/>
    <n v="41"/>
    <x v="4"/>
    <x v="4"/>
  </r>
  <r>
    <s v="VIDIGAL FERNANDES MARTINS"/>
    <s v="Universidade Federal de Uberlandia"/>
    <n v="2273148"/>
    <n v="89038347634"/>
    <s v="06/06/1971"/>
    <s v="M"/>
    <s v="ADELAIDE FERNANDES MARTINS"/>
    <s v="Branca"/>
    <s v="BRASILEIRO NATO"/>
    <m/>
    <s v="MG"/>
    <s v="ABRE CAMPO"/>
    <n v="360"/>
    <x v="4"/>
    <s v="04-SANTA MONICA"/>
    <n v="360"/>
    <x v="4"/>
    <s v="04-SANTA MONICA"/>
    <m/>
    <s v="Doutorado"/>
    <s v="Associado-02"/>
    <x v="0"/>
    <m/>
    <s v="0//0"/>
    <m/>
    <m/>
    <n v="0"/>
    <m/>
    <n v="0"/>
    <m/>
    <m/>
    <m/>
    <s v="EST"/>
    <s v="40 DE"/>
    <d v="1998-08-12T00:00:00"/>
    <n v="18238.77"/>
    <n v="51"/>
    <x v="0"/>
    <x v="1"/>
  </r>
  <r>
    <s v="VILMA APARECIDA DE SOUZA"/>
    <s v="Universidade Federal de Uberlandia"/>
    <n v="1685585"/>
    <n v="3219653618"/>
    <s v="15/03/1975"/>
    <s v="F"/>
    <s v="IRACI MARIA DE SOUZA"/>
    <s v="Parda"/>
    <s v="BRASILEIRO NATO"/>
    <m/>
    <s v="MG"/>
    <s v="UBERLANDIA"/>
    <n v="363"/>
    <x v="10"/>
    <s v="04-SANTA MONICA"/>
    <n v="363"/>
    <x v="10"/>
    <s v="04-SANTA MONICA"/>
    <m/>
    <s v="Doutorado"/>
    <s v="Adjunto-04"/>
    <x v="0"/>
    <m/>
    <s v="0//0"/>
    <m/>
    <m/>
    <n v="0"/>
    <m/>
    <n v="0"/>
    <m/>
    <m/>
    <m/>
    <s v="EST"/>
    <s v="40 DE"/>
    <d v="2009-03-04T00:00:00"/>
    <n v="13273.52"/>
    <n v="47"/>
    <x v="1"/>
    <x v="4"/>
  </r>
  <r>
    <s v="VINICIUS DE LIMA DANTAS"/>
    <s v="Universidade Federal de Uberlandia"/>
    <n v="2347744"/>
    <n v="22729675825"/>
    <s v="13/02/1982"/>
    <s v="M"/>
    <s v="SONIA REGINA DE LIMA"/>
    <s v="Branca"/>
    <s v="BRASILEIRO NATO"/>
    <m/>
    <s v="RJ"/>
    <m/>
    <n v="340"/>
    <x v="17"/>
    <s v="04-SANTA MONICA"/>
    <n v="340"/>
    <x v="15"/>
    <s v="04-SANTA MONICA"/>
    <m/>
    <s v="Doutorado"/>
    <s v="Adjunto-02"/>
    <x v="0"/>
    <m/>
    <s v="0//0"/>
    <m/>
    <m/>
    <n v="0"/>
    <m/>
    <n v="0"/>
    <m/>
    <m/>
    <m/>
    <s v="EST"/>
    <s v="40 DE"/>
    <d v="2016-12-05T00:00:00"/>
    <n v="12272.12"/>
    <n v="40"/>
    <x v="4"/>
    <x v="4"/>
  </r>
  <r>
    <s v="VINICIUS DURVAL DORNE"/>
    <s v="Universidade Federal de Uberlandia"/>
    <n v="2318675"/>
    <n v="5474053916"/>
    <s v="21/03/1987"/>
    <s v="M"/>
    <s v="ROSANGELA APARECIDA DE OLIVEIRA DORNE"/>
    <s v="Parda"/>
    <s v="BRASILEIRO NATO"/>
    <m/>
    <s v="PR"/>
    <m/>
    <n v="363"/>
    <x v="10"/>
    <s v="04-SANTA MONICA"/>
    <n v="363"/>
    <x v="10"/>
    <s v="04-SANTA MONICA"/>
    <m/>
    <s v="Doutorado"/>
    <s v="Adjunto-02"/>
    <x v="0"/>
    <m/>
    <s v="0//0"/>
    <m/>
    <s v="AFAS. ESTUDO EXTERIOR C/ONUS - EST"/>
    <n v="0"/>
    <m/>
    <n v="0"/>
    <m/>
    <s v="1/09/2022"/>
    <s v="31/05/2023"/>
    <s v="EST"/>
    <s v="40 DE"/>
    <d v="2016-05-31T00:00:00"/>
    <n v="12272.12"/>
    <n v="35"/>
    <x v="5"/>
    <x v="4"/>
  </r>
  <r>
    <s v="VINICIUS FRANCISCO ROFATTO"/>
    <s v="Universidade Federal de Uberlandia"/>
    <n v="2178227"/>
    <n v="35628256846"/>
    <s v="14/07/1986"/>
    <s v="M"/>
    <s v="ANGELA CRISTINA APARECIDA BARBOSA ROFATTO"/>
    <s v="Branca"/>
    <s v="BRASILEIRO NATO"/>
    <m/>
    <s v="SP"/>
    <m/>
    <n v="340"/>
    <x v="17"/>
    <s v="04-SANTA MONICA"/>
    <n v="340"/>
    <x v="15"/>
    <s v="04-SANTA MONICA"/>
    <m/>
    <s v="Doutorado"/>
    <s v="Adjunto-02"/>
    <x v="0"/>
    <m/>
    <s v="0//0"/>
    <m/>
    <m/>
    <n v="0"/>
    <m/>
    <n v="0"/>
    <m/>
    <m/>
    <m/>
    <s v="EST"/>
    <s v="40 DE"/>
    <d v="2014-11-11T00:00:00"/>
    <n v="12272.12"/>
    <n v="36"/>
    <x v="5"/>
    <x v="4"/>
  </r>
  <r>
    <s v="VINICIUS LOURENCO GARCIA DE BRITO"/>
    <s v="Universidade Federal de Uberlandia"/>
    <n v="1212129"/>
    <n v="33732665801"/>
    <s v="16/01/1985"/>
    <s v="M"/>
    <s v="REGINA AMELIA GARCIA DE BRITO"/>
    <s v="Branca"/>
    <s v="BRASILEIRO NATO"/>
    <m/>
    <s v="SP"/>
    <m/>
    <n v="294"/>
    <x v="21"/>
    <s v="07-AREA ACADEMICA-UMUARAMA"/>
    <n v="294"/>
    <x v="17"/>
    <s v="07-AREA ACADEMICA-UMUARAMA"/>
    <m/>
    <s v="Doutorado"/>
    <s v="Adjunto-02"/>
    <x v="0"/>
    <m/>
    <s v="0//0"/>
    <m/>
    <m/>
    <n v="0"/>
    <m/>
    <n v="0"/>
    <m/>
    <m/>
    <m/>
    <s v="EST"/>
    <s v="40 DE"/>
    <d v="2016-09-06T00:00:00"/>
    <n v="12272.12"/>
    <n v="37"/>
    <x v="5"/>
    <x v="4"/>
  </r>
  <r>
    <s v="VINICIUS SILVA PEREIRA"/>
    <s v="Universidade Federal de Uberlandia"/>
    <n v="2631668"/>
    <n v="5989197675"/>
    <s v="30/10/1982"/>
    <s v="M"/>
    <s v="MARA REGINA PEREIRA SILVA"/>
    <s v="Branca"/>
    <s v="BRASILEIRO NATO"/>
    <m/>
    <s v="MG"/>
    <s v="UBERLANDIA"/>
    <n v="558"/>
    <x v="176"/>
    <s v="04-SANTA MONICA"/>
    <n v="369"/>
    <x v="24"/>
    <s v="04-SANTA MONICA"/>
    <m/>
    <s v="Doutorado"/>
    <s v="Adjunto-03"/>
    <x v="0"/>
    <m/>
    <s v="0//0"/>
    <m/>
    <m/>
    <n v="0"/>
    <m/>
    <n v="0"/>
    <m/>
    <m/>
    <m/>
    <s v="EST"/>
    <s v="40 DE"/>
    <d v="2009-07-24T00:00:00"/>
    <n v="18068.439999999999"/>
    <n v="40"/>
    <x v="4"/>
    <x v="1"/>
  </r>
  <r>
    <s v="VINICIUS VASCONCELOS TEODORO"/>
    <s v="Universidade Federal de Uberlandia"/>
    <n v="1161210"/>
    <n v="739682776"/>
    <s v="14/05/1969"/>
    <s v="M"/>
    <s v="MARTA MARIA VASCONCELOS TEODORO"/>
    <s v="Branca"/>
    <s v="BRASILEIRO NATO"/>
    <m/>
    <s v="MG"/>
    <m/>
    <n v="305"/>
    <x v="0"/>
    <s v="07-AREA ACADEMICA-UMUARAMA"/>
    <n v="305"/>
    <x v="0"/>
    <s v="07-AREA ACADEMICA-UMUARAMA"/>
    <m/>
    <s v="Doutorado"/>
    <s v="Adjunto-01"/>
    <x v="0"/>
    <m/>
    <s v="0//0"/>
    <m/>
    <m/>
    <n v="0"/>
    <m/>
    <n v="0"/>
    <m/>
    <m/>
    <m/>
    <s v="EST"/>
    <s v="40 HS"/>
    <d v="2016-11-23T00:00:00"/>
    <n v="7155.54"/>
    <n v="53"/>
    <x v="0"/>
    <x v="6"/>
  </r>
  <r>
    <s v="VINICIUS VIEIRA FAVARO"/>
    <s v="Universidade Federal de Uberlandia"/>
    <n v="1644479"/>
    <n v="1335449663"/>
    <s v="16/10/1981"/>
    <s v="M"/>
    <s v="JUNIA HELENA VIEIRA"/>
    <s v="Branca"/>
    <s v="BRASILEIRO NATO"/>
    <m/>
    <s v="MG"/>
    <s v="ARAGUARI"/>
    <n v="391"/>
    <x v="8"/>
    <s v="04-SANTA MONICA"/>
    <n v="391"/>
    <x v="8"/>
    <s v="04-SANTA MONICA"/>
    <m/>
    <s v="Doutorado"/>
    <s v="Associado-04"/>
    <x v="0"/>
    <m/>
    <s v="0//0"/>
    <m/>
    <m/>
    <n v="0"/>
    <m/>
    <n v="0"/>
    <m/>
    <m/>
    <m/>
    <s v="EST"/>
    <s v="40 DE"/>
    <d v="2008-07-31T00:00:00"/>
    <n v="22516.400000000001"/>
    <n v="41"/>
    <x v="4"/>
    <x v="3"/>
  </r>
  <r>
    <s v="VITOR FONSECA MACHADO BELING DIAS"/>
    <s v="Universidade Federal de Uberlandia"/>
    <n v="3271772"/>
    <n v="11202887627"/>
    <s v="01/07/1993"/>
    <s v="M"/>
    <s v="VANESSA FONSECA NOGUEIRA MACHADO DIAS"/>
    <s v="Branca"/>
    <s v="BRASILEIRO NATO"/>
    <m/>
    <s v="MG"/>
    <m/>
    <n v="369"/>
    <x v="28"/>
    <s v="04-SANTA MONICA"/>
    <n v="369"/>
    <x v="24"/>
    <s v="04-SANTA MONICA"/>
    <m/>
    <s v="Mestrado"/>
    <s v="Auxiliar-01"/>
    <x v="1"/>
    <m/>
    <s v="0//0"/>
    <m/>
    <m/>
    <n v="0"/>
    <m/>
    <n v="0"/>
    <m/>
    <m/>
    <m/>
    <s v="CDT"/>
    <s v="40 HS"/>
    <d v="2022-02-01T00:00:00"/>
    <n v="3259.43"/>
    <n v="29"/>
    <x v="8"/>
    <x v="8"/>
  </r>
  <r>
    <s v="VITOR KOITI MIYAZAKI"/>
    <s v="Universidade Federal de Uberlandia"/>
    <n v="1686722"/>
    <n v="30399385843"/>
    <s v="26/12/1983"/>
    <s v="M"/>
    <s v="ALICE KIOKO WADA MIYAZAKI"/>
    <s v="Amarela"/>
    <s v="BRASILEIRO NATO"/>
    <m/>
    <s v="SP"/>
    <s v="ALVARES MACHADO"/>
    <n v="4"/>
    <x v="62"/>
    <s v="04-SANTA MONICA"/>
    <n v="1155"/>
    <x v="5"/>
    <s v="09-CAMPUS PONTAL"/>
    <m/>
    <s v="Doutorado"/>
    <s v="Associado-01"/>
    <x v="0"/>
    <m/>
    <s v="0//0"/>
    <m/>
    <m/>
    <n v="0"/>
    <m/>
    <n v="0"/>
    <m/>
    <m/>
    <m/>
    <s v="EST"/>
    <s v="40 DE"/>
    <d v="2009-03-04T00:00:00"/>
    <n v="17567.419999999998"/>
    <n v="39"/>
    <x v="4"/>
    <x v="5"/>
  </r>
  <r>
    <s v="VITOR RIBEIRO FILHO"/>
    <s v="Universidade Federal de Uberlandia"/>
    <n v="6400862"/>
    <n v="51111500649"/>
    <s v="12/01/1965"/>
    <s v="M"/>
    <s v="ZULMIRA RIBEIRO MACHADO"/>
    <s v="Branca"/>
    <s v="BRASILEIRO NATO"/>
    <m/>
    <s v="MG"/>
    <s v="CONQUISTA"/>
    <n v="340"/>
    <x v="17"/>
    <s v="04-SANTA MONICA"/>
    <n v="340"/>
    <x v="15"/>
    <s v="04-SANTA MONICA"/>
    <m/>
    <s v="Doutorado"/>
    <s v="Titular-01"/>
    <x v="0"/>
    <m/>
    <s v="0//0"/>
    <m/>
    <m/>
    <n v="26270"/>
    <s v="FUNDACAO UNIVERSIDADE DO AMAZONAS"/>
    <n v="0"/>
    <m/>
    <m/>
    <m/>
    <s v="EST"/>
    <s v="40 DE"/>
    <d v="2006-04-01T00:00:00"/>
    <n v="21293.91"/>
    <n v="57"/>
    <x v="2"/>
    <x v="3"/>
  </r>
  <r>
    <s v="VITORINO ALVES DA SILVA"/>
    <s v="Universidade Federal de Uberlandia"/>
    <n v="413382"/>
    <n v="46851445620"/>
    <s v="17/11/1963"/>
    <s v="M"/>
    <s v="ANAZICA DOMINGAS ROSA"/>
    <s v="Branca"/>
    <s v="BRASILEIRO NATO"/>
    <m/>
    <s v="MG"/>
    <s v="SACRAMENTO"/>
    <n v="344"/>
    <x v="6"/>
    <s v="04-SANTA MONICA"/>
    <n v="344"/>
    <x v="6"/>
    <s v="04-SANTA MONICA"/>
    <m/>
    <s v="Mestrado"/>
    <s v="Adjunto-04"/>
    <x v="0"/>
    <m/>
    <s v="0//0"/>
    <m/>
    <m/>
    <n v="0"/>
    <m/>
    <n v="0"/>
    <m/>
    <m/>
    <m/>
    <s v="EST"/>
    <s v="40 DE"/>
    <d v="1989-10-20T00:00:00"/>
    <n v="10227.31"/>
    <n v="59"/>
    <x v="6"/>
    <x v="7"/>
  </r>
  <r>
    <s v="VIVIAN ALONSO GOULART"/>
    <s v="Universidade Federal de Uberlandia"/>
    <n v="1843423"/>
    <n v="60750413115"/>
    <s v="29/05/1969"/>
    <s v="F"/>
    <s v="ADELAIDE GARCIA ALONSO"/>
    <s v="Branca"/>
    <s v="BRASILEIRO NATO"/>
    <m/>
    <s v="SP"/>
    <m/>
    <n v="1278"/>
    <x v="177"/>
    <s v="07-AREA ACADEMICA-UMUARAMA"/>
    <n v="298"/>
    <x v="30"/>
    <s v="07-AREA ACADEMICA-UMUARAMA"/>
    <m/>
    <s v="Doutorado"/>
    <s v="Associado-02"/>
    <x v="0"/>
    <m/>
    <s v="0//0"/>
    <m/>
    <m/>
    <n v="0"/>
    <m/>
    <n v="0"/>
    <m/>
    <m/>
    <m/>
    <s v="EST"/>
    <s v="40 DE"/>
    <d v="2011-02-08T00:00:00"/>
    <n v="18238.77"/>
    <n v="53"/>
    <x v="0"/>
    <x v="1"/>
  </r>
  <r>
    <s v="VIVIAN CONSUELO REOLON SCHMIDT"/>
    <s v="Universidade Federal de Uberlandia"/>
    <n v="1942019"/>
    <n v="2709293986"/>
    <s v="15/05/1980"/>
    <s v="F"/>
    <s v="ISOLDA SOFIA REOLON SCHMIDT"/>
    <s v="Branca"/>
    <s v="BRASILEIRO NATO"/>
    <m/>
    <s v="PR"/>
    <m/>
    <n v="305"/>
    <x v="0"/>
    <s v="07-AREA ACADEMICA-UMUARAMA"/>
    <n v="305"/>
    <x v="0"/>
    <s v="07-AREA ACADEMICA-UMUARAMA"/>
    <m/>
    <s v="Doutorado"/>
    <s v="Associado-02"/>
    <x v="0"/>
    <m/>
    <s v="0//0"/>
    <m/>
    <m/>
    <n v="0"/>
    <m/>
    <n v="0"/>
    <m/>
    <m/>
    <m/>
    <s v="EST"/>
    <s v="40 DE"/>
    <d v="2012-05-07T00:00:00"/>
    <n v="17255.59"/>
    <n v="42"/>
    <x v="4"/>
    <x v="5"/>
  </r>
  <r>
    <s v="VIVIAN DUARTE COUTO FERNANDES"/>
    <s v="Universidade Federal de Uberlandia"/>
    <n v="2918566"/>
    <n v="5845473667"/>
    <s v="08/03/1984"/>
    <s v="F"/>
    <s v="ROSANGELA DA CONCEICAO DUARTE COUTO"/>
    <s v="Branca"/>
    <s v="BRASILEIRO NATO"/>
    <m/>
    <s v="ES"/>
    <m/>
    <n v="369"/>
    <x v="28"/>
    <s v="04-SANTA MONICA"/>
    <n v="369"/>
    <x v="24"/>
    <s v="04-SANTA MONICA"/>
    <m/>
    <s v="Doutorado"/>
    <s v="Adjunto-02"/>
    <x v="0"/>
    <m/>
    <s v="0//0"/>
    <m/>
    <m/>
    <n v="0"/>
    <m/>
    <n v="0"/>
    <m/>
    <m/>
    <m/>
    <s v="EST"/>
    <s v="40 DE"/>
    <d v="2013-09-17T00:00:00"/>
    <n v="12272.12"/>
    <n v="38"/>
    <x v="5"/>
    <x v="4"/>
  </r>
  <r>
    <s v="VIVIAN MARA GONCALVES DE OLIVEIRA AZEVEDO"/>
    <s v="Universidade Federal de Uberlandia"/>
    <n v="2079508"/>
    <n v="1354952618"/>
    <s v="11/02/1981"/>
    <s v="F"/>
    <s v="SILVIA HELENA DE OLIVEIRA"/>
    <s v="Branca"/>
    <s v="BRASILEIRO NATO"/>
    <m/>
    <s v="MG"/>
    <m/>
    <n v="332"/>
    <x v="48"/>
    <s v="03-EDUCACAO FISICA"/>
    <n v="332"/>
    <x v="31"/>
    <s v="03-EDUCACAO FISICA"/>
    <m/>
    <s v="Doutorado"/>
    <s v="Adjunto-03"/>
    <x v="0"/>
    <m/>
    <s v="0//0"/>
    <m/>
    <m/>
    <n v="0"/>
    <m/>
    <n v="0"/>
    <m/>
    <m/>
    <m/>
    <s v="EST"/>
    <s v="40 DE"/>
    <d v="2014-01-08T00:00:00"/>
    <n v="12763.01"/>
    <n v="41"/>
    <x v="4"/>
    <x v="4"/>
  </r>
  <r>
    <s v="VIVIAN VIEIRA PECANHA BARBOSA"/>
    <s v="Universidade Federal de Uberlandia"/>
    <n v="1700728"/>
    <n v="11641565780"/>
    <s v="20/03/1986"/>
    <s v="F"/>
    <s v="ELINICE MOREIRA DE SOUZA VIEIRA"/>
    <s v="Branca"/>
    <s v="BRASILEIRO NATO"/>
    <m/>
    <s v="RJ"/>
    <m/>
    <n v="808"/>
    <x v="35"/>
    <s v="04-SANTA MONICA"/>
    <n v="808"/>
    <x v="26"/>
    <s v="04-SANTA MONICA"/>
    <m/>
    <s v="Doutorado"/>
    <s v="Adjunto-02"/>
    <x v="0"/>
    <m/>
    <s v="0//0"/>
    <m/>
    <m/>
    <n v="0"/>
    <m/>
    <n v="0"/>
    <m/>
    <m/>
    <m/>
    <s v="EST"/>
    <s v="40 DE"/>
    <d v="2013-07-17T00:00:00"/>
    <n v="12272.12"/>
    <n v="36"/>
    <x v="5"/>
    <x v="4"/>
  </r>
  <r>
    <s v="VIVIANE DOS GUIMARAES ALVIM NUNES"/>
    <s v="Universidade Federal de Uberlandia"/>
    <n v="2374235"/>
    <n v="419302662"/>
    <s v="05/04/1971"/>
    <s v="F"/>
    <s v="VERA LUCIA DOS GUIMARAES ALVIM E NUNES"/>
    <s v="Branca"/>
    <s v="BRASILEIRO NATO"/>
    <m/>
    <s v="GO"/>
    <s v="GOIANIA"/>
    <n v="372"/>
    <x v="2"/>
    <s v="04-SANTA MONICA"/>
    <n v="372"/>
    <x v="2"/>
    <s v="04-SANTA MONICA"/>
    <m/>
    <s v="Doutorado"/>
    <s v="Associado-01"/>
    <x v="0"/>
    <m/>
    <s v="0//0"/>
    <m/>
    <s v="AFAS. ESTUDO EXTERIOR C/ONUS - EST"/>
    <n v="0"/>
    <m/>
    <n v="0"/>
    <m/>
    <s v="1/02/2022"/>
    <s v="31/01/2023"/>
    <s v="EST"/>
    <s v="40 DE"/>
    <d v="2006-09-29T00:00:00"/>
    <n v="16591.91"/>
    <n v="51"/>
    <x v="0"/>
    <x v="5"/>
  </r>
  <r>
    <s v="VIVIANE PILLA"/>
    <s v="Universidade Federal de Uberlandia"/>
    <n v="1379138"/>
    <n v="16065805823"/>
    <s v="06/11/1972"/>
    <s v="F"/>
    <s v="VERA LUCIA MONTAGNANA PILLA"/>
    <s v="Branca"/>
    <s v="BRASILEIRO NATO"/>
    <m/>
    <s v="SP"/>
    <m/>
    <n v="395"/>
    <x v="1"/>
    <s v="04-SANTA MONICA"/>
    <n v="395"/>
    <x v="1"/>
    <s v="04-SANTA MONICA"/>
    <m/>
    <s v="Doutorado"/>
    <s v="Associado-02"/>
    <x v="0"/>
    <m/>
    <s v="0//0"/>
    <m/>
    <m/>
    <n v="0"/>
    <m/>
    <n v="0"/>
    <m/>
    <m/>
    <m/>
    <s v="EST"/>
    <s v="40 DE"/>
    <d v="2010-07-30T00:00:00"/>
    <n v="18058.169999999998"/>
    <n v="50"/>
    <x v="0"/>
    <x v="1"/>
  </r>
  <r>
    <s v="VIVIANE PRADO BUIATTI"/>
    <s v="Universidade Federal de Uberlandia"/>
    <n v="2491645"/>
    <n v="2967003638"/>
    <s v="12/08/1974"/>
    <s v="F"/>
    <s v="IRANI MARIA DO PRADO BUIATTI"/>
    <s v="Branca"/>
    <s v="BRASILEIRO NATO"/>
    <m/>
    <s v="MG"/>
    <s v="UBERLANDIA"/>
    <n v="1202"/>
    <x v="178"/>
    <s v="04-SANTA MONICA"/>
    <n v="326"/>
    <x v="18"/>
    <s v="07-AREA ACADEMICA-UMUARAMA"/>
    <m/>
    <s v="Doutorado"/>
    <s v="Associado-01"/>
    <x v="0"/>
    <m/>
    <s v="0//0"/>
    <m/>
    <m/>
    <n v="0"/>
    <m/>
    <n v="0"/>
    <m/>
    <m/>
    <m/>
    <s v="EST"/>
    <s v="40 DE"/>
    <d v="2009-01-22T00:00:00"/>
    <n v="17567.419999999998"/>
    <n v="48"/>
    <x v="1"/>
    <x v="5"/>
  </r>
  <r>
    <s v="VIVIANE RODRIGUES ALVES DE MORAES"/>
    <s v="Universidade Federal de Uberlandia"/>
    <n v="3536431"/>
    <n v="49832395615"/>
    <s v="04/05/1963"/>
    <s v="F"/>
    <s v="LOURENCA RODRIGUES ALVES"/>
    <s v="Branca"/>
    <s v="BRASILEIRO NATO"/>
    <m/>
    <s v="MG"/>
    <s v="MONTE CARMELO"/>
    <n v="294"/>
    <x v="21"/>
    <s v="07-AREA ACADEMICA-UMUARAMA"/>
    <n v="294"/>
    <x v="17"/>
    <s v="07-AREA ACADEMICA-UMUARAMA"/>
    <m/>
    <s v="Doutorado"/>
    <s v="Associado-01"/>
    <x v="0"/>
    <m/>
    <s v="0//0"/>
    <m/>
    <m/>
    <n v="0"/>
    <m/>
    <n v="0"/>
    <m/>
    <m/>
    <m/>
    <s v="EST"/>
    <s v="40 DE"/>
    <d v="2012-12-11T00:00:00"/>
    <n v="17363.62"/>
    <n v="59"/>
    <x v="6"/>
    <x v="5"/>
  </r>
  <r>
    <s v="VIVIANE TEREZINHA MION BODACZNY TALIBERTI"/>
    <s v="Universidade Federal de Uberlandia"/>
    <n v="2286760"/>
    <n v="50422618934"/>
    <s v="26/10/1962"/>
    <s v="F"/>
    <s v="IVETE TEREZINHA MION BODACZNY"/>
    <s v="Branca"/>
    <s v="BRASILEIRO NATO"/>
    <m/>
    <s v="PR"/>
    <s v="CURITIBA"/>
    <n v="808"/>
    <x v="35"/>
    <s v="04-SANTA MONICA"/>
    <n v="808"/>
    <x v="26"/>
    <s v="04-SANTA MONICA"/>
    <m/>
    <s v="Doutorado"/>
    <s v="Associado-03"/>
    <x v="0"/>
    <m/>
    <s v="0//0"/>
    <m/>
    <m/>
    <n v="0"/>
    <m/>
    <n v="0"/>
    <m/>
    <m/>
    <m/>
    <s v="EST"/>
    <s v="40 DE"/>
    <d v="2002-05-10T00:00:00"/>
    <n v="17945.810000000001"/>
    <n v="60"/>
    <x v="6"/>
    <x v="5"/>
  </r>
  <r>
    <s v="VIVIANI ALVES DE LIMA"/>
    <s v="Universidade Federal de Uberlandia"/>
    <n v="1512458"/>
    <n v="14033602860"/>
    <s v="17/07/1972"/>
    <s v="F"/>
    <s v="BENEDITA MARIA APARECIDA MANZONI DE LIMA"/>
    <s v="Branca"/>
    <s v="BRASILEIRO NATO"/>
    <m/>
    <s v="SP"/>
    <s v="SANTO ANDRE"/>
    <n v="356"/>
    <x v="23"/>
    <s v="04-SANTA MONICA"/>
    <n v="356"/>
    <x v="19"/>
    <s v="04-SANTA MONICA"/>
    <m/>
    <s v="Doutorado"/>
    <s v="Associado-01"/>
    <x v="0"/>
    <m/>
    <s v="0//0"/>
    <m/>
    <m/>
    <n v="0"/>
    <m/>
    <n v="0"/>
    <m/>
    <m/>
    <m/>
    <s v="EST"/>
    <s v="40 DE"/>
    <d v="2005-11-09T00:00:00"/>
    <n v="18135.34"/>
    <n v="50"/>
    <x v="0"/>
    <x v="1"/>
  </r>
  <r>
    <s v="VIVIANNE PEIXOTO DA SILVA"/>
    <s v="Universidade Federal de Uberlandia"/>
    <n v="2948867"/>
    <n v="3759417620"/>
    <s v="09/01/1978"/>
    <s v="F"/>
    <s v="MARIA ANGELA DA SILVA"/>
    <s v="Branca"/>
    <s v="BRASILEIRO NATO"/>
    <m/>
    <s v="MG"/>
    <m/>
    <n v="1295"/>
    <x v="179"/>
    <s v="04-SANTA MONICA"/>
    <n v="340"/>
    <x v="15"/>
    <s v="04-SANTA MONICA"/>
    <m/>
    <s v="Doutorado"/>
    <s v="Adjunto-03"/>
    <x v="0"/>
    <m/>
    <s v="0//0"/>
    <m/>
    <m/>
    <n v="0"/>
    <m/>
    <n v="0"/>
    <m/>
    <m/>
    <m/>
    <s v="EST"/>
    <s v="40 DE"/>
    <d v="2013-08-20T00:00:00"/>
    <n v="13746.19"/>
    <n v="44"/>
    <x v="1"/>
    <x v="4"/>
  </r>
  <r>
    <s v="VLADEMIR MARIM"/>
    <s v="Universidade Federal de Uberlandia"/>
    <n v="1698213"/>
    <n v="4485277828"/>
    <s v="25/04/1965"/>
    <s v="M"/>
    <s v="ANGELA SEBASTIANA TOLEDO MARIM"/>
    <s v="Branca"/>
    <s v="BRASILEIRO NATO"/>
    <m/>
    <s v="SP"/>
    <m/>
    <n v="801"/>
    <x v="96"/>
    <s v="09-CAMPUS PONTAL"/>
    <n v="1152"/>
    <x v="27"/>
    <s v="09-CAMPUS PONTAL"/>
    <m/>
    <s v="Doutorado"/>
    <s v="Associado-02"/>
    <x v="0"/>
    <m/>
    <s v="0//0"/>
    <m/>
    <m/>
    <n v="0"/>
    <m/>
    <n v="0"/>
    <m/>
    <m/>
    <m/>
    <s v="EST"/>
    <s v="40 DE"/>
    <d v="2009-05-08T00:00:00"/>
    <n v="17255.59"/>
    <n v="57"/>
    <x v="2"/>
    <x v="5"/>
  </r>
  <r>
    <s v="VOLODYMYR PONOMAROV"/>
    <s v="Universidade Federal de Uberlandia"/>
    <n v="2711357"/>
    <n v="1425704603"/>
    <s v="06/01/1955"/>
    <s v="M"/>
    <s v="EVDOKIA PONOMAROVA"/>
    <s v="Branca"/>
    <s v="ESTRANGEIRO"/>
    <s v="UCRANIA"/>
    <m/>
    <m/>
    <n v="399"/>
    <x v="27"/>
    <s v="12-CAMPUS GLORIA"/>
    <n v="399"/>
    <x v="23"/>
    <s v="12-CAMPUS GLORIA"/>
    <m/>
    <s v="Doutorado"/>
    <s v="Associado-02"/>
    <x v="0"/>
    <m/>
    <s v="0//0"/>
    <m/>
    <m/>
    <n v="0"/>
    <m/>
    <n v="0"/>
    <m/>
    <m/>
    <m/>
    <s v="EST"/>
    <s v="40 DE"/>
    <d v="2011-02-18T00:00:00"/>
    <n v="17255.59"/>
    <n v="67"/>
    <x v="3"/>
    <x v="5"/>
  </r>
  <r>
    <s v="WAGNER CARRUPT MACHADO"/>
    <s v="Universidade Federal de Uberlandia"/>
    <n v="1362083"/>
    <n v="26477766876"/>
    <s v="16/01/1974"/>
    <s v="M"/>
    <s v="NEHY APARECIDA CARRUPT MACHADO"/>
    <s v="Branca"/>
    <s v="BRASILEIRO NATO"/>
    <m/>
    <s v="SP"/>
    <m/>
    <n v="340"/>
    <x v="17"/>
    <s v="04-SANTA MONICA"/>
    <n v="785"/>
    <x v="37"/>
    <s v="10-CAMPUS MONTE CARMELO"/>
    <m/>
    <s v="Doutorado"/>
    <s v="Adjunto-02"/>
    <x v="0"/>
    <m/>
    <s v="0//0"/>
    <m/>
    <m/>
    <n v="0"/>
    <m/>
    <n v="0"/>
    <m/>
    <m/>
    <m/>
    <s v="EST"/>
    <s v="40 DE"/>
    <d v="2016-04-06T00:00:00"/>
    <n v="12272.12"/>
    <n v="48"/>
    <x v="1"/>
    <x v="4"/>
  </r>
  <r>
    <s v="WALDENOR BARROS MORAES FILHO"/>
    <s v="Universidade Federal de Uberlandia"/>
    <n v="412955"/>
    <n v="15081168149"/>
    <s v="02/05/1958"/>
    <s v="M"/>
    <s v="LIGIA LEITE MORAES"/>
    <s v="Branca"/>
    <s v="BRASILEIRO NATO"/>
    <m/>
    <s v="MA"/>
    <s v="SAO LUIS"/>
    <n v="584"/>
    <x v="180"/>
    <s v="04-SANTA MONICA"/>
    <n v="349"/>
    <x v="9"/>
    <s v="04-SANTA MONICA"/>
    <m/>
    <s v="Doutorado"/>
    <s v="Titular-01"/>
    <x v="0"/>
    <m/>
    <s v="0//0"/>
    <m/>
    <m/>
    <n v="0"/>
    <m/>
    <n v="0"/>
    <m/>
    <m/>
    <m/>
    <s v="EST"/>
    <s v="40 DE"/>
    <d v="1987-08-12T00:00:00"/>
    <n v="30701.72"/>
    <n v="64"/>
    <x v="3"/>
    <x v="3"/>
  </r>
  <r>
    <s v="WALDOMIRO BORGES NETO"/>
    <s v="Universidade Federal de Uberlandia"/>
    <n v="1612126"/>
    <n v="51685167187"/>
    <s v="03/09/1970"/>
    <s v="M"/>
    <s v="IVONICE BENEDITA BORGES"/>
    <s v="Branca"/>
    <s v="BRASILEIRO NATO"/>
    <m/>
    <s v="GO"/>
    <s v="TRINDADE"/>
    <n v="356"/>
    <x v="23"/>
    <s v="04-SANTA MONICA"/>
    <n v="356"/>
    <x v="19"/>
    <s v="04-SANTA MONICA"/>
    <m/>
    <s v="Doutorado"/>
    <s v="Associado-03"/>
    <x v="0"/>
    <m/>
    <s v="0//0"/>
    <m/>
    <m/>
    <n v="0"/>
    <m/>
    <n v="0"/>
    <m/>
    <m/>
    <m/>
    <s v="EST"/>
    <s v="40 DE"/>
    <d v="2008-11-10T00:00:00"/>
    <n v="19615.18"/>
    <n v="52"/>
    <x v="0"/>
    <x v="1"/>
  </r>
  <r>
    <s v="WALERIA FURTADO PEREIRA"/>
    <s v="Universidade Federal de Uberlandia"/>
    <n v="1769196"/>
    <n v="65210549615"/>
    <s v="15/01/1969"/>
    <s v="F"/>
    <s v="IONE DE OLIVEIRA PEREIRA"/>
    <s v="Parda"/>
    <s v="BRASILEIRO NATO"/>
    <m/>
    <s v="MG"/>
    <m/>
    <n v="798"/>
    <x v="5"/>
    <s v="09-CAMPUS PONTAL"/>
    <n v="1155"/>
    <x v="5"/>
    <s v="09-CAMPUS PONTAL"/>
    <m/>
    <s v="Doutorado"/>
    <s v="Associado-01"/>
    <x v="0"/>
    <m/>
    <s v="0//0"/>
    <m/>
    <s v="LIC. TRATAMENTO DE SAUDE - EST"/>
    <n v="0"/>
    <m/>
    <n v="0"/>
    <m/>
    <s v="29/10/2022"/>
    <s v="26/01/2023"/>
    <s v="EST"/>
    <s v="40 DE"/>
    <d v="2010-03-05T00:00:00"/>
    <n v="16591.91"/>
    <n v="53"/>
    <x v="0"/>
    <x v="5"/>
  </r>
  <r>
    <s v="WALKIRIA OLIVEIRA SILVA"/>
    <s v="Universidade Federal de Uberlandia"/>
    <n v="1058599"/>
    <n v="7988535650"/>
    <s v="11/05/1987"/>
    <s v="F"/>
    <s v="HELENA MARIA DE OLIVEIRA SILVA"/>
    <s v="Branca"/>
    <s v="BRASILEIRO NATO"/>
    <m/>
    <s v="MG"/>
    <m/>
    <n v="797"/>
    <x v="57"/>
    <s v="09-CAMPUS PONTAL"/>
    <n v="1155"/>
    <x v="5"/>
    <s v="09-CAMPUS PONTAL"/>
    <m/>
    <s v="Doutorado"/>
    <s v="Auxiliar-01"/>
    <x v="0"/>
    <m/>
    <s v="0//0"/>
    <m/>
    <m/>
    <n v="0"/>
    <m/>
    <n v="0"/>
    <m/>
    <m/>
    <m/>
    <s v="EST"/>
    <s v="40 DE"/>
    <d v="2020-09-30T00:00:00"/>
    <n v="9616.18"/>
    <n v="35"/>
    <x v="5"/>
    <x v="2"/>
  </r>
  <r>
    <s v="WALLISEN TADASHI HATTORI"/>
    <s v="Universidade Federal de Uberlandia"/>
    <n v="2224123"/>
    <n v="2678159990"/>
    <s v="16/09/1978"/>
    <s v="M"/>
    <s v="DINES TEREZINHA HATTORI"/>
    <s v="Amarela"/>
    <s v="BRASILEIRO NATO"/>
    <m/>
    <s v="PR"/>
    <m/>
    <n v="305"/>
    <x v="0"/>
    <s v="07-AREA ACADEMICA-UMUARAMA"/>
    <n v="305"/>
    <x v="0"/>
    <s v="07-AREA ACADEMICA-UMUARAMA"/>
    <m/>
    <s v="Doutorado"/>
    <s v="Adjunto-02"/>
    <x v="0"/>
    <m/>
    <s v="0//0"/>
    <m/>
    <m/>
    <n v="0"/>
    <m/>
    <n v="0"/>
    <m/>
    <m/>
    <m/>
    <s v="EST"/>
    <s v="40 DE"/>
    <d v="2015-04-27T00:00:00"/>
    <n v="12272.12"/>
    <n v="44"/>
    <x v="1"/>
    <x v="4"/>
  </r>
  <r>
    <s v="WALLISOM DA SILVA ROSA"/>
    <s v="Universidade Federal de Uberlandia"/>
    <n v="1450705"/>
    <n v="4281190694"/>
    <s v="14/09/1979"/>
    <s v="M"/>
    <s v="INEZ DA SILVA ROSA"/>
    <s v="Branca"/>
    <s v="BRASILEIRO NATO"/>
    <m/>
    <s v="MG"/>
    <s v="IPATINGA"/>
    <n v="801"/>
    <x v="96"/>
    <s v="09-CAMPUS PONTAL"/>
    <n v="1152"/>
    <x v="27"/>
    <s v="09-CAMPUS PONTAL"/>
    <m/>
    <s v="Doutorado"/>
    <s v="Adjunto-04"/>
    <x v="0"/>
    <m/>
    <s v="0//0"/>
    <m/>
    <m/>
    <n v="0"/>
    <m/>
    <n v="0"/>
    <m/>
    <m/>
    <m/>
    <s v="EST"/>
    <s v="40 DE"/>
    <d v="2006-09-15T00:00:00"/>
    <n v="13273.52"/>
    <n v="43"/>
    <x v="4"/>
    <x v="4"/>
  </r>
  <r>
    <s v="WALTER DOS SANTOS MOTTA JUNIOR"/>
    <s v="Universidade Federal de Uberlandia"/>
    <n v="433154"/>
    <n v="5750352854"/>
    <s v="28/01/1962"/>
    <s v="M"/>
    <s v="THEREZINHA BARRILARI MOTTA"/>
    <s v="Parda"/>
    <s v="BRASILEIRO NATO"/>
    <m/>
    <s v="SP"/>
    <s v="MONTE ALTO"/>
    <n v="391"/>
    <x v="8"/>
    <s v="04-SANTA MONICA"/>
    <n v="391"/>
    <x v="8"/>
    <s v="04-SANTA MONICA"/>
    <m/>
    <s v="Doutorado"/>
    <s v="Titular-01"/>
    <x v="0"/>
    <m/>
    <s v="0//0"/>
    <m/>
    <m/>
    <n v="0"/>
    <m/>
    <n v="0"/>
    <m/>
    <m/>
    <m/>
    <s v="EST"/>
    <s v="40 DE"/>
    <d v="1994-09-13T00:00:00"/>
    <n v="24921.61"/>
    <n v="60"/>
    <x v="6"/>
    <x v="3"/>
  </r>
  <r>
    <s v="WANDERSON LUIZ DE PAULA"/>
    <s v="Universidade Federal de Uberlandia"/>
    <n v="2544373"/>
    <n v="4028728606"/>
    <s v="01/06/1978"/>
    <s v="M"/>
    <s v="ANA MARIA DE PAULA"/>
    <s v="Branca"/>
    <s v="BRASILEIRO NATO"/>
    <m/>
    <s v="MG"/>
    <s v="TANGARA DA SERRA"/>
    <n v="360"/>
    <x v="4"/>
    <s v="04-SANTA MONICA"/>
    <n v="360"/>
    <x v="4"/>
    <s v="04-SANTA MONICA"/>
    <m/>
    <s v="Mestrado"/>
    <s v="Assistente-01"/>
    <x v="0"/>
    <m/>
    <s v="0//0"/>
    <m/>
    <m/>
    <n v="0"/>
    <m/>
    <n v="0"/>
    <m/>
    <m/>
    <m/>
    <s v="EST"/>
    <s v="40 DE"/>
    <d v="2009-07-24T00:00:00"/>
    <n v="7431.86"/>
    <n v="44"/>
    <x v="1"/>
    <x v="6"/>
  </r>
  <r>
    <s v="WASHINGTON MARTINS DA SILVA JUNIOR"/>
    <s v="Universidade Federal de Uberlandia"/>
    <n v="1725748"/>
    <n v="59512377187"/>
    <s v="23/05/1977"/>
    <s v="M"/>
    <s v="JOANA LEMES DE SIQUEIRA SILVA"/>
    <s v="Branca"/>
    <s v="BRASILEIRO NATO"/>
    <m/>
    <s v="GO"/>
    <m/>
    <n v="399"/>
    <x v="27"/>
    <s v="12-CAMPUS GLORIA"/>
    <n v="399"/>
    <x v="23"/>
    <s v="12-CAMPUS GLORIA"/>
    <m/>
    <s v="Doutorado"/>
    <s v="Associado-02"/>
    <x v="0"/>
    <m/>
    <s v="0//0"/>
    <m/>
    <m/>
    <n v="0"/>
    <m/>
    <n v="0"/>
    <m/>
    <m/>
    <m/>
    <s v="EST"/>
    <s v="40 DE"/>
    <d v="2011-07-26T00:00:00"/>
    <n v="17255.59"/>
    <n v="45"/>
    <x v="1"/>
    <x v="5"/>
  </r>
  <r>
    <s v="WEDISSON OLIVEIRA SANTOS"/>
    <s v="Universidade Federal de Uberlandia"/>
    <n v="3093929"/>
    <n v="82322813591"/>
    <s v="09/01/1981"/>
    <s v="M"/>
    <s v="EUNALIA OLIVEIRA SANTOS"/>
    <s v="Parda"/>
    <s v="BRASILEIRO NATO"/>
    <m/>
    <s v="BA"/>
    <m/>
    <n v="301"/>
    <x v="3"/>
    <s v="12-CAMPUS GLORIA"/>
    <n v="301"/>
    <x v="3"/>
    <s v="12-CAMPUS GLORIA"/>
    <m/>
    <s v="Doutorado"/>
    <s v="Adjunto-01"/>
    <x v="0"/>
    <m/>
    <s v="0//0"/>
    <m/>
    <m/>
    <n v="0"/>
    <m/>
    <n v="0"/>
    <m/>
    <m/>
    <m/>
    <s v="EST"/>
    <s v="40 DE"/>
    <d v="2019-03-01T00:00:00"/>
    <n v="11800.12"/>
    <n v="41"/>
    <x v="4"/>
    <x v="7"/>
  </r>
  <r>
    <s v="WELINGTON DE OLIVEIRA CRUZ"/>
    <s v="Universidade Federal de Uberlandia"/>
    <n v="1035150"/>
    <n v="7298778846"/>
    <s v="30/01/1966"/>
    <s v="M"/>
    <s v="DORATIRDE APARE F CRUZ"/>
    <s v="Branca"/>
    <s v="BRASILEIRO NATO"/>
    <m/>
    <s v="SP"/>
    <s v="SAO PAULO"/>
    <n v="356"/>
    <x v="23"/>
    <s v="04-SANTA MONICA"/>
    <n v="356"/>
    <x v="19"/>
    <s v="04-SANTA MONICA"/>
    <m/>
    <s v="Doutorado"/>
    <s v="Titular-01"/>
    <x v="0"/>
    <m/>
    <s v="0//0"/>
    <m/>
    <m/>
    <n v="0"/>
    <m/>
    <n v="0"/>
    <m/>
    <m/>
    <m/>
    <s v="EST"/>
    <s v="40 DE"/>
    <d v="1993-03-22T00:00:00"/>
    <n v="22917.21"/>
    <n v="56"/>
    <x v="2"/>
    <x v="3"/>
  </r>
  <r>
    <s v="WELINGTON UED NAVES"/>
    <s v="Universidade Federal de Uberlandia"/>
    <n v="2924237"/>
    <n v="94550050187"/>
    <s v="15/04/1982"/>
    <s v="M"/>
    <s v="NEIDE ABADIA UED NAVES"/>
    <s v="Branca"/>
    <s v="BRASILEIRO NATO"/>
    <m/>
    <s v="GO"/>
    <m/>
    <n v="305"/>
    <x v="0"/>
    <s v="07-AREA ACADEMICA-UMUARAMA"/>
    <n v="305"/>
    <x v="0"/>
    <s v="07-AREA ACADEMICA-UMUARAMA"/>
    <m/>
    <s v="Mestrado"/>
    <s v="Assistente-02"/>
    <x v="0"/>
    <m/>
    <s v="0//0"/>
    <m/>
    <m/>
    <n v="0"/>
    <m/>
    <n v="0"/>
    <m/>
    <m/>
    <m/>
    <s v="EST"/>
    <s v="40 HS"/>
    <d v="2017-11-22T00:00:00"/>
    <n v="5078.7299999999996"/>
    <n v="40"/>
    <x v="4"/>
    <x v="0"/>
  </r>
  <r>
    <s v="WELLINGTON AKIRA IWAMOTO"/>
    <s v="Universidade Federal de Uberlandia"/>
    <n v="2044752"/>
    <n v="26500592816"/>
    <s v="11/02/1979"/>
    <s v="M"/>
    <s v="ALICE HIDEKO SAVAY IWAMOTO"/>
    <s v="Amarela"/>
    <s v="BRASILEIRO NATO"/>
    <m/>
    <s v="SP"/>
    <m/>
    <n v="395"/>
    <x v="1"/>
    <s v="04-SANTA MONICA"/>
    <n v="395"/>
    <x v="1"/>
    <s v="04-SANTA MONICA"/>
    <m/>
    <s v="Doutorado"/>
    <s v="Adjunto-04"/>
    <x v="0"/>
    <m/>
    <s v="0//0"/>
    <m/>
    <m/>
    <n v="0"/>
    <m/>
    <n v="0"/>
    <m/>
    <m/>
    <m/>
    <s v="EST"/>
    <s v="40 DE"/>
    <d v="2013-07-15T00:00:00"/>
    <n v="13273.52"/>
    <n v="43"/>
    <x v="4"/>
    <x v="4"/>
  </r>
  <r>
    <s v="WELLINGTON AMARANTE OLIVEIRA"/>
    <s v="Universidade Federal de Uberlandia"/>
    <n v="2945447"/>
    <n v="34113678812"/>
    <s v="15/07/1985"/>
    <s v="M"/>
    <s v="RAINEIDE SOUZA AMARANTE OLIVEIRA"/>
    <s v="Branca"/>
    <s v="BRASILEIRO NATO"/>
    <m/>
    <s v="SP"/>
    <m/>
    <n v="797"/>
    <x v="57"/>
    <s v="09-CAMPUS PONTAL"/>
    <n v="1155"/>
    <x v="5"/>
    <s v="09-CAMPUS PONTAL"/>
    <m/>
    <s v="Doutorado"/>
    <s v="Adjunto-01"/>
    <x v="0"/>
    <m/>
    <s v="0//0"/>
    <m/>
    <m/>
    <n v="26251"/>
    <s v="FUNDACAO UNIVERSIDADE FED. DO TOCANTINS"/>
    <n v="0"/>
    <m/>
    <m/>
    <m/>
    <s v="EST"/>
    <s v="40 DE"/>
    <d v="2019-08-26T00:00:00"/>
    <n v="11800.12"/>
    <n v="37"/>
    <x v="5"/>
    <x v="7"/>
  </r>
  <r>
    <s v="WELLINGTON MAYCON SANTOS BERNARDES"/>
    <s v="Universidade Federal de Uberlandia"/>
    <n v="2611270"/>
    <n v="1582099669"/>
    <s v="08/11/1986"/>
    <s v="M"/>
    <s v="ANA APARECIDA SANTOS BERNARDES"/>
    <s v="Preta"/>
    <s v="BRASILEIRO NATO"/>
    <m/>
    <s v="GO"/>
    <s v="GOIANIA"/>
    <n v="403"/>
    <x v="12"/>
    <s v="04-SANTA MONICA"/>
    <n v="403"/>
    <x v="11"/>
    <s v="04-SANTA MONICA"/>
    <m/>
    <s v="Doutorado"/>
    <s v="Adjunto-01"/>
    <x v="0"/>
    <m/>
    <s v="0//0"/>
    <m/>
    <m/>
    <n v="0"/>
    <m/>
    <n v="0"/>
    <m/>
    <m/>
    <m/>
    <s v="EST"/>
    <s v="40 DE"/>
    <d v="2019-05-07T00:00:00"/>
    <n v="11800.12"/>
    <n v="36"/>
    <x v="5"/>
    <x v="7"/>
  </r>
  <r>
    <s v="WELLINGTON MENEGAZ DE PAULA"/>
    <s v="Universidade Federal de Uberlandia"/>
    <n v="3329199"/>
    <n v="2994080605"/>
    <s v="11/09/1975"/>
    <s v="M"/>
    <s v="MARIA JOSE MENEGAZ DE PAULA"/>
    <s v="Branca"/>
    <s v="BRASILEIRO NATO"/>
    <m/>
    <s v="MG"/>
    <s v="PRATA"/>
    <n v="808"/>
    <x v="35"/>
    <s v="04-SANTA MONICA"/>
    <n v="808"/>
    <x v="26"/>
    <s v="04-SANTA MONICA"/>
    <m/>
    <s v="Doutorado"/>
    <s v="Adjunto-04"/>
    <x v="0"/>
    <m/>
    <s v="0//0"/>
    <m/>
    <m/>
    <n v="0"/>
    <m/>
    <n v="0"/>
    <m/>
    <m/>
    <m/>
    <s v="EST"/>
    <s v="40 DE"/>
    <d v="2013-06-05T00:00:00"/>
    <n v="13273.52"/>
    <n v="47"/>
    <x v="1"/>
    <x v="4"/>
  </r>
  <r>
    <s v="WELSON BARBOSA SANTOS"/>
    <s v="Universidade Federal de Uberlandia"/>
    <n v="1099838"/>
    <n v="83254242734"/>
    <s v="11/04/1967"/>
    <s v="M"/>
    <s v="LAUDICEA BARBOSA SANTOS"/>
    <s v="Parda"/>
    <s v="BRASILEIRO NATO"/>
    <m/>
    <s v="RJ"/>
    <m/>
    <n v="799"/>
    <x v="36"/>
    <s v="09-CAMPUS PONTAL"/>
    <n v="1152"/>
    <x v="27"/>
    <s v="09-CAMPUS PONTAL"/>
    <m/>
    <s v="Doutorado"/>
    <s v="Adjunto-02"/>
    <x v="0"/>
    <m/>
    <s v="0//0"/>
    <m/>
    <m/>
    <n v="26235"/>
    <s v="UNIVERSIDADE FEDERAL DE GOIAS"/>
    <n v="0"/>
    <m/>
    <m/>
    <m/>
    <s v="EST"/>
    <s v="40 DE"/>
    <d v="2022-02-18T00:00:00"/>
    <n v="12272.12"/>
    <n v="55"/>
    <x v="2"/>
    <x v="4"/>
  </r>
  <r>
    <s v="WEMERSON GOMES BORGES"/>
    <s v="Universidade Federal de Uberlandia"/>
    <n v="2187609"/>
    <n v="84894040620"/>
    <s v="13/09/1972"/>
    <s v="M"/>
    <s v="OLENTINA GOMES BORGES"/>
    <s v="Branca"/>
    <s v="BRASILEIRO NATO"/>
    <m/>
    <s v="MG"/>
    <m/>
    <n v="360"/>
    <x v="4"/>
    <s v="04-SANTA MONICA"/>
    <n v="360"/>
    <x v="4"/>
    <s v="04-SANTA MONICA"/>
    <m/>
    <s v="Doutorado"/>
    <s v="Adjunto-02"/>
    <x v="0"/>
    <m/>
    <s v="0//0"/>
    <m/>
    <m/>
    <n v="0"/>
    <m/>
    <n v="0"/>
    <m/>
    <m/>
    <m/>
    <s v="EST"/>
    <s v="40 DE"/>
    <d v="2015-01-21T00:00:00"/>
    <n v="12272.12"/>
    <n v="50"/>
    <x v="0"/>
    <x v="4"/>
  </r>
  <r>
    <s v="WENDEL ALEXANDRE XAVIER DE MELO"/>
    <s v="Universidade Federal de Uberlandia"/>
    <n v="1859891"/>
    <n v="9978705759"/>
    <s v="03/08/1986"/>
    <s v="M"/>
    <s v="EDNA XAVIER DE MELO"/>
    <s v="Preta"/>
    <s v="BRASILEIRO NATO"/>
    <m/>
    <s v="RJ"/>
    <m/>
    <n v="414"/>
    <x v="42"/>
    <s v="04-SANTA MONICA"/>
    <n v="414"/>
    <x v="12"/>
    <s v="04-SANTA MONICA"/>
    <m/>
    <s v="Doutorado"/>
    <s v="Adjunto-01"/>
    <x v="0"/>
    <m/>
    <s v="0//0"/>
    <m/>
    <s v="Lic. Tratar de Interesses Particulares - EST"/>
    <n v="0"/>
    <m/>
    <n v="0"/>
    <m/>
    <s v="11/04/2022"/>
    <s v="10/06/2023"/>
    <s v="EST"/>
    <s v="40 DE"/>
    <d v="2017-05-09T00:00:00"/>
    <n v="0"/>
    <n v="36"/>
    <x v="5"/>
    <x v="10"/>
  </r>
  <r>
    <s v="WENDELL GUERRA"/>
    <s v="Universidade Federal de Uberlandia"/>
    <n v="1664613"/>
    <n v="3937660631"/>
    <s v="22/12/1977"/>
    <s v="M"/>
    <s v="IRENE DAS DORES GUERRA"/>
    <s v="Parda"/>
    <s v="BRASILEIRO NATO"/>
    <m/>
    <s v="MG"/>
    <s v="CONGONHAS"/>
    <n v="356"/>
    <x v="23"/>
    <s v="04-SANTA MONICA"/>
    <n v="356"/>
    <x v="19"/>
    <s v="04-SANTA MONICA"/>
    <m/>
    <s v="Doutorado"/>
    <s v="Associado-04"/>
    <x v="0"/>
    <m/>
    <s v="0//0"/>
    <m/>
    <m/>
    <n v="0"/>
    <m/>
    <n v="0"/>
    <m/>
    <m/>
    <m/>
    <s v="EST"/>
    <s v="40 DE"/>
    <d v="2008-11-10T00:00:00"/>
    <n v="20949"/>
    <n v="45"/>
    <x v="1"/>
    <x v="3"/>
  </r>
  <r>
    <s v="WERLEY ROCHERTER BORGES FERREIRA"/>
    <s v="Universidade Federal de Uberlandia"/>
    <n v="2918492"/>
    <n v="8014231635"/>
    <s v="14/11/1985"/>
    <s v="M"/>
    <s v="SANDRA MARIA BORGES"/>
    <s v="Parda"/>
    <s v="BRASILEIRO NATO"/>
    <m/>
    <s v="MG"/>
    <m/>
    <n v="399"/>
    <x v="27"/>
    <s v="12-CAMPUS GLORIA"/>
    <n v="399"/>
    <x v="23"/>
    <s v="12-CAMPUS GLORIA"/>
    <m/>
    <s v="Mestrado"/>
    <s v="Assistente-01"/>
    <x v="0"/>
    <m/>
    <s v="0//0"/>
    <m/>
    <m/>
    <n v="0"/>
    <m/>
    <n v="0"/>
    <m/>
    <m/>
    <m/>
    <s v="EST"/>
    <s v="40 DE"/>
    <d v="2014-02-19T00:00:00"/>
    <n v="7431.86"/>
    <n v="37"/>
    <x v="5"/>
    <x v="6"/>
  </r>
  <r>
    <s v="WILIAN EURIPEDES VIEIRA"/>
    <s v="Universidade Federal de Uberlandia"/>
    <n v="1716517"/>
    <n v="76627497620"/>
    <s v="23/02/1971"/>
    <s v="M"/>
    <s v="LUZIA PEREIRA DA SILVA VIEIRA"/>
    <s v="Branca"/>
    <s v="BRASILEIRO NATO"/>
    <m/>
    <s v="MG"/>
    <m/>
    <n v="391"/>
    <x v="8"/>
    <s v="04-SANTA MONICA"/>
    <n v="391"/>
    <x v="8"/>
    <s v="04-SANTA MONICA"/>
    <m/>
    <s v="Mestrado"/>
    <s v="Adjunto-04"/>
    <x v="0"/>
    <m/>
    <s v="0//0"/>
    <m/>
    <s v="Afast. no País (Com Ônus) Est/Dout/Mestrado - EST"/>
    <n v="0"/>
    <m/>
    <n v="0"/>
    <m/>
    <s v="14/03/2022"/>
    <s v="14/03/2023"/>
    <s v="EST"/>
    <s v="40 DE"/>
    <d v="2011-02-22T00:00:00"/>
    <n v="9260.6"/>
    <n v="51"/>
    <x v="0"/>
    <x v="2"/>
  </r>
  <r>
    <s v="WILLIAM CHAVES DE SOUZA CARVALHO"/>
    <s v="Universidade Federal de Uberlandia"/>
    <n v="2963989"/>
    <n v="98404083649"/>
    <s v="19/08/1975"/>
    <s v="M"/>
    <s v="MARIA ZELITA CARVALHO"/>
    <s v="Branca"/>
    <s v="BRASILEIRO NATO"/>
    <m/>
    <s v="MG"/>
    <m/>
    <n v="414"/>
    <x v="42"/>
    <s v="04-SANTA MONICA"/>
    <n v="414"/>
    <x v="12"/>
    <s v="04-SANTA MONICA"/>
    <s v="MOBILIDADE REDUZIDA, PERMANENTE OU TEMPORÁRIA"/>
    <s v="Mestrado"/>
    <s v="Adjunto-01"/>
    <x v="0"/>
    <m/>
    <s v="0//0"/>
    <m/>
    <m/>
    <n v="0"/>
    <m/>
    <n v="0"/>
    <m/>
    <m/>
    <m/>
    <s v="EST"/>
    <s v="40 DE"/>
    <d v="2012-11-01T00:00:00"/>
    <n v="8232.64"/>
    <n v="47"/>
    <x v="1"/>
    <x v="2"/>
  </r>
  <r>
    <s v="WILLIAM COSTA FILHO"/>
    <s v="Universidade Federal de Uberlandia"/>
    <n v="3260712"/>
    <n v="6800278661"/>
    <s v="12/08/1992"/>
    <s v="M"/>
    <s v="ROSANIA VIEIRA DE SOUZA COSTA"/>
    <s v="Branca"/>
    <s v="BRASILEIRO NATO"/>
    <m/>
    <s v="GO"/>
    <m/>
    <n v="807"/>
    <x v="26"/>
    <s v="04-SANTA MONICA"/>
    <n v="807"/>
    <x v="22"/>
    <s v="04-SANTA MONICA"/>
    <m/>
    <s v="Doutorado"/>
    <s v="Auxiliar-01"/>
    <x v="1"/>
    <m/>
    <s v="0//0"/>
    <m/>
    <m/>
    <n v="0"/>
    <m/>
    <n v="0"/>
    <m/>
    <m/>
    <m/>
    <s v="CDT"/>
    <s v="40 HS"/>
    <d v="2021-12-06T00:00:00"/>
    <n v="3866.06"/>
    <n v="30"/>
    <x v="8"/>
    <x v="8"/>
  </r>
  <r>
    <s v="WILLIAM DE SOUZA SANTOS"/>
    <s v="Universidade Federal de Uberlandia"/>
    <n v="1750787"/>
    <n v="99595427500"/>
    <s v="24/09/1979"/>
    <s v="M"/>
    <s v="MARIA DE SOUZA SANTOS"/>
    <s v="Branca"/>
    <s v="BRASILEIRO NATO"/>
    <m/>
    <s v="BA"/>
    <m/>
    <n v="395"/>
    <x v="1"/>
    <s v="04-SANTA MONICA"/>
    <n v="395"/>
    <x v="1"/>
    <s v="04-SANTA MONICA"/>
    <m/>
    <s v="Doutorado"/>
    <s v="Adjunto-02"/>
    <x v="0"/>
    <m/>
    <s v="0//0"/>
    <m/>
    <m/>
    <n v="0"/>
    <m/>
    <n v="0"/>
    <m/>
    <m/>
    <m/>
    <s v="EST"/>
    <s v="40 DE"/>
    <d v="2016-07-11T00:00:00"/>
    <n v="12272.12"/>
    <n v="43"/>
    <x v="4"/>
    <x v="4"/>
  </r>
  <r>
    <s v="WILLIAM MINEO TAGATA"/>
    <s v="Universidade Federal de Uberlandia"/>
    <n v="1658899"/>
    <n v="14729886801"/>
    <s v="31/05/1969"/>
    <s v="M"/>
    <s v="NAIR YOSHIKO TAGATA"/>
    <s v="Amarela"/>
    <s v="BRASILEIRO NATO"/>
    <m/>
    <s v="SP"/>
    <s v="SAO PAULO"/>
    <n v="349"/>
    <x v="9"/>
    <s v="04-SANTA MONICA"/>
    <n v="349"/>
    <x v="9"/>
    <s v="04-SANTA MONICA"/>
    <m/>
    <s v="Doutorado"/>
    <s v="Associado-03"/>
    <x v="0"/>
    <m/>
    <s v="0//0"/>
    <m/>
    <m/>
    <n v="0"/>
    <m/>
    <n v="0"/>
    <m/>
    <m/>
    <m/>
    <s v="EST"/>
    <s v="40 DE"/>
    <d v="2008-09-25T00:00:00"/>
    <n v="17945.810000000001"/>
    <n v="53"/>
    <x v="0"/>
    <x v="5"/>
  </r>
  <r>
    <s v="WILLIAM RODRIGUES FERREIRA"/>
    <s v="Universidade Federal de Uberlandia"/>
    <n v="1285861"/>
    <n v="38664437149"/>
    <s v="27/10/1968"/>
    <s v="M"/>
    <s v="BENEDITA RODRIGUES FERREIRA"/>
    <s v="Branca"/>
    <s v="BRASILEIRO NATO"/>
    <m/>
    <s v="GO"/>
    <s v="GOIANIA"/>
    <n v="340"/>
    <x v="17"/>
    <s v="04-SANTA MONICA"/>
    <n v="340"/>
    <x v="15"/>
    <s v="04-SANTA MONICA"/>
    <m/>
    <s v="Doutorado"/>
    <s v="Titular-01"/>
    <x v="0"/>
    <m/>
    <s v="0//0"/>
    <m/>
    <m/>
    <n v="0"/>
    <m/>
    <n v="0"/>
    <m/>
    <m/>
    <m/>
    <s v="EST"/>
    <s v="40 DE"/>
    <d v="1998-07-22T00:00:00"/>
    <n v="20530.009999999998"/>
    <n v="54"/>
    <x v="2"/>
    <x v="3"/>
  </r>
  <r>
    <s v="WINSTON KLEIBER DE ALMEIDA BACELAR"/>
    <s v="Universidade Federal de Uberlandia"/>
    <n v="3095845"/>
    <n v="56343191615"/>
    <s v="27/01/1966"/>
    <s v="M"/>
    <s v="MARIA ABADIA DE ALMEIDA BACELAR"/>
    <s v="Branca"/>
    <s v="BRASILEIRO NATO"/>
    <m/>
    <s v="MG"/>
    <s v="ESTRELA DO SUL"/>
    <n v="340"/>
    <x v="17"/>
    <s v="04-SANTA MONICA"/>
    <n v="340"/>
    <x v="15"/>
    <s v="04-SANTA MONICA"/>
    <m/>
    <s v="Doutorado"/>
    <s v="Associado-03"/>
    <x v="0"/>
    <m/>
    <s v="0//0"/>
    <m/>
    <m/>
    <n v="0"/>
    <m/>
    <n v="0"/>
    <m/>
    <m/>
    <m/>
    <s v="EST"/>
    <s v="40 DE"/>
    <d v="2010-02-26T00:00:00"/>
    <n v="17945.810000000001"/>
    <n v="56"/>
    <x v="2"/>
    <x v="5"/>
  </r>
  <r>
    <s v="WOJCIECH ZBIGNIEW STARZYNSKI"/>
    <s v="Universidade Federal de Uberlandia"/>
    <n v="3143678"/>
    <n v="70146343646"/>
    <s v="31/08/1971"/>
    <s v="M"/>
    <s v="ANTONINA ELBIETA STARZYNSKA"/>
    <s v="Branca"/>
    <s v="ESTRANGEIRO"/>
    <s v="POLONIA"/>
    <m/>
    <m/>
    <n v="807"/>
    <x v="26"/>
    <s v="04-SANTA MONICA"/>
    <n v="807"/>
    <x v="22"/>
    <s v="04-SANTA MONICA"/>
    <m/>
    <s v="Doutorado"/>
    <s v="Associado-01"/>
    <x v="2"/>
    <m/>
    <s v="0//0"/>
    <m/>
    <m/>
    <n v="0"/>
    <m/>
    <n v="0"/>
    <m/>
    <m/>
    <m/>
    <s v="CDT"/>
    <s v="40 DE"/>
    <d v="2019-08-12T00:00:00"/>
    <n v="15763.53"/>
    <n v="51"/>
    <x v="0"/>
    <x v="9"/>
  </r>
  <r>
    <s v="WOLFGANG LENK"/>
    <s v="Universidade Federal de Uberlandia"/>
    <n v="1772748"/>
    <n v="25638040862"/>
    <s v="02/02/1977"/>
    <s v="M"/>
    <s v="LEILA MARIA LENK"/>
    <s v="Branca"/>
    <s v="BRASILEIRO NATO"/>
    <m/>
    <s v="SP"/>
    <m/>
    <n v="344"/>
    <x v="6"/>
    <s v="04-SANTA MONICA"/>
    <n v="344"/>
    <x v="6"/>
    <s v="04-SANTA MONICA"/>
    <m/>
    <s v="Doutorado"/>
    <s v="Associado-03"/>
    <x v="0"/>
    <m/>
    <s v="0//0"/>
    <m/>
    <m/>
    <n v="0"/>
    <m/>
    <n v="0"/>
    <m/>
    <m/>
    <m/>
    <s v="EST"/>
    <s v="40 DE"/>
    <d v="2010-03-19T00:00:00"/>
    <n v="17945.810000000001"/>
    <n v="45"/>
    <x v="1"/>
    <x v="5"/>
  </r>
  <r>
    <s v="YANNE NOVAIS KYRIAKIDIS"/>
    <s v="Universidade Federal de Uberlandia"/>
    <n v="1229144"/>
    <n v="9590364667"/>
    <s v="30/06/1989"/>
    <s v="F"/>
    <s v="ANA MARIA NOVAIS"/>
    <s v="Branca"/>
    <s v="BRASILEIRO NATO"/>
    <m/>
    <s v="MG"/>
    <m/>
    <n v="410"/>
    <x v="7"/>
    <s v="04-SANTA MONICA"/>
    <n v="410"/>
    <x v="7"/>
    <s v="04-SANTA MONICA"/>
    <m/>
    <s v="Doutorado"/>
    <s v="Auxiliar-01"/>
    <x v="0"/>
    <m/>
    <s v="0//0"/>
    <m/>
    <m/>
    <n v="0"/>
    <m/>
    <n v="0"/>
    <m/>
    <m/>
    <m/>
    <s v="EST"/>
    <s v="40 DE"/>
    <d v="2022-04-25T00:00:00"/>
    <n v="9616.18"/>
    <n v="33"/>
    <x v="8"/>
    <x v="2"/>
  </r>
  <r>
    <s v="YARA CRISTINA DE PAIVA MAIA"/>
    <s v="Universidade Federal de Uberlandia"/>
    <n v="1843752"/>
    <n v="98381113687"/>
    <s v="31/07/1975"/>
    <s v="F"/>
    <s v="YARA AGUIAR REZENDE DE PAIVA"/>
    <s v="Branca"/>
    <s v="BRASILEIRO NATO"/>
    <m/>
    <s v="MG"/>
    <m/>
    <n v="1324"/>
    <x v="181"/>
    <s v="07-AREA ACADEMICA-UMUARAMA"/>
    <n v="305"/>
    <x v="0"/>
    <s v="07-AREA ACADEMICA-UMUARAMA"/>
    <m/>
    <s v="Doutorado"/>
    <s v="Associado-02"/>
    <x v="0"/>
    <m/>
    <s v="0//0"/>
    <m/>
    <m/>
    <n v="0"/>
    <m/>
    <n v="0"/>
    <m/>
    <m/>
    <m/>
    <s v="EST"/>
    <s v="40 DE"/>
    <d v="2011-02-09T00:00:00"/>
    <n v="18238.77"/>
    <n v="47"/>
    <x v="1"/>
    <x v="1"/>
  </r>
  <r>
    <s v="ZHANG CUNHONG"/>
    <s v="Universidade Federal de Uberlandia"/>
    <n v="1350586"/>
    <n v="21455365823"/>
    <s v="27/12/1965"/>
    <s v="M"/>
    <s v="WU XIAO HONG"/>
    <s v="Amarela"/>
    <s v="BRASILEIRO NATZ"/>
    <s v="CHINA"/>
    <m/>
    <s v="JIANGSU"/>
    <n v="391"/>
    <x v="8"/>
    <s v="04-SANTA MONICA"/>
    <n v="391"/>
    <x v="8"/>
    <s v="04-SANTA MONICA"/>
    <m/>
    <s v="Doutorado"/>
    <s v="Associado-04"/>
    <x v="0"/>
    <m/>
    <s v="0//0"/>
    <m/>
    <m/>
    <n v="0"/>
    <m/>
    <n v="0"/>
    <m/>
    <m/>
    <m/>
    <s v="EST"/>
    <s v="40 DE"/>
    <d v="2002-05-21T00:00:00"/>
    <n v="18663.64"/>
    <n v="57"/>
    <x v="2"/>
    <x v="1"/>
  </r>
  <r>
    <m/>
    <m/>
    <m/>
    <m/>
    <m/>
    <m/>
    <m/>
    <m/>
    <m/>
    <m/>
    <m/>
    <m/>
    <m/>
    <x v="182"/>
    <m/>
    <m/>
    <x v="38"/>
    <m/>
    <m/>
    <m/>
    <m/>
    <x v="4"/>
    <m/>
    <m/>
    <m/>
    <m/>
    <m/>
    <m/>
    <m/>
    <m/>
    <m/>
    <m/>
    <m/>
    <m/>
    <m/>
    <m/>
    <m/>
    <x v="10"/>
    <x v="1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4">
  <r>
    <s v="ALEX MEDEIROS DE CARVALHO"/>
    <s v="Universidade Federal de Uberlandia"/>
    <n v="2483078"/>
    <n v="4488699693"/>
    <s v="23/10/1979"/>
    <x v="0"/>
    <s v="FILOMENA HONORIO DE CARVALHO ROCHA"/>
    <x v="0"/>
    <s v="BRASILEIRO NATO"/>
    <m/>
    <s v="GO"/>
    <s v="GOIATUBA"/>
    <n v="271"/>
    <s v="DIRETORIA ESCOLA DE EDUCACAO BASICA"/>
    <s v="03-EDUCACAO FISICA"/>
    <n v="271"/>
    <s v="DIRETORIA ESCOLA DE EDUCACAO BASICA"/>
    <s v="03-EDUCACAO FISICA"/>
    <m/>
    <x v="0"/>
    <x v="0"/>
    <x v="0"/>
    <m/>
    <s v="0//0"/>
    <m/>
    <m/>
    <n v="26413"/>
    <s v="INSTITUTO FEDERAL DO TRIANGULO MINEIRO"/>
    <n v="0"/>
    <m/>
    <m/>
    <m/>
    <x v="0"/>
    <x v="0"/>
    <d v="2022-06-06T00:00:00"/>
    <n v="17945.810000000001"/>
  </r>
  <r>
    <s v="ALINE CARRIJO DE OLIVEIRA"/>
    <s v="Universidade Federal de Uberlandia"/>
    <n v="3655636"/>
    <n v="8544314627"/>
    <s v="16/09/1987"/>
    <x v="1"/>
    <s v="MARIA MARTA CARRIJO DE OLIVEIRA"/>
    <x v="0"/>
    <s v="BRASILEIRO NATO"/>
    <m/>
    <s v="RO"/>
    <s v="ALVORADA DO OESTE"/>
    <n v="271"/>
    <s v="DIRETORIA ESCOLA DE EDUCACAO BASICA"/>
    <s v="03-EDUCACAO FISICA"/>
    <n v="271"/>
    <s v="DIRETORIA ESCOLA DE EDUCACAO BASICA"/>
    <s v="03-EDUCACAO FISICA"/>
    <m/>
    <x v="0"/>
    <x v="1"/>
    <x v="0"/>
    <m/>
    <s v="0//0"/>
    <m/>
    <m/>
    <n v="0"/>
    <m/>
    <n v="0"/>
    <m/>
    <m/>
    <m/>
    <x v="0"/>
    <x v="0"/>
    <d v="2016-03-03T00:00:00"/>
    <n v="12272.12"/>
  </r>
  <r>
    <s v="AMANDA COUTO DA COSTA"/>
    <s v="Universidade Federal de Uberlandia"/>
    <n v="3248542"/>
    <n v="13146857677"/>
    <s v="14/05/1997"/>
    <x v="1"/>
    <s v="APARECIDA VICENTINA COUTO"/>
    <x v="0"/>
    <s v="BRASILEIRO NATO"/>
    <m/>
    <s v="MG"/>
    <m/>
    <n v="271"/>
    <s v="DIRETORIA ESCOLA DE EDUCACAO BASICA"/>
    <s v="03-EDUCACAO FISICA"/>
    <n v="271"/>
    <s v="DIRETORIA ESCOLA DE EDUCACAO BASICA"/>
    <s v="03-EDUCACAO FISICA"/>
    <m/>
    <x v="1"/>
    <x v="2"/>
    <x v="1"/>
    <m/>
    <s v="0//0"/>
    <m/>
    <m/>
    <n v="0"/>
    <m/>
    <n v="0"/>
    <m/>
    <m/>
    <m/>
    <x v="1"/>
    <x v="1"/>
    <d v="2021-08-10T00:00:00"/>
    <n v="2710.25"/>
  </r>
  <r>
    <s v="ANA CLAUDIA CUNHA SALUM"/>
    <s v="Universidade Federal de Uberlandia"/>
    <n v="2217720"/>
    <n v="13203281805"/>
    <s v="17/12/1969"/>
    <x v="1"/>
    <s v="NILZA CUNHA SALUM"/>
    <x v="0"/>
    <s v="BRASILEIRO NATO"/>
    <m/>
    <s v="MG"/>
    <s v="UBERLANDIA"/>
    <n v="271"/>
    <s v="DIRETORIA ESCOLA DE EDUCACAO BASICA"/>
    <s v="03-EDUCACAO FISICA"/>
    <n v="271"/>
    <s v="DIRETORIA ESCOLA DE EDUCACAO BASICA"/>
    <s v="03-EDUCACAO FISICA"/>
    <m/>
    <x v="0"/>
    <x v="2"/>
    <x v="0"/>
    <m/>
    <s v="0//0"/>
    <m/>
    <m/>
    <n v="0"/>
    <m/>
    <n v="0"/>
    <m/>
    <m/>
    <m/>
    <x v="0"/>
    <x v="0"/>
    <d v="2003-03-07T00:00:00"/>
    <n v="20530.009999999998"/>
  </r>
  <r>
    <s v="ANDRE LUIS BERTELLI DUARTE"/>
    <s v="Universidade Federal de Uberlandia"/>
    <n v="2921184"/>
    <n v="7406666659"/>
    <s v="25/04/1986"/>
    <x v="0"/>
    <s v="ISABEL BERTELLI DUARTE"/>
    <x v="0"/>
    <s v="BRASILEIRO NATO"/>
    <m/>
    <s v="MG"/>
    <m/>
    <n v="271"/>
    <s v="DIRETORIA ESCOLA DE EDUCACAO BASICA"/>
    <s v="03-EDUCACAO FISICA"/>
    <n v="271"/>
    <s v="DIRETORIA ESCOLA DE EDUCACAO BASICA"/>
    <s v="03-EDUCACAO FISICA"/>
    <m/>
    <x v="0"/>
    <x v="0"/>
    <x v="0"/>
    <m/>
    <s v="0//0"/>
    <m/>
    <m/>
    <n v="0"/>
    <m/>
    <n v="0"/>
    <m/>
    <m/>
    <m/>
    <x v="0"/>
    <x v="0"/>
    <d v="2014-08-19T00:00:00"/>
    <n v="12763.01"/>
  </r>
  <r>
    <s v="ANDRE LUIZ SABINO"/>
    <s v="Universidade Federal de Uberlandia"/>
    <n v="1178604"/>
    <n v="55452680659"/>
    <s v="06/08/1966"/>
    <x v="0"/>
    <s v="MANOELINA DE OLIVEIRA SABINO"/>
    <x v="0"/>
    <s v="BRASILEIRO NATO"/>
    <m/>
    <s v="MG"/>
    <m/>
    <n v="271"/>
    <s v="DIRETORIA ESCOLA DE EDUCACAO BASICA"/>
    <s v="03-EDUCACAO FISICA"/>
    <n v="271"/>
    <s v="DIRETORIA ESCOLA DE EDUCACAO BASICA"/>
    <s v="03-EDUCACAO FISICA"/>
    <m/>
    <x v="0"/>
    <x v="0"/>
    <x v="0"/>
    <m/>
    <s v="0//0"/>
    <m/>
    <m/>
    <n v="0"/>
    <m/>
    <n v="0"/>
    <m/>
    <m/>
    <m/>
    <x v="0"/>
    <x v="0"/>
    <d v="2010-08-13T00:00:00"/>
    <n v="17945.810000000001"/>
  </r>
  <r>
    <s v="ANDREA PORTO RIBEIRO"/>
    <s v="Universidade Federal de Uberlandia"/>
    <n v="3040111"/>
    <n v="9898323680"/>
    <s v="25/09/1990"/>
    <x v="1"/>
    <s v="HELENA DE SOUZA PORTO RIBEIRO"/>
    <x v="0"/>
    <s v="BRASILEIRO NATO"/>
    <m/>
    <s v="MG"/>
    <m/>
    <n v="271"/>
    <s v="DIRETORIA ESCOLA DE EDUCACAO BASICA"/>
    <s v="03-EDUCACAO FISICA"/>
    <n v="271"/>
    <s v="DIRETORIA ESCOLA DE EDUCACAO BASICA"/>
    <s v="03-EDUCACAO FISICA"/>
    <m/>
    <x v="2"/>
    <x v="2"/>
    <x v="0"/>
    <m/>
    <s v="0//0"/>
    <m/>
    <m/>
    <n v="0"/>
    <m/>
    <n v="0"/>
    <m/>
    <m/>
    <m/>
    <x v="0"/>
    <x v="0"/>
    <d v="2018-04-17T00:00:00"/>
    <n v="11800.12"/>
  </r>
  <r>
    <s v="ANTOMAR ARAUJO FERREIRA"/>
    <s v="Universidade Federal de Uberlandia"/>
    <n v="1560499"/>
    <n v="63866862687"/>
    <s v="05/11/1968"/>
    <x v="0"/>
    <s v="MARILDES ARAUJO FERREIRA"/>
    <x v="0"/>
    <s v="BRASILEIRO NATO"/>
    <m/>
    <s v="MG"/>
    <s v="TUPACIGUARA"/>
    <n v="271"/>
    <s v="DIRETORIA ESCOLA DE EDUCACAO BASICA"/>
    <s v="03-EDUCACAO FISICA"/>
    <n v="271"/>
    <s v="DIRETORIA ESCOLA DE EDUCACAO BASICA"/>
    <s v="03-EDUCACAO FISICA"/>
    <m/>
    <x v="2"/>
    <x v="3"/>
    <x v="0"/>
    <m/>
    <s v="0//0"/>
    <m/>
    <m/>
    <n v="0"/>
    <m/>
    <n v="0"/>
    <m/>
    <m/>
    <m/>
    <x v="0"/>
    <x v="0"/>
    <d v="2007-01-19T00:00:00"/>
    <n v="18663.64"/>
  </r>
  <r>
    <s v="ARIANE DE SOUZA SIQUEIRA"/>
    <s v="Universidade Federal de Uberlandia"/>
    <n v="1855733"/>
    <n v="5432503697"/>
    <s v="11/06/1981"/>
    <x v="1"/>
    <s v="LEIDA MARIA DE SOUZA SIQUEIRA"/>
    <x v="0"/>
    <s v="BRASILEIRO NATO"/>
    <m/>
    <s v="MG"/>
    <m/>
    <n v="271"/>
    <s v="DIRETORIA ESCOLA DE EDUCACAO BASICA"/>
    <s v="03-EDUCACAO FISICA"/>
    <n v="271"/>
    <s v="DIRETORIA ESCOLA DE EDUCACAO BASICA"/>
    <s v="03-EDUCACAO FISICA"/>
    <m/>
    <x v="2"/>
    <x v="1"/>
    <x v="0"/>
    <m/>
    <s v="0//0"/>
    <m/>
    <m/>
    <n v="0"/>
    <m/>
    <n v="0"/>
    <m/>
    <m/>
    <m/>
    <x v="0"/>
    <x v="0"/>
    <d v="2011-03-28T00:00:00"/>
    <n v="17255.59"/>
  </r>
  <r>
    <s v="ARIANNE VELLASCO GOMES"/>
    <s v="Universidade Federal de Uberlandia"/>
    <n v="1086595"/>
    <n v="36910226852"/>
    <s v="05/04/1990"/>
    <x v="1"/>
    <s v="ADRIANA VELLASCO GOMES"/>
    <x v="0"/>
    <s v="BRASILEIRO NATO"/>
    <m/>
    <s v="SP"/>
    <m/>
    <n v="271"/>
    <s v="DIRETORIA ESCOLA DE EDUCACAO BASICA"/>
    <s v="03-EDUCACAO FISICA"/>
    <n v="271"/>
    <s v="DIRETORIA ESCOLA DE EDUCACAO BASICA"/>
    <s v="03-EDUCACAO FISICA"/>
    <m/>
    <x v="0"/>
    <x v="2"/>
    <x v="0"/>
    <m/>
    <s v="0//0"/>
    <m/>
    <m/>
    <n v="26250"/>
    <s v="UNIVERSIDADE FEDERAL DE RORAIMA"/>
    <n v="0"/>
    <m/>
    <m/>
    <m/>
    <x v="0"/>
    <x v="0"/>
    <d v="2019-08-26T00:00:00"/>
    <n v="11800.12"/>
  </r>
  <r>
    <s v="BELONI CACIQUE BRAGA"/>
    <s v="Universidade Federal de Uberlandia"/>
    <n v="3573459"/>
    <n v="52298540659"/>
    <s v="24/07/1964"/>
    <x v="1"/>
    <s v="DELCIDIA GOMES COSTA"/>
    <x v="0"/>
    <s v="BRASILEIRO NATO"/>
    <m/>
    <s v="MG"/>
    <s v="BELO HORIZONTE"/>
    <n v="271"/>
    <s v="DIRETORIA ESCOLA DE EDUCACAO BASICA"/>
    <s v="03-EDUCACAO FISICA"/>
    <n v="271"/>
    <s v="DIRETORIA ESCOLA DE EDUCACAO BASICA"/>
    <s v="03-EDUCACAO FISICA"/>
    <m/>
    <x v="2"/>
    <x v="0"/>
    <x v="0"/>
    <m/>
    <s v="0//0"/>
    <m/>
    <m/>
    <n v="0"/>
    <m/>
    <n v="0"/>
    <m/>
    <m/>
    <m/>
    <x v="0"/>
    <x v="0"/>
    <d v="2013-10-15T00:00:00"/>
    <n v="12763.01"/>
  </r>
  <r>
    <s v="BRUNO DE SOUSA FIGUEIRA"/>
    <s v="Universidade Federal de Uberlandia"/>
    <n v="1281575"/>
    <n v="10393369650"/>
    <s v="24/02/1990"/>
    <x v="0"/>
    <s v="CECILIA VICENTE DE SOUSA FIGUEIRA"/>
    <x v="0"/>
    <s v="BRASILEIRO NATO"/>
    <m/>
    <s v="MG"/>
    <m/>
    <n v="271"/>
    <s v="DIRETORIA ESCOLA DE EDUCACAO BASICA"/>
    <s v="03-EDUCACAO FISICA"/>
    <n v="271"/>
    <s v="DIRETORIA ESCOLA DE EDUCACAO BASICA"/>
    <s v="03-EDUCACAO FISICA"/>
    <m/>
    <x v="0"/>
    <x v="2"/>
    <x v="0"/>
    <m/>
    <s v="0//0"/>
    <m/>
    <m/>
    <n v="0"/>
    <m/>
    <n v="0"/>
    <m/>
    <m/>
    <m/>
    <x v="0"/>
    <x v="0"/>
    <d v="2020-09-18T00:00:00"/>
    <n v="9616.18"/>
  </r>
  <r>
    <s v="BRUNO GONZAGA TEODORO"/>
    <s v="Universidade Federal de Uberlandia"/>
    <n v="1817192"/>
    <n v="6875628643"/>
    <s v="21/02/1985"/>
    <x v="0"/>
    <s v="JUSSANIA TEODORO GONZAGA"/>
    <x v="1"/>
    <s v="BRASILEIRO NATO"/>
    <m/>
    <s v="MG"/>
    <m/>
    <n v="271"/>
    <s v="DIRETORIA ESCOLA DE EDUCACAO BASICA"/>
    <s v="03-EDUCACAO FISICA"/>
    <n v="271"/>
    <s v="DIRETORIA ESCOLA DE EDUCACAO BASICA"/>
    <s v="03-EDUCACAO FISICA"/>
    <m/>
    <x v="0"/>
    <x v="0"/>
    <x v="0"/>
    <m/>
    <s v="0//0"/>
    <m/>
    <m/>
    <n v="26439"/>
    <s v="INSTITUTO FEDERAL DE SAO PAULO"/>
    <n v="0"/>
    <m/>
    <m/>
    <m/>
    <x v="0"/>
    <x v="0"/>
    <d v="2017-10-01T00:00:00"/>
    <n v="17945.810000000001"/>
  </r>
  <r>
    <s v="CAMILA FLORO E SILVA"/>
    <s v="Universidade Federal de Uberlandia"/>
    <n v="3285653"/>
    <n v="44528618818"/>
    <s v="16/09/1996"/>
    <x v="1"/>
    <s v="DJALMIR FLORO DA SILVA"/>
    <x v="0"/>
    <s v="BRASILEIRO NATO"/>
    <m/>
    <s v="SP"/>
    <m/>
    <n v="271"/>
    <s v="DIRETORIA ESCOLA DE EDUCACAO BASICA"/>
    <s v="03-EDUCACAO FISICA"/>
    <n v="271"/>
    <s v="DIRETORIA ESCOLA DE EDUCACAO BASICA"/>
    <s v="03-EDUCACAO FISICA"/>
    <m/>
    <x v="1"/>
    <x v="2"/>
    <x v="1"/>
    <m/>
    <s v="0//0"/>
    <m/>
    <m/>
    <n v="0"/>
    <m/>
    <n v="0"/>
    <m/>
    <m/>
    <m/>
    <x v="1"/>
    <x v="1"/>
    <d v="2022-04-04T00:00:00"/>
    <n v="2846.15"/>
  </r>
  <r>
    <s v="CELINE CRISTINA SILVA BORGES"/>
    <s v="Universidade Federal de Uberlandia"/>
    <n v="3372269"/>
    <n v="105630675"/>
    <s v="24/10/1974"/>
    <x v="1"/>
    <s v="LINDALVA DE OLIVEIRA SILVA"/>
    <x v="0"/>
    <s v="BRASILEIRO NATO"/>
    <m/>
    <s v="MG"/>
    <s v="UBERLANDIA"/>
    <n v="271"/>
    <s v="DIRETORIA ESCOLA DE EDUCACAO BASICA"/>
    <s v="03-EDUCACAO FISICA"/>
    <n v="271"/>
    <s v="DIRETORIA ESCOLA DE EDUCACAO BASICA"/>
    <s v="03-EDUCACAO FISICA"/>
    <m/>
    <x v="3"/>
    <x v="3"/>
    <x v="0"/>
    <m/>
    <s v="0//0"/>
    <m/>
    <s v="Afast. no País (Com Ônus) Est/Dout/Mestrado - EST"/>
    <n v="0"/>
    <m/>
    <n v="0"/>
    <m/>
    <s v="30/06/2022"/>
    <s v="30/06/2023"/>
    <x v="0"/>
    <x v="0"/>
    <d v="2010-07-29T00:00:00"/>
    <n v="9260.6"/>
  </r>
  <r>
    <s v="CHRISTIAN ALVES MARTINS"/>
    <s v="Universidade Federal de Uberlandia"/>
    <n v="1802503"/>
    <n v="4052506650"/>
    <s v="15/07/1978"/>
    <x v="0"/>
    <s v="DENISE VIEIRA ALVES MARTINS"/>
    <x v="1"/>
    <s v="BRASILEIRO NATO"/>
    <m/>
    <s v="MG"/>
    <m/>
    <n v="271"/>
    <s v="DIRETORIA ESCOLA DE EDUCACAO BASICA"/>
    <s v="03-EDUCACAO FISICA"/>
    <n v="271"/>
    <s v="DIRETORIA ESCOLA DE EDUCACAO BASICA"/>
    <s v="03-EDUCACAO FISICA"/>
    <m/>
    <x v="0"/>
    <x v="0"/>
    <x v="0"/>
    <m/>
    <s v="0//0"/>
    <m/>
    <m/>
    <n v="0"/>
    <m/>
    <n v="0"/>
    <m/>
    <m/>
    <m/>
    <x v="0"/>
    <x v="0"/>
    <d v="2010-07-30T00:00:00"/>
    <n v="17945.810000000001"/>
  </r>
  <r>
    <s v="CLARICE CAROLINA ORTIZ DE CAMARGO"/>
    <s v="Universidade Federal de Uberlandia"/>
    <n v="1802490"/>
    <n v="26942586897"/>
    <s v="04/04/1979"/>
    <x v="1"/>
    <s v="ELISABETH SOARES DE CAMARGO"/>
    <x v="0"/>
    <s v="BRASILEIRO NATO"/>
    <m/>
    <s v="SP"/>
    <m/>
    <n v="271"/>
    <s v="DIRETORIA ESCOLA DE EDUCACAO BASICA"/>
    <s v="03-EDUCACAO FISICA"/>
    <n v="271"/>
    <s v="DIRETORIA ESCOLA DE EDUCACAO BASICA"/>
    <s v="03-EDUCACAO FISICA"/>
    <m/>
    <x v="2"/>
    <x v="2"/>
    <x v="0"/>
    <m/>
    <s v="0//0"/>
    <m/>
    <s v="Afast. no País (Com Ônus) Est/Dout/Mestrado - EST"/>
    <n v="0"/>
    <m/>
    <n v="0"/>
    <m/>
    <s v="10/12/2021"/>
    <s v="11/12/2023"/>
    <x v="0"/>
    <x v="0"/>
    <d v="2010-07-30T00:00:00"/>
    <n v="16591.91"/>
  </r>
  <r>
    <s v="CLAUDIA SILVA DE SOUZA"/>
    <s v="Universidade Federal de Uberlandia"/>
    <n v="2530771"/>
    <n v="4455448640"/>
    <s v="21/07/1980"/>
    <x v="1"/>
    <s v="ELIZABETH ALVES DA SILVA"/>
    <x v="0"/>
    <s v="BRASILEIRO NATO"/>
    <m/>
    <s v="MG"/>
    <s v="UBERLANDIA"/>
    <n v="271"/>
    <s v="DIRETORIA ESCOLA DE EDUCACAO BASICA"/>
    <s v="03-EDUCACAO FISICA"/>
    <n v="271"/>
    <s v="DIRETORIA ESCOLA DE EDUCACAO BASICA"/>
    <s v="03-EDUCACAO FISICA"/>
    <m/>
    <x v="0"/>
    <x v="1"/>
    <x v="0"/>
    <m/>
    <s v="0//0"/>
    <m/>
    <m/>
    <n v="0"/>
    <m/>
    <n v="0"/>
    <m/>
    <m/>
    <m/>
    <x v="0"/>
    <x v="0"/>
    <d v="2011-03-02T00:00:00"/>
    <n v="17255.59"/>
  </r>
  <r>
    <s v="CLEBER GARCIA CASAGRANDE"/>
    <s v="Universidade Federal de Uberlandia"/>
    <n v="1804606"/>
    <n v="15627350806"/>
    <s v="14/12/1973"/>
    <x v="0"/>
    <s v="ANA LUIZA GARCIA LEAL CASAGRANDE"/>
    <x v="0"/>
    <s v="BRASILEIRO NATO"/>
    <m/>
    <s v="SP"/>
    <m/>
    <n v="271"/>
    <s v="DIRETORIA ESCOLA DE EDUCACAO BASICA"/>
    <s v="03-EDUCACAO FISICA"/>
    <n v="271"/>
    <s v="DIRETORIA ESCOLA DE EDUCACAO BASICA"/>
    <s v="03-EDUCACAO FISICA"/>
    <m/>
    <x v="2"/>
    <x v="1"/>
    <x v="0"/>
    <m/>
    <s v="0//0"/>
    <m/>
    <m/>
    <n v="0"/>
    <m/>
    <n v="0"/>
    <m/>
    <m/>
    <m/>
    <x v="0"/>
    <x v="0"/>
    <d v="2010-08-05T00:00:00"/>
    <n v="17255.59"/>
  </r>
  <r>
    <s v="DAVID COLLARES ACHE"/>
    <s v="Universidade Federal de Uberlandia"/>
    <n v="3086899"/>
    <n v="38231579818"/>
    <s v="18/02/1989"/>
    <x v="0"/>
    <s v="FLAVIA APARECIDA COLLARES MOURA ACHE"/>
    <x v="0"/>
    <s v="BRASILEIRO NATO"/>
    <m/>
    <s v="SP"/>
    <m/>
    <n v="271"/>
    <s v="DIRETORIA ESCOLA DE EDUCACAO BASICA"/>
    <s v="03-EDUCACAO FISICA"/>
    <n v="271"/>
    <s v="DIRETORIA ESCOLA DE EDUCACAO BASICA"/>
    <s v="03-EDUCACAO FISICA"/>
    <m/>
    <x v="2"/>
    <x v="2"/>
    <x v="0"/>
    <m/>
    <s v="0//0"/>
    <m/>
    <m/>
    <n v="0"/>
    <m/>
    <n v="0"/>
    <m/>
    <m/>
    <m/>
    <x v="0"/>
    <x v="0"/>
    <d v="2019-02-04T00:00:00"/>
    <n v="11800.12"/>
  </r>
  <r>
    <s v="DEBORA CRISTINA DE OLIVEIRA SILVA NUNES"/>
    <s v="Universidade Federal de Uberlandia"/>
    <n v="2891166"/>
    <n v="8736390658"/>
    <s v="23/12/1987"/>
    <x v="1"/>
    <s v="LUCIA HELENA DE OLIVEIRA NUNES"/>
    <x v="0"/>
    <s v="BRASILEIRO NATO"/>
    <m/>
    <s v="MG"/>
    <m/>
    <n v="271"/>
    <s v="DIRETORIA ESCOLA DE EDUCACAO BASICA"/>
    <s v="03-EDUCACAO FISICA"/>
    <n v="271"/>
    <s v="DIRETORIA ESCOLA DE EDUCACAO BASICA"/>
    <s v="03-EDUCACAO FISICA"/>
    <m/>
    <x v="0"/>
    <x v="1"/>
    <x v="0"/>
    <m/>
    <s v="0//0"/>
    <m/>
    <m/>
    <n v="26413"/>
    <s v="INSTITUTO FEDERAL DO TRIANGULO MINEIRO"/>
    <n v="0"/>
    <m/>
    <m/>
    <m/>
    <x v="0"/>
    <x v="0"/>
    <d v="2018-05-17T00:00:00"/>
    <n v="12272.12"/>
  </r>
  <r>
    <s v="DIOGO GOMES NOVAES"/>
    <s v="Universidade Federal de Uberlandia"/>
    <n v="3612714"/>
    <n v="5538276694"/>
    <s v="18/08/1983"/>
    <x v="0"/>
    <s v="CREUZA MARIA GOMES ALVES"/>
    <x v="0"/>
    <s v="BRASILEIRO NATO"/>
    <m/>
    <s v="MG"/>
    <s v="UBERLANDIA"/>
    <n v="271"/>
    <s v="DIRETORIA ESCOLA DE EDUCACAO BASICA"/>
    <s v="03-EDUCACAO FISICA"/>
    <n v="271"/>
    <s v="DIRETORIA ESCOLA DE EDUCACAO BASICA"/>
    <s v="03-EDUCACAO FISICA"/>
    <m/>
    <x v="2"/>
    <x v="1"/>
    <x v="0"/>
    <m/>
    <s v="0//0"/>
    <m/>
    <m/>
    <n v="0"/>
    <m/>
    <n v="0"/>
    <m/>
    <m/>
    <m/>
    <x v="0"/>
    <x v="0"/>
    <d v="2014-08-19T00:00:00"/>
    <n v="12272.12"/>
  </r>
  <r>
    <s v="EDERSON DE OLIVEIRA PASSOS"/>
    <s v="Universidade Federal de Uberlandia"/>
    <n v="2764256"/>
    <n v="80117244104"/>
    <s v="04/08/1977"/>
    <x v="0"/>
    <s v="DIVA MARIA DE OLIVEIRA PASSOS"/>
    <x v="1"/>
    <s v="BRASILEIRO NATO"/>
    <m/>
    <s v="GO"/>
    <m/>
    <n v="271"/>
    <s v="DIRETORIA ESCOLA DE EDUCACAO BASICA"/>
    <s v="03-EDUCACAO FISICA"/>
    <n v="271"/>
    <s v="DIRETORIA ESCOLA DE EDUCACAO BASICA"/>
    <s v="03-EDUCACAO FISICA"/>
    <m/>
    <x v="2"/>
    <x v="3"/>
    <x v="0"/>
    <m/>
    <s v="0//0"/>
    <m/>
    <m/>
    <n v="0"/>
    <m/>
    <n v="0"/>
    <m/>
    <m/>
    <m/>
    <x v="0"/>
    <x v="0"/>
    <d v="2010-08-19T00:00:00"/>
    <n v="13273.52"/>
  </r>
  <r>
    <s v="EDUARDO MACEDO DE OLIVEIRA"/>
    <s v="Universidade Federal de Uberlandia"/>
    <n v="2214472"/>
    <n v="46014284672"/>
    <s v="11/08/1961"/>
    <x v="0"/>
    <s v="LECY MACEDO DE OLIVEIRA"/>
    <x v="0"/>
    <s v="BRASILEIRO NATO"/>
    <m/>
    <s v="MG"/>
    <s v="UBERLANDIA"/>
    <n v="271"/>
    <s v="DIRETORIA ESCOLA DE EDUCACAO BASICA"/>
    <s v="03-EDUCACAO FISICA"/>
    <n v="271"/>
    <s v="DIRETORIA ESCOLA DE EDUCACAO BASICA"/>
    <s v="03-EDUCACAO FISICA"/>
    <m/>
    <x v="2"/>
    <x v="3"/>
    <x v="0"/>
    <m/>
    <s v="0//0"/>
    <m/>
    <m/>
    <n v="0"/>
    <m/>
    <n v="0"/>
    <m/>
    <m/>
    <m/>
    <x v="0"/>
    <x v="0"/>
    <d v="1997-02-25T00:00:00"/>
    <n v="18837.25"/>
  </r>
  <r>
    <s v="ELISANGELA DE AZEVEDO SILVA RODRIGUES"/>
    <s v="Universidade Federal de Uberlandia"/>
    <n v="1108945"/>
    <n v="3283580618"/>
    <s v="19/03/1977"/>
    <x v="1"/>
    <s v="ROSANGELA APARECIDA DA SILVA"/>
    <x v="1"/>
    <s v="BRASILEIRO NATO"/>
    <m/>
    <s v="MG"/>
    <m/>
    <n v="271"/>
    <s v="DIRETORIA ESCOLA DE EDUCACAO BASICA"/>
    <s v="03-EDUCACAO FISICA"/>
    <n v="271"/>
    <s v="DIRETORIA ESCOLA DE EDUCACAO BASICA"/>
    <s v="03-EDUCACAO FISICA"/>
    <m/>
    <x v="0"/>
    <x v="2"/>
    <x v="0"/>
    <m/>
    <s v="0//0"/>
    <m/>
    <m/>
    <n v="0"/>
    <m/>
    <n v="0"/>
    <m/>
    <m/>
    <m/>
    <x v="0"/>
    <x v="0"/>
    <d v="2021-11-08T00:00:00"/>
    <n v="9616.18"/>
  </r>
  <r>
    <s v="FERNANDA CASSIA DOS SANTOS"/>
    <s v="Universidade Federal de Uberlandia"/>
    <n v="1357522"/>
    <n v="6346908928"/>
    <s v="06/04/1987"/>
    <x v="1"/>
    <s v="ELIR APARECIDA CHINATO"/>
    <x v="0"/>
    <s v="BRASILEIRO NATO"/>
    <m/>
    <s v="MG"/>
    <m/>
    <n v="271"/>
    <s v="DIRETORIA ESCOLA DE EDUCACAO BASICA"/>
    <s v="03-EDUCACAO FISICA"/>
    <n v="271"/>
    <s v="DIRETORIA ESCOLA DE EDUCACAO BASICA"/>
    <s v="03-EDUCACAO FISICA"/>
    <m/>
    <x v="0"/>
    <x v="2"/>
    <x v="0"/>
    <m/>
    <s v="0//0"/>
    <m/>
    <m/>
    <n v="0"/>
    <m/>
    <n v="0"/>
    <m/>
    <m/>
    <m/>
    <x v="0"/>
    <x v="0"/>
    <d v="2018-03-05T00:00:00"/>
    <n v="11800.12"/>
  </r>
  <r>
    <s v="FERNANDA CRISTINA DE CAMPOS"/>
    <s v="Universidade Federal de Uberlandia"/>
    <n v="2568371"/>
    <n v="3653913608"/>
    <s v="22/09/1978"/>
    <x v="1"/>
    <s v="CLEUSA MARIA CAMPOS"/>
    <x v="0"/>
    <s v="BRASILEIRO NATO"/>
    <m/>
    <s v="MG"/>
    <s v="PATOS DE MINAS"/>
    <n v="271"/>
    <s v="DIRETORIA ESCOLA DE EDUCACAO BASICA"/>
    <s v="03-EDUCACAO FISICA"/>
    <n v="271"/>
    <s v="DIRETORIA ESCOLA DE EDUCACAO BASICA"/>
    <s v="03-EDUCACAO FISICA"/>
    <m/>
    <x v="0"/>
    <x v="1"/>
    <x v="0"/>
    <m/>
    <s v="0//0"/>
    <m/>
    <m/>
    <n v="0"/>
    <m/>
    <n v="0"/>
    <m/>
    <m/>
    <m/>
    <x v="0"/>
    <x v="0"/>
    <d v="2020-01-15T00:00:00"/>
    <n v="10673.96"/>
  </r>
  <r>
    <s v="FERNANDA QUARESMA DA SILVA"/>
    <s v="Universidade Federal de Uberlandia"/>
    <n v="2082742"/>
    <n v="5741528651"/>
    <s v="05/10/1981"/>
    <x v="1"/>
    <s v="MARIA ANTONIA DE JESUS QUARESMA"/>
    <x v="0"/>
    <s v="BRASILEIRO NATO"/>
    <m/>
    <s v="MG"/>
    <m/>
    <n v="271"/>
    <s v="DIRETORIA ESCOLA DE EDUCACAO BASICA"/>
    <s v="03-EDUCACAO FISICA"/>
    <n v="271"/>
    <s v="DIRETORIA ESCOLA DE EDUCACAO BASICA"/>
    <s v="03-EDUCACAO FISICA"/>
    <m/>
    <x v="2"/>
    <x v="1"/>
    <x v="0"/>
    <m/>
    <s v="0//0"/>
    <m/>
    <m/>
    <n v="0"/>
    <m/>
    <n v="0"/>
    <m/>
    <m/>
    <m/>
    <x v="0"/>
    <x v="0"/>
    <d v="2014-01-24T00:00:00"/>
    <n v="12272.12"/>
  </r>
  <r>
    <s v="FLAVIA PIMENTA DE SOUZA CARCANHOLO"/>
    <s v="Universidade Federal de Uberlandia"/>
    <n v="1804654"/>
    <n v="25866857847"/>
    <s v="16/09/1976"/>
    <x v="1"/>
    <s v="IVONE AGUERRI PIMENTA DE SOUZA"/>
    <x v="0"/>
    <s v="BRASILEIRO NATO"/>
    <m/>
    <s v="SP"/>
    <m/>
    <n v="271"/>
    <s v="DIRETORIA ESCOLA DE EDUCACAO BASICA"/>
    <s v="03-EDUCACAO FISICA"/>
    <n v="271"/>
    <s v="DIRETORIA ESCOLA DE EDUCACAO BASICA"/>
    <s v="03-EDUCACAO FISICA"/>
    <m/>
    <x v="0"/>
    <x v="3"/>
    <x v="0"/>
    <m/>
    <s v="0//0"/>
    <m/>
    <m/>
    <n v="0"/>
    <m/>
    <n v="0"/>
    <m/>
    <m/>
    <m/>
    <x v="0"/>
    <x v="0"/>
    <d v="2010-08-04T00:00:00"/>
    <n v="13273.52"/>
  </r>
  <r>
    <s v="FRANCIELE QUEIROZ DA SILVA"/>
    <s v="Universidade Federal de Uberlandia"/>
    <n v="3139248"/>
    <n v="1606895621"/>
    <s v="03/06/1988"/>
    <x v="1"/>
    <s v="VALDECI QUEIROZ DA SILVA"/>
    <x v="0"/>
    <s v="BRASILEIRO NATO"/>
    <m/>
    <s v="MG"/>
    <m/>
    <n v="271"/>
    <s v="DIRETORIA ESCOLA DE EDUCACAO BASICA"/>
    <s v="03-EDUCACAO FISICA"/>
    <n v="271"/>
    <s v="DIRETORIA ESCOLA DE EDUCACAO BASICA"/>
    <s v="03-EDUCACAO FISICA"/>
    <m/>
    <x v="0"/>
    <x v="2"/>
    <x v="0"/>
    <m/>
    <s v="0//0"/>
    <m/>
    <m/>
    <n v="0"/>
    <m/>
    <n v="0"/>
    <m/>
    <m/>
    <m/>
    <x v="0"/>
    <x v="0"/>
    <d v="2019-07-11T00:00:00"/>
    <n v="11800.12"/>
  </r>
  <r>
    <s v="GABRIELA MARTINS SILVA"/>
    <s v="Universidade Federal de Uberlandia"/>
    <n v="2919612"/>
    <n v="6360184664"/>
    <s v="17/03/1984"/>
    <x v="1"/>
    <s v="RITA CELIA MARTINS DA SILVA"/>
    <x v="0"/>
    <s v="BRASILEIRO NATO"/>
    <m/>
    <s v="MG"/>
    <m/>
    <n v="271"/>
    <s v="DIRETORIA ESCOLA DE EDUCACAO BASICA"/>
    <s v="03-EDUCACAO FISICA"/>
    <n v="271"/>
    <s v="DIRETORIA ESCOLA DE EDUCACAO BASICA"/>
    <s v="03-EDUCACAO FISICA"/>
    <m/>
    <x v="0"/>
    <x v="2"/>
    <x v="0"/>
    <m/>
    <s v="0//0"/>
    <m/>
    <m/>
    <n v="0"/>
    <m/>
    <n v="0"/>
    <m/>
    <m/>
    <m/>
    <x v="0"/>
    <x v="0"/>
    <d v="2019-04-01T00:00:00"/>
    <n v="12775.63"/>
  </r>
  <r>
    <s v="GETULIO GOIS DE ARAUJO"/>
    <s v="Universidade Federal de Uberlandia"/>
    <n v="2615949"/>
    <n v="93226080644"/>
    <s v="18/08/1975"/>
    <x v="0"/>
    <s v="JACI GOIS DE ARAUJO"/>
    <x v="0"/>
    <s v="BRASILEIRO NATO"/>
    <m/>
    <s v="MG"/>
    <s v="UBERLANDIA"/>
    <n v="271"/>
    <s v="DIRETORIA ESCOLA DE EDUCACAO BASICA"/>
    <s v="03-EDUCACAO FISICA"/>
    <n v="271"/>
    <s v="DIRETORIA ESCOLA DE EDUCACAO BASICA"/>
    <s v="03-EDUCACAO FISICA"/>
    <m/>
    <x v="0"/>
    <x v="1"/>
    <x v="0"/>
    <m/>
    <s v="0//0"/>
    <m/>
    <m/>
    <n v="0"/>
    <m/>
    <n v="0"/>
    <m/>
    <m/>
    <m/>
    <x v="0"/>
    <x v="0"/>
    <d v="2010-08-02T00:00:00"/>
    <n v="17255.59"/>
  </r>
  <r>
    <s v="GETULIO RIBEIRO BACCELLI"/>
    <s v="Universidade Federal de Uberlandia"/>
    <n v="2620897"/>
    <n v="4447028654"/>
    <s v="02/05/1980"/>
    <x v="0"/>
    <s v="MARIA TEREZA RIBEIRO"/>
    <x v="2"/>
    <s v="BRASILEIRO NATO"/>
    <m/>
    <s v="MG"/>
    <s v="UBERLANDIA"/>
    <n v="271"/>
    <s v="DIRETORIA ESCOLA DE EDUCACAO BASICA"/>
    <s v="03-EDUCACAO FISICA"/>
    <n v="271"/>
    <s v="DIRETORIA ESCOLA DE EDUCACAO BASICA"/>
    <s v="03-EDUCACAO FISICA"/>
    <m/>
    <x v="2"/>
    <x v="1"/>
    <x v="0"/>
    <m/>
    <s v="0//0"/>
    <m/>
    <m/>
    <n v="0"/>
    <m/>
    <n v="0"/>
    <m/>
    <m/>
    <m/>
    <x v="0"/>
    <x v="0"/>
    <d v="2010-08-02T00:00:00"/>
    <n v="17255.59"/>
  </r>
  <r>
    <s v="GIULIANA RIBEIRO CARVALHO"/>
    <s v="Universidade Federal de Uberlandia"/>
    <n v="1811493"/>
    <n v="113094663"/>
    <s v="27/03/1973"/>
    <x v="1"/>
    <s v="VERA LUCI RIBEIRO CARVALHO"/>
    <x v="0"/>
    <s v="BRASILEIRO NATO"/>
    <m/>
    <s v="MG"/>
    <m/>
    <n v="271"/>
    <s v="DIRETORIA ESCOLA DE EDUCACAO BASICA"/>
    <s v="03-EDUCACAO FISICA"/>
    <n v="271"/>
    <s v="DIRETORIA ESCOLA DE EDUCACAO BASICA"/>
    <s v="03-EDUCACAO FISICA"/>
    <m/>
    <x v="2"/>
    <x v="0"/>
    <x v="0"/>
    <m/>
    <s v="0//0"/>
    <m/>
    <m/>
    <n v="0"/>
    <m/>
    <n v="0"/>
    <m/>
    <m/>
    <m/>
    <x v="0"/>
    <x v="0"/>
    <d v="2010-08-17T00:00:00"/>
    <n v="17945.810000000001"/>
  </r>
  <r>
    <s v="INIA FRANCO DE NOVAES"/>
    <s v="Universidade Federal de Uberlandia"/>
    <n v="2362849"/>
    <n v="425286665"/>
    <s v="06/07/1975"/>
    <x v="1"/>
    <s v="MARIA DIVINA DELFINO FRANCO"/>
    <x v="0"/>
    <s v="BRASILEIRO NATO"/>
    <m/>
    <s v="GO"/>
    <s v="ITUMBIARA"/>
    <n v="271"/>
    <s v="DIRETORIA ESCOLA DE EDUCACAO BASICA"/>
    <s v="03-EDUCACAO FISICA"/>
    <n v="271"/>
    <s v="DIRETORIA ESCOLA DE EDUCACAO BASICA"/>
    <s v="03-EDUCACAO FISICA"/>
    <m/>
    <x v="0"/>
    <x v="0"/>
    <x v="0"/>
    <m/>
    <s v="0//0"/>
    <m/>
    <m/>
    <n v="0"/>
    <m/>
    <n v="0"/>
    <m/>
    <m/>
    <m/>
    <x v="0"/>
    <x v="0"/>
    <d v="2010-08-12T00:00:00"/>
    <n v="17945.810000000001"/>
  </r>
  <r>
    <s v="JANINE CECILIA GONCALVES PEIXOTO"/>
    <s v="Universidade Federal de Uberlandia"/>
    <n v="2313775"/>
    <n v="4747418695"/>
    <s v="17/10/1981"/>
    <x v="1"/>
    <s v="VALERIA APARECIDA GONCALVES"/>
    <x v="0"/>
    <s v="BRASILEIRO NATO"/>
    <m/>
    <s v="MG"/>
    <m/>
    <n v="271"/>
    <s v="DIRETORIA ESCOLA DE EDUCACAO BASICA"/>
    <s v="03-EDUCACAO FISICA"/>
    <n v="271"/>
    <s v="DIRETORIA ESCOLA DE EDUCACAO BASICA"/>
    <s v="03-EDUCACAO FISICA"/>
    <m/>
    <x v="2"/>
    <x v="1"/>
    <x v="0"/>
    <m/>
    <s v="0//0"/>
    <m/>
    <m/>
    <n v="0"/>
    <m/>
    <n v="0"/>
    <m/>
    <m/>
    <m/>
    <x v="0"/>
    <x v="0"/>
    <d v="2016-05-24T00:00:00"/>
    <n v="12272.12"/>
  </r>
  <r>
    <s v="JOAO PAULO HENRIQUE RIBEIRO"/>
    <s v="Universidade Federal de Uberlandia"/>
    <n v="2944828"/>
    <n v="6428852659"/>
    <s v="23/02/1984"/>
    <x v="0"/>
    <s v="MARCIA HELENA TRISTAO HENRIQUE"/>
    <x v="0"/>
    <s v="BRASILEIRO NATO"/>
    <m/>
    <s v="MG"/>
    <m/>
    <n v="271"/>
    <s v="DIRETORIA ESCOLA DE EDUCACAO BASICA"/>
    <s v="03-EDUCACAO FISICA"/>
    <n v="271"/>
    <s v="DIRETORIA ESCOLA DE EDUCACAO BASICA"/>
    <s v="03-EDUCACAO FISICA"/>
    <m/>
    <x v="4"/>
    <x v="2"/>
    <x v="1"/>
    <m/>
    <s v="0//0"/>
    <m/>
    <m/>
    <n v="0"/>
    <m/>
    <n v="0"/>
    <m/>
    <m/>
    <m/>
    <x v="1"/>
    <x v="1"/>
    <d v="2021-09-06T00:00:00"/>
    <n v="2710.25"/>
  </r>
  <r>
    <s v="JOEL VICTOR REIS LISBOA"/>
    <s v="Universidade Federal de Uberlandia"/>
    <n v="3270200"/>
    <n v="69891516172"/>
    <s v="01/01/1997"/>
    <x v="0"/>
    <s v="JOSIELKE DE SOUZA REIS"/>
    <x v="0"/>
    <s v="BRASILEIRO NATO"/>
    <m/>
    <s v="DF"/>
    <m/>
    <n v="271"/>
    <s v="DIRETORIA ESCOLA DE EDUCACAO BASICA"/>
    <s v="03-EDUCACAO FISICA"/>
    <n v="271"/>
    <s v="DIRETORIA ESCOLA DE EDUCACAO BASICA"/>
    <s v="03-EDUCACAO FISICA"/>
    <m/>
    <x v="4"/>
    <x v="2"/>
    <x v="1"/>
    <m/>
    <s v="0//0"/>
    <m/>
    <m/>
    <n v="0"/>
    <m/>
    <n v="0"/>
    <m/>
    <m/>
    <m/>
    <x v="1"/>
    <x v="1"/>
    <d v="2022-01-03T00:00:00"/>
    <n v="2846.15"/>
  </r>
  <r>
    <s v="JOHNATAN AUGUSTO DA COSTA ALVES"/>
    <s v="Universidade Federal de Uberlandia"/>
    <n v="1300333"/>
    <n v="6730372664"/>
    <s v="03/03/1985"/>
    <x v="0"/>
    <s v="LEILA ALVES SILVA DA COSTA"/>
    <x v="0"/>
    <s v="BRASILEIRO NATO"/>
    <m/>
    <s v="MG"/>
    <m/>
    <n v="271"/>
    <s v="DIRETORIA ESCOLA DE EDUCACAO BASICA"/>
    <s v="03-EDUCACAO FISICA"/>
    <n v="271"/>
    <s v="DIRETORIA ESCOLA DE EDUCACAO BASICA"/>
    <s v="03-EDUCACAO FISICA"/>
    <m/>
    <x v="2"/>
    <x v="2"/>
    <x v="0"/>
    <m/>
    <s v="0//0"/>
    <m/>
    <m/>
    <n v="0"/>
    <m/>
    <n v="0"/>
    <m/>
    <m/>
    <m/>
    <x v="0"/>
    <x v="0"/>
    <d v="2018-02-27T00:00:00"/>
    <n v="11800.12"/>
  </r>
  <r>
    <s v="JOICE RIBEIRO MACHADO DA SILVA"/>
    <s v="Universidade Federal de Uberlandia"/>
    <n v="2313324"/>
    <n v="17186360831"/>
    <s v="07/09/1973"/>
    <x v="1"/>
    <s v="HELENA MARIA RIBEIRO MACHADO"/>
    <x v="0"/>
    <s v="BRASILEIRO NATO"/>
    <m/>
    <s v="SP"/>
    <m/>
    <n v="273"/>
    <s v="VICE DIR DA ESCOLA DE EDUCACAO BASICA"/>
    <s v="03-EDUCACAO FISICA"/>
    <n v="271"/>
    <s v="DIRETORIA ESCOLA DE EDUCACAO BASICA"/>
    <s v="03-EDUCACAO FISICA"/>
    <m/>
    <x v="0"/>
    <x v="1"/>
    <x v="0"/>
    <m/>
    <s v="0//0"/>
    <m/>
    <m/>
    <n v="0"/>
    <m/>
    <n v="0"/>
    <m/>
    <m/>
    <m/>
    <x v="0"/>
    <x v="0"/>
    <d v="2016-05-24T00:00:00"/>
    <n v="12272.12"/>
  </r>
  <r>
    <s v="JOICE SILVA MUNDIM GUIMARAES"/>
    <s v="Universidade Federal de Uberlandia"/>
    <n v="3139441"/>
    <n v="9405897616"/>
    <s v="11/05/1990"/>
    <x v="1"/>
    <s v="NEIDE SILVA MARQUES MUNDIM"/>
    <x v="0"/>
    <s v="BRASILEIRO NATO"/>
    <m/>
    <s v="MG"/>
    <m/>
    <n v="271"/>
    <s v="DIRETORIA ESCOLA DE EDUCACAO BASICA"/>
    <s v="03-EDUCACAO FISICA"/>
    <n v="271"/>
    <s v="DIRETORIA ESCOLA DE EDUCACAO BASICA"/>
    <s v="03-EDUCACAO FISICA"/>
    <m/>
    <x v="0"/>
    <x v="2"/>
    <x v="0"/>
    <m/>
    <s v="0//0"/>
    <m/>
    <m/>
    <n v="0"/>
    <m/>
    <n v="0"/>
    <m/>
    <m/>
    <m/>
    <x v="0"/>
    <x v="0"/>
    <d v="2019-07-22T00:00:00"/>
    <n v="11800.12"/>
  </r>
  <r>
    <s v="JULLIZZE MAIA BORGES"/>
    <s v="Universidade Federal de Uberlandia"/>
    <n v="3261379"/>
    <n v="12495251790"/>
    <s v="24/11/1989"/>
    <x v="1"/>
    <s v="MARIA CRISTINA MAIA BORGES"/>
    <x v="0"/>
    <s v="BRASILEIRO NATO"/>
    <m/>
    <s v="MG"/>
    <m/>
    <n v="271"/>
    <s v="DIRETORIA ESCOLA DE EDUCACAO BASICA"/>
    <s v="03-EDUCACAO FISICA"/>
    <n v="271"/>
    <s v="DIRETORIA ESCOLA DE EDUCACAO BASICA"/>
    <s v="03-EDUCACAO FISICA"/>
    <m/>
    <x v="1"/>
    <x v="2"/>
    <x v="1"/>
    <m/>
    <s v="0//0"/>
    <m/>
    <m/>
    <n v="0"/>
    <m/>
    <n v="0"/>
    <m/>
    <m/>
    <m/>
    <x v="1"/>
    <x v="1"/>
    <d v="2021-12-10T00:00:00"/>
    <n v="2710.25"/>
  </r>
  <r>
    <s v="KARINA MAGNO BRAZOROTTO DE SA"/>
    <s v="Universidade Federal de Uberlandia"/>
    <n v="1162791"/>
    <n v="31926865880"/>
    <s v="11/04/1984"/>
    <x v="1"/>
    <s v="MARLENE MAGNO BRAZOROTTO"/>
    <x v="0"/>
    <s v="BRASILEIRO NATO"/>
    <m/>
    <s v="SP"/>
    <m/>
    <n v="271"/>
    <s v="DIRETORIA ESCOLA DE EDUCACAO BASICA"/>
    <s v="03-EDUCACAO FISICA"/>
    <n v="271"/>
    <s v="DIRETORIA ESCOLA DE EDUCACAO BASICA"/>
    <s v="03-EDUCACAO FISICA"/>
    <m/>
    <x v="4"/>
    <x v="2"/>
    <x v="0"/>
    <m/>
    <s v="0//0"/>
    <m/>
    <m/>
    <n v="26439"/>
    <s v="INSTITUTO FEDERAL DE SAO PAULO"/>
    <n v="0"/>
    <m/>
    <m/>
    <m/>
    <x v="0"/>
    <x v="0"/>
    <d v="2021-05-14T00:00:00"/>
    <n v="8232.64"/>
  </r>
  <r>
    <s v="KASSIA GONCALVES ARANTES"/>
    <s v="Universidade Federal de Uberlandia"/>
    <n v="1802177"/>
    <n v="98671480615"/>
    <s v="02/05/1973"/>
    <x v="1"/>
    <s v="ANGELA MARIA GONCALVES CANUTO"/>
    <x v="0"/>
    <s v="BRASILEIRO NATO"/>
    <m/>
    <s v="MG"/>
    <m/>
    <n v="271"/>
    <s v="DIRETORIA ESCOLA DE EDUCACAO BASICA"/>
    <s v="03-EDUCACAO FISICA"/>
    <n v="271"/>
    <s v="DIRETORIA ESCOLA DE EDUCACAO BASICA"/>
    <s v="03-EDUCACAO FISICA"/>
    <m/>
    <x v="2"/>
    <x v="0"/>
    <x v="0"/>
    <m/>
    <s v="0//0"/>
    <m/>
    <s v="Afast. no País (Com Ônus) Est/Dout/Mestrado - EST"/>
    <n v="0"/>
    <m/>
    <n v="0"/>
    <m/>
    <s v="3/01/2022"/>
    <s v="2/01/2023"/>
    <x v="0"/>
    <x v="0"/>
    <d v="2010-07-28T00:00:00"/>
    <n v="17945.810000000001"/>
  </r>
  <r>
    <s v="KELLEN CRISTINA COSTA ALVES BERNARDELLI"/>
    <s v="Universidade Federal de Uberlandia"/>
    <n v="2372140"/>
    <n v="3399586698"/>
    <s v="11/11/1978"/>
    <x v="1"/>
    <s v="DARCI COSTA ALVES"/>
    <x v="0"/>
    <s v="BRASILEIRO NATO"/>
    <m/>
    <s v="MG"/>
    <s v="UBERLANDIA"/>
    <n v="271"/>
    <s v="DIRETORIA ESCOLA DE EDUCACAO BASICA"/>
    <s v="03-EDUCACAO FISICA"/>
    <n v="271"/>
    <s v="DIRETORIA ESCOLA DE EDUCACAO BASICA"/>
    <s v="03-EDUCACAO FISICA"/>
    <m/>
    <x v="0"/>
    <x v="0"/>
    <x v="0"/>
    <m/>
    <s v="0//0"/>
    <m/>
    <m/>
    <n v="0"/>
    <m/>
    <n v="0"/>
    <m/>
    <m/>
    <m/>
    <x v="0"/>
    <x v="0"/>
    <d v="2010-08-03T00:00:00"/>
    <n v="17945.810000000001"/>
  </r>
  <r>
    <s v="KLENIO ANTONIO SOUSA"/>
    <s v="Universidade Federal de Uberlandia"/>
    <n v="1802190"/>
    <n v="74612530691"/>
    <s v="13/06/1969"/>
    <x v="0"/>
    <s v="MARIA DA PENHA CARVALHO DE SOUZA"/>
    <x v="1"/>
    <s v="BRASILEIRO NATO"/>
    <m/>
    <s v="MG"/>
    <m/>
    <n v="271"/>
    <s v="DIRETORIA ESCOLA DE EDUCACAO BASICA"/>
    <s v="03-EDUCACAO FISICA"/>
    <n v="271"/>
    <s v="DIRETORIA ESCOLA DE EDUCACAO BASICA"/>
    <s v="03-EDUCACAO FISICA"/>
    <m/>
    <x v="2"/>
    <x v="1"/>
    <x v="0"/>
    <m/>
    <s v="0//0"/>
    <m/>
    <m/>
    <n v="0"/>
    <m/>
    <n v="0"/>
    <m/>
    <m/>
    <m/>
    <x v="0"/>
    <x v="0"/>
    <d v="2010-07-28T00:00:00"/>
    <n v="17255.59"/>
  </r>
  <r>
    <s v="LARA OLIVEIRA BUENOS AIRES"/>
    <s v="Universidade Federal de Uberlandia"/>
    <n v="3214725"/>
    <n v="12537599608"/>
    <s v="19/02/1996"/>
    <x v="1"/>
    <s v="JANAINA OLIVEIRA BUENOS AIRES"/>
    <x v="0"/>
    <s v="BRASILEIRO NATO"/>
    <m/>
    <s v="MG"/>
    <m/>
    <n v="271"/>
    <s v="DIRETORIA ESCOLA DE EDUCACAO BASICA"/>
    <s v="03-EDUCACAO FISICA"/>
    <n v="271"/>
    <s v="DIRETORIA ESCOLA DE EDUCACAO BASICA"/>
    <s v="03-EDUCACAO FISICA"/>
    <m/>
    <x v="1"/>
    <x v="2"/>
    <x v="1"/>
    <m/>
    <s v="0//0"/>
    <m/>
    <m/>
    <n v="0"/>
    <m/>
    <n v="0"/>
    <m/>
    <m/>
    <m/>
    <x v="1"/>
    <x v="1"/>
    <d v="2020-12-18T00:00:00"/>
    <n v="2846.15"/>
  </r>
  <r>
    <s v="LARISSA NAHAS DOMINGUES DE OLIVEIRA"/>
    <s v="Universidade Federal de Uberlandia"/>
    <n v="2142759"/>
    <n v="7169504642"/>
    <s v="22/06/1987"/>
    <x v="1"/>
    <s v="ANICE NAHAS"/>
    <x v="0"/>
    <s v="BRASILEIRO NATO"/>
    <m/>
    <s v="MG"/>
    <m/>
    <n v="271"/>
    <s v="DIRETORIA ESCOLA DE EDUCACAO BASICA"/>
    <s v="03-EDUCACAO FISICA"/>
    <n v="271"/>
    <s v="DIRETORIA ESCOLA DE EDUCACAO BASICA"/>
    <s v="03-EDUCACAO FISICA"/>
    <m/>
    <x v="0"/>
    <x v="0"/>
    <x v="0"/>
    <m/>
    <s v="0//0"/>
    <m/>
    <m/>
    <n v="0"/>
    <m/>
    <n v="0"/>
    <m/>
    <m/>
    <m/>
    <x v="0"/>
    <x v="0"/>
    <d v="2014-08-01T00:00:00"/>
    <n v="12763.01"/>
  </r>
  <r>
    <s v="LAVINE ROCHA CARDOSO FERREIRA"/>
    <s v="Universidade Federal de Uberlandia"/>
    <n v="1803788"/>
    <n v="2735311660"/>
    <s v="19/01/1977"/>
    <x v="1"/>
    <s v="ILZA GOMES DA ROCHA CARDOSO"/>
    <x v="2"/>
    <s v="BRASILEIRO NATO"/>
    <m/>
    <s v="MG"/>
    <m/>
    <n v="271"/>
    <s v="DIRETORIA ESCOLA DE EDUCACAO BASICA"/>
    <s v="03-EDUCACAO FISICA"/>
    <n v="271"/>
    <s v="DIRETORIA ESCOLA DE EDUCACAO BASICA"/>
    <s v="03-EDUCACAO FISICA"/>
    <m/>
    <x v="2"/>
    <x v="0"/>
    <x v="0"/>
    <m/>
    <s v="0//0"/>
    <m/>
    <s v="Afast. no País (Com Ônus) Est/Dout/Mestrado - EST"/>
    <n v="0"/>
    <m/>
    <n v="0"/>
    <m/>
    <s v="9/10/2022"/>
    <s v="5/10/2023"/>
    <x v="0"/>
    <x v="0"/>
    <d v="2010-08-03T00:00:00"/>
    <n v="17945.810000000001"/>
  </r>
  <r>
    <s v="LEA AURELIANO DE SOUSA MACHADO"/>
    <s v="Universidade Federal de Uberlandia"/>
    <n v="2151081"/>
    <n v="3620881600"/>
    <s v="19/01/1978"/>
    <x v="1"/>
    <s v="NAIR AURELIANO TIBURCIO"/>
    <x v="1"/>
    <s v="BRASILEIRO NATO"/>
    <m/>
    <s v="MG"/>
    <m/>
    <n v="271"/>
    <s v="DIRETORIA ESCOLA DE EDUCACAO BASICA"/>
    <s v="03-EDUCACAO FISICA"/>
    <n v="271"/>
    <s v="DIRETORIA ESCOLA DE EDUCACAO BASICA"/>
    <s v="03-EDUCACAO FISICA"/>
    <m/>
    <x v="3"/>
    <x v="2"/>
    <x v="0"/>
    <m/>
    <s v="0//0"/>
    <m/>
    <m/>
    <n v="0"/>
    <m/>
    <n v="0"/>
    <m/>
    <m/>
    <m/>
    <x v="0"/>
    <x v="0"/>
    <d v="2014-08-12T00:00:00"/>
    <n v="8232.64"/>
  </r>
  <r>
    <s v="LEANDRO SOUSA ALVES"/>
    <s v="Universidade Federal de Uberlandia"/>
    <n v="3273289"/>
    <n v="10308945662"/>
    <s v="30/12/1991"/>
    <x v="0"/>
    <s v="MARIA HELENA DE SOUSA ALVES"/>
    <x v="3"/>
    <s v="BRASILEIRO NATO"/>
    <m/>
    <s v="MG"/>
    <m/>
    <n v="271"/>
    <s v="DIRETORIA ESCOLA DE EDUCACAO BASICA"/>
    <s v="03-EDUCACAO FISICA"/>
    <n v="271"/>
    <s v="DIRETORIA ESCOLA DE EDUCACAO BASICA"/>
    <s v="03-EDUCACAO FISICA"/>
    <m/>
    <x v="1"/>
    <x v="2"/>
    <x v="1"/>
    <m/>
    <s v="0//0"/>
    <m/>
    <m/>
    <n v="0"/>
    <m/>
    <n v="0"/>
    <m/>
    <m/>
    <m/>
    <x v="1"/>
    <x v="1"/>
    <d v="2022-02-10T00:00:00"/>
    <n v="2846.15"/>
  </r>
  <r>
    <s v="LEONARDO DONIZETTE DE DEUS MENEZES"/>
    <s v="Universidade Federal de Uberlandia"/>
    <n v="1803802"/>
    <n v="303888644"/>
    <s v="17/08/1974"/>
    <x v="0"/>
    <s v="MARIA ORDALIA DE FATIMA DE DEUS MENEZES"/>
    <x v="0"/>
    <s v="BRASILEIRO NATO"/>
    <m/>
    <s v="MG"/>
    <m/>
    <n v="271"/>
    <s v="DIRETORIA ESCOLA DE EDUCACAO BASICA"/>
    <s v="03-EDUCACAO FISICA"/>
    <n v="271"/>
    <s v="DIRETORIA ESCOLA DE EDUCACAO BASICA"/>
    <s v="03-EDUCACAO FISICA"/>
    <m/>
    <x v="2"/>
    <x v="0"/>
    <x v="0"/>
    <m/>
    <s v="0//0"/>
    <m/>
    <m/>
    <n v="0"/>
    <m/>
    <n v="0"/>
    <m/>
    <m/>
    <m/>
    <x v="0"/>
    <x v="0"/>
    <d v="2010-07-28T00:00:00"/>
    <n v="17945.810000000001"/>
  </r>
  <r>
    <s v="LETICIA ARAUJO RODRIGUES SCHNEIDER"/>
    <s v="Universidade Federal de Uberlandia"/>
    <n v="3315242"/>
    <n v="13212694637"/>
    <s v="22/12/1997"/>
    <x v="1"/>
    <s v="MARILANE ARAUJO RODRIGUES"/>
    <x v="0"/>
    <s v="BRASILEIRO NATO"/>
    <m/>
    <s v="MG"/>
    <m/>
    <n v="271"/>
    <s v="DIRETORIA ESCOLA DE EDUCACAO BASICA"/>
    <s v="03-EDUCACAO FISICA"/>
    <n v="271"/>
    <s v="DIRETORIA ESCOLA DE EDUCACAO BASICA"/>
    <s v="03-EDUCACAO FISICA"/>
    <m/>
    <x v="1"/>
    <x v="2"/>
    <x v="1"/>
    <m/>
    <s v="0//0"/>
    <m/>
    <m/>
    <n v="0"/>
    <m/>
    <n v="0"/>
    <m/>
    <m/>
    <m/>
    <x v="1"/>
    <x v="1"/>
    <d v="2022-10-14T00:00:00"/>
    <n v="2846.15"/>
  </r>
  <r>
    <s v="LETICIA BORGES DE OLIVEIRA"/>
    <s v="Universidade Federal de Uberlandia"/>
    <n v="2602756"/>
    <n v="4788988607"/>
    <s v="08/06/1978"/>
    <x v="1"/>
    <s v="MARIA DA GLORIA BARBOSA BORGES"/>
    <x v="1"/>
    <s v="BRASILEIRO NATO"/>
    <m/>
    <s v="MG"/>
    <s v="UBERLANDIA"/>
    <n v="271"/>
    <s v="DIRETORIA ESCOLA DE EDUCACAO BASICA"/>
    <s v="03-EDUCACAO FISICA"/>
    <n v="271"/>
    <s v="DIRETORIA ESCOLA DE EDUCACAO BASICA"/>
    <s v="03-EDUCACAO FISICA"/>
    <m/>
    <x v="2"/>
    <x v="0"/>
    <x v="0"/>
    <m/>
    <s v="0//0"/>
    <m/>
    <m/>
    <n v="0"/>
    <m/>
    <n v="0"/>
    <m/>
    <m/>
    <m/>
    <x v="0"/>
    <x v="0"/>
    <d v="2014-08-19T00:00:00"/>
    <n v="12763.01"/>
  </r>
  <r>
    <s v="LETICIA SILVA MOURA"/>
    <s v="Universidade Federal de Uberlandia"/>
    <n v="3258456"/>
    <n v="11288412665"/>
    <s v="23/07/1993"/>
    <x v="1"/>
    <s v="KELLEN CRISTINA SILVA MOURA"/>
    <x v="3"/>
    <s v="BRASILEIRO NATO"/>
    <m/>
    <s v="MG"/>
    <m/>
    <n v="271"/>
    <s v="DIRETORIA ESCOLA DE EDUCACAO BASICA"/>
    <s v="03-EDUCACAO FISICA"/>
    <n v="271"/>
    <s v="DIRETORIA ESCOLA DE EDUCACAO BASICA"/>
    <s v="03-EDUCACAO FISICA"/>
    <m/>
    <x v="1"/>
    <x v="2"/>
    <x v="1"/>
    <m/>
    <s v="0//0"/>
    <m/>
    <m/>
    <n v="0"/>
    <m/>
    <n v="0"/>
    <m/>
    <m/>
    <m/>
    <x v="1"/>
    <x v="1"/>
    <d v="2021-11-30T00:00:00"/>
    <n v="2710.25"/>
  </r>
  <r>
    <s v="LIDIANE APARECIDA ALVES"/>
    <s v="Universidade Federal de Uberlandia"/>
    <n v="3298494"/>
    <n v="7727347639"/>
    <s v="07/11/1985"/>
    <x v="1"/>
    <s v="HELENA APARECIDA DE FARIA ALVES"/>
    <x v="1"/>
    <s v="BRASILEIRO NATO"/>
    <m/>
    <s v="MG"/>
    <m/>
    <n v="271"/>
    <s v="DIRETORIA ESCOLA DE EDUCACAO BASICA"/>
    <s v="03-EDUCACAO FISICA"/>
    <n v="271"/>
    <s v="DIRETORIA ESCOLA DE EDUCACAO BASICA"/>
    <s v="03-EDUCACAO FISICA"/>
    <m/>
    <x v="0"/>
    <x v="2"/>
    <x v="0"/>
    <m/>
    <s v="0//0"/>
    <m/>
    <m/>
    <n v="0"/>
    <m/>
    <n v="0"/>
    <m/>
    <m/>
    <m/>
    <x v="0"/>
    <x v="0"/>
    <d v="2021-11-24T00:00:00"/>
    <n v="9616.18"/>
  </r>
  <r>
    <s v="LILIANE DOS GUIMARAES ALVIM NUNES ARAUJO"/>
    <s v="Universidade Federal de Uberlandia"/>
    <n v="2351496"/>
    <n v="2989013660"/>
    <s v="10/10/1974"/>
    <x v="1"/>
    <s v="VERA LUCIA DOS GUIMARAES ALVIM NUNES"/>
    <x v="0"/>
    <s v="BRASILEIRO NATO"/>
    <m/>
    <s v="MG"/>
    <s v="TUPACIGUARA"/>
    <n v="271"/>
    <s v="DIRETORIA ESCOLA DE EDUCACAO BASICA"/>
    <s v="03-EDUCACAO FISICA"/>
    <n v="271"/>
    <s v="DIRETORIA ESCOLA DE EDUCACAO BASICA"/>
    <s v="03-EDUCACAO FISICA"/>
    <m/>
    <x v="0"/>
    <x v="3"/>
    <x v="0"/>
    <m/>
    <s v="0//0"/>
    <m/>
    <m/>
    <n v="0"/>
    <m/>
    <n v="0"/>
    <m/>
    <m/>
    <m/>
    <x v="0"/>
    <x v="0"/>
    <d v="2006-09-29T00:00:00"/>
    <n v="18663.64"/>
  </r>
  <r>
    <s v="LUCIANA SOARES MUNIZ"/>
    <s v="Universidade Federal de Uberlandia"/>
    <n v="1507142"/>
    <n v="5503342623"/>
    <s v="24/11/1980"/>
    <x v="1"/>
    <s v="LUCIMAR SOARES ANDRADE VIEIRA"/>
    <x v="0"/>
    <s v="BRASILEIRO NATO"/>
    <m/>
    <s v="MG"/>
    <s v="UBERLANDIA"/>
    <n v="271"/>
    <s v="DIRETORIA ESCOLA DE EDUCACAO BASICA"/>
    <s v="03-EDUCACAO FISICA"/>
    <n v="271"/>
    <s v="DIRETORIA ESCOLA DE EDUCACAO BASICA"/>
    <s v="03-EDUCACAO FISICA"/>
    <m/>
    <x v="0"/>
    <x v="2"/>
    <x v="0"/>
    <m/>
    <s v="0//0"/>
    <m/>
    <m/>
    <n v="0"/>
    <m/>
    <n v="0"/>
    <m/>
    <m/>
    <m/>
    <x v="0"/>
    <x v="0"/>
    <d v="2005-08-05T00:00:00"/>
    <n v="20530.009999999998"/>
  </r>
  <r>
    <s v="LUCIANA XAVIER DE CASTRO"/>
    <s v="Universidade Federal de Uberlandia"/>
    <n v="2767038"/>
    <n v="6418387600"/>
    <s v="11/10/1981"/>
    <x v="1"/>
    <s v="VANIA LUCIA XAVIER DE CASTRO"/>
    <x v="1"/>
    <s v="BRASILEIRO NATO"/>
    <m/>
    <s v="MG"/>
    <m/>
    <n v="271"/>
    <s v="DIRETORIA ESCOLA DE EDUCACAO BASICA"/>
    <s v="03-EDUCACAO FISICA"/>
    <n v="271"/>
    <s v="DIRETORIA ESCOLA DE EDUCACAO BASICA"/>
    <s v="03-EDUCACAO FISICA"/>
    <m/>
    <x v="2"/>
    <x v="0"/>
    <x v="0"/>
    <m/>
    <s v="0//0"/>
    <m/>
    <s v="Afast. no País (Com Ônus) Est/Dout/Mestrado - EST"/>
    <n v="0"/>
    <m/>
    <n v="0"/>
    <m/>
    <s v="7/09/2022"/>
    <s v="6/09/2023"/>
    <x v="0"/>
    <x v="0"/>
    <d v="2010-07-28T00:00:00"/>
    <n v="17945.810000000001"/>
  </r>
  <r>
    <s v="LUCIANNA RIBEIRO DE LIMA"/>
    <s v="Universidade Federal de Uberlandia"/>
    <n v="1507140"/>
    <n v="44019823634"/>
    <s v="26/07/1972"/>
    <x v="1"/>
    <s v="LACI RIBEIRO DE LIMA"/>
    <x v="0"/>
    <s v="BRASILEIRO NATO"/>
    <m/>
    <s v="MG"/>
    <s v="UBERLANDIA"/>
    <n v="271"/>
    <s v="DIRETORIA ESCOLA DE EDUCACAO BASICA"/>
    <s v="03-EDUCACAO FISICA"/>
    <n v="271"/>
    <s v="DIRETORIA ESCOLA DE EDUCACAO BASICA"/>
    <s v="03-EDUCACAO FISICA"/>
    <m/>
    <x v="0"/>
    <x v="2"/>
    <x v="0"/>
    <m/>
    <s v="0//0"/>
    <m/>
    <m/>
    <n v="0"/>
    <m/>
    <n v="0"/>
    <m/>
    <m/>
    <m/>
    <x v="0"/>
    <x v="0"/>
    <d v="2005-08-05T00:00:00"/>
    <n v="20530.009999999998"/>
  </r>
  <r>
    <s v="LUCIELLE FARIAS ARANTES"/>
    <s v="Universidade Federal de Uberlandia"/>
    <n v="2568521"/>
    <n v="3747917674"/>
    <s v="04/07/1978"/>
    <x v="1"/>
    <s v="BERNARDETE MARIA DOS SANTOS ARANTES"/>
    <x v="2"/>
    <s v="BRASILEIRO NATO"/>
    <m/>
    <s v="MG"/>
    <s v="UBERLANDIA"/>
    <n v="271"/>
    <s v="DIRETORIA ESCOLA DE EDUCACAO BASICA"/>
    <s v="03-EDUCACAO FISICA"/>
    <n v="271"/>
    <s v="DIRETORIA ESCOLA DE EDUCACAO BASICA"/>
    <s v="03-EDUCACAO FISICA"/>
    <m/>
    <x v="0"/>
    <x v="0"/>
    <x v="0"/>
    <m/>
    <s v="0//0"/>
    <m/>
    <m/>
    <n v="0"/>
    <m/>
    <n v="0"/>
    <m/>
    <m/>
    <m/>
    <x v="0"/>
    <x v="0"/>
    <d v="2010-07-27T00:00:00"/>
    <n v="17945.810000000001"/>
  </r>
  <r>
    <s v="MAISA GONCALVES DA SILVA"/>
    <s v="Universidade Federal de Uberlandia"/>
    <n v="2610462"/>
    <n v="6722198677"/>
    <s v="16/03/1985"/>
    <x v="1"/>
    <s v="ERILDA GONCALVES DA SILVA"/>
    <x v="0"/>
    <s v="BRASILEIRO NATO"/>
    <m/>
    <s v="MG"/>
    <s v="PATOS DE MINAS"/>
    <n v="271"/>
    <s v="DIRETORIA ESCOLA DE EDUCACAO BASICA"/>
    <s v="03-EDUCACAO FISICA"/>
    <n v="271"/>
    <s v="DIRETORIA ESCOLA DE EDUCACAO BASICA"/>
    <s v="03-EDUCACAO FISICA"/>
    <m/>
    <x v="2"/>
    <x v="3"/>
    <x v="0"/>
    <m/>
    <s v="0//0"/>
    <m/>
    <m/>
    <n v="0"/>
    <m/>
    <n v="0"/>
    <m/>
    <m/>
    <m/>
    <x v="0"/>
    <x v="0"/>
    <d v="2010-08-04T00:00:00"/>
    <n v="13273.52"/>
  </r>
  <r>
    <s v="MARA RUBIA DE ALMEIDA COLLI"/>
    <s v="Universidade Federal de Uberlandia"/>
    <n v="2822175"/>
    <n v="6852903605"/>
    <s v="08/08/1984"/>
    <x v="1"/>
    <s v="ROSEMARY CHAVAGLIA DE ALMEIDA COLLI"/>
    <x v="0"/>
    <s v="BRASILEIRO NATO"/>
    <m/>
    <s v="MG"/>
    <m/>
    <n v="271"/>
    <s v="DIRETORIA ESCOLA DE EDUCACAO BASICA"/>
    <s v="03-EDUCACAO FISICA"/>
    <n v="271"/>
    <s v="DIRETORIA ESCOLA DE EDUCACAO BASICA"/>
    <s v="03-EDUCACAO FISICA"/>
    <m/>
    <x v="2"/>
    <x v="0"/>
    <x v="0"/>
    <m/>
    <s v="0//0"/>
    <m/>
    <m/>
    <n v="0"/>
    <m/>
    <n v="0"/>
    <m/>
    <m/>
    <m/>
    <x v="0"/>
    <x v="0"/>
    <d v="2014-05-07T00:00:00"/>
    <n v="12763.01"/>
  </r>
  <r>
    <s v="MARCIA MARTINS DE OLIVEIRA ABREU"/>
    <s v="Universidade Federal de Uberlandia"/>
    <n v="1804516"/>
    <n v="90805712615"/>
    <s v="25/06/1974"/>
    <x v="1"/>
    <s v="MARIA DE FATIMA S OLIVEIRA"/>
    <x v="0"/>
    <s v="BRASILEIRO NATO"/>
    <m/>
    <s v="MG"/>
    <m/>
    <n v="271"/>
    <s v="DIRETORIA ESCOLA DE EDUCACAO BASICA"/>
    <s v="03-EDUCACAO FISICA"/>
    <n v="271"/>
    <s v="DIRETORIA ESCOLA DE EDUCACAO BASICA"/>
    <s v="03-EDUCACAO FISICA"/>
    <m/>
    <x v="0"/>
    <x v="0"/>
    <x v="0"/>
    <m/>
    <s v="0//0"/>
    <m/>
    <m/>
    <n v="0"/>
    <m/>
    <n v="0"/>
    <m/>
    <m/>
    <m/>
    <x v="0"/>
    <x v="0"/>
    <d v="2010-08-03T00:00:00"/>
    <n v="17945.810000000001"/>
  </r>
  <r>
    <s v="MARCO TULIO MENDES ETERNO"/>
    <s v="Universidade Federal de Uberlandia"/>
    <n v="1178605"/>
    <n v="65239970653"/>
    <s v="16/08/1969"/>
    <x v="0"/>
    <s v="MARY MENDES"/>
    <x v="0"/>
    <s v="BRASILEIRO NATO"/>
    <m/>
    <s v="MG"/>
    <m/>
    <n v="271"/>
    <s v="DIRETORIA ESCOLA DE EDUCACAO BASICA"/>
    <s v="03-EDUCACAO FISICA"/>
    <n v="271"/>
    <s v="DIRETORIA ESCOLA DE EDUCACAO BASICA"/>
    <s v="03-EDUCACAO FISICA"/>
    <m/>
    <x v="2"/>
    <x v="0"/>
    <x v="0"/>
    <m/>
    <s v="0//0"/>
    <m/>
    <m/>
    <n v="0"/>
    <m/>
    <n v="0"/>
    <m/>
    <m/>
    <m/>
    <x v="0"/>
    <x v="0"/>
    <d v="2011-03-28T00:00:00"/>
    <n v="17945.810000000001"/>
  </r>
  <r>
    <s v="MARCUS VINICIUS FURTADO DA SILVA OLIVEIRA"/>
    <s v="Universidade Federal de Uberlandia"/>
    <n v="3251411"/>
    <n v="10018523625"/>
    <s v="21/05/1991"/>
    <x v="0"/>
    <s v="SONIA FURTADO DA SILVA OLIVEIRA"/>
    <x v="0"/>
    <s v="BRASILEIRO NATO"/>
    <m/>
    <s v="MG"/>
    <m/>
    <n v="271"/>
    <s v="DIRETORIA ESCOLA DE EDUCACAO BASICA"/>
    <s v="03-EDUCACAO FISICA"/>
    <n v="271"/>
    <s v="DIRETORIA ESCOLA DE EDUCACAO BASICA"/>
    <s v="03-EDUCACAO FISICA"/>
    <m/>
    <x v="0"/>
    <x v="2"/>
    <x v="0"/>
    <m/>
    <s v="0//0"/>
    <m/>
    <m/>
    <n v="0"/>
    <m/>
    <n v="0"/>
    <m/>
    <m/>
    <m/>
    <x v="0"/>
    <x v="0"/>
    <d v="2021-09-08T00:00:00"/>
    <n v="9616.18"/>
  </r>
  <r>
    <s v="MARIANA MARTINS PEREIRA"/>
    <s v="Universidade Federal de Uberlandia"/>
    <n v="2618898"/>
    <n v="750127155"/>
    <s v="19/03/1985"/>
    <x v="1"/>
    <s v="VERONICE APARECIDA MARTINS PEREIRA"/>
    <x v="0"/>
    <s v="BRASILEIRO NATO"/>
    <m/>
    <s v="GO"/>
    <s v="ITUMBIARA"/>
    <n v="271"/>
    <s v="DIRETORIA ESCOLA DE EDUCACAO BASICA"/>
    <s v="03-EDUCACAO FISICA"/>
    <n v="271"/>
    <s v="DIRETORIA ESCOLA DE EDUCACAO BASICA"/>
    <s v="03-EDUCACAO FISICA"/>
    <m/>
    <x v="2"/>
    <x v="3"/>
    <x v="0"/>
    <m/>
    <s v="0//0"/>
    <m/>
    <m/>
    <n v="0"/>
    <m/>
    <n v="0"/>
    <m/>
    <m/>
    <m/>
    <x v="0"/>
    <x v="0"/>
    <d v="2010-07-28T00:00:00"/>
    <n v="13273.52"/>
  </r>
  <r>
    <s v="MARIANE ELLEN DA SILVA"/>
    <s v="Universidade Federal de Uberlandia"/>
    <n v="2686272"/>
    <n v="8113136622"/>
    <s v="13/01/1986"/>
    <x v="1"/>
    <s v="SILVANIA DE FATIMA SILVA"/>
    <x v="0"/>
    <s v="BRASILEIRO NATO"/>
    <m/>
    <s v="MG"/>
    <s v="UBERLANDIA"/>
    <n v="271"/>
    <s v="DIRETORIA ESCOLA DE EDUCACAO BASICA"/>
    <s v="03-EDUCACAO FISICA"/>
    <n v="271"/>
    <s v="DIRETORIA ESCOLA DE EDUCACAO BASICA"/>
    <s v="03-EDUCACAO FISICA"/>
    <m/>
    <x v="2"/>
    <x v="3"/>
    <x v="0"/>
    <m/>
    <s v="0//0"/>
    <m/>
    <m/>
    <n v="0"/>
    <m/>
    <n v="0"/>
    <m/>
    <m/>
    <m/>
    <x v="0"/>
    <x v="0"/>
    <d v="2010-08-04T00:00:00"/>
    <n v="13273.52"/>
  </r>
  <r>
    <s v="MARIZA BARBOSA DE OLIVEIRA"/>
    <s v="Universidade Federal de Uberlandia"/>
    <n v="2573409"/>
    <n v="6371970623"/>
    <s v="10/01/1983"/>
    <x v="1"/>
    <s v="LAZARA DA LUZ BARBOSA DE OLIVEIRA"/>
    <x v="0"/>
    <s v="BRASILEIRO NATO"/>
    <m/>
    <s v="MG"/>
    <s v="CARMO DO PARANAIBA"/>
    <n v="271"/>
    <s v="DIRETORIA ESCOLA DE EDUCACAO BASICA"/>
    <s v="03-EDUCACAO FISICA"/>
    <n v="271"/>
    <s v="DIRETORIA ESCOLA DE EDUCACAO BASICA"/>
    <s v="03-EDUCACAO FISICA"/>
    <m/>
    <x v="2"/>
    <x v="0"/>
    <x v="0"/>
    <m/>
    <s v="0//0"/>
    <m/>
    <s v="Afast. no País (Com Ônus) Est/Dout/Mestrado - EST"/>
    <n v="0"/>
    <m/>
    <n v="0"/>
    <m/>
    <s v="10/02/2022"/>
    <s v="10/02/2023"/>
    <x v="0"/>
    <x v="0"/>
    <d v="2013-12-03T00:00:00"/>
    <n v="12763.01"/>
  </r>
  <r>
    <s v="NUBIA SILVIA GUIMARAES"/>
    <s v="Universidade Federal de Uberlandia"/>
    <n v="2487244"/>
    <n v="93761414668"/>
    <s v="14/03/1975"/>
    <x v="1"/>
    <s v="MARIA DAS DORES RODRIGUES GUIMARAES"/>
    <x v="0"/>
    <s v="BRASILEIRO NATO"/>
    <m/>
    <s v="MG"/>
    <s v="BURITI ALEGRE"/>
    <n v="271"/>
    <s v="DIRETORIA ESCOLA DE EDUCACAO BASICA"/>
    <s v="03-EDUCACAO FISICA"/>
    <n v="271"/>
    <s v="DIRETORIA ESCOLA DE EDUCACAO BASICA"/>
    <s v="03-EDUCACAO FISICA"/>
    <m/>
    <x v="0"/>
    <x v="2"/>
    <x v="0"/>
    <m/>
    <s v="0//0"/>
    <m/>
    <m/>
    <n v="0"/>
    <m/>
    <n v="0"/>
    <m/>
    <m/>
    <m/>
    <x v="0"/>
    <x v="0"/>
    <d v="2006-09-22T00:00:00"/>
    <n v="24382.77"/>
  </r>
  <r>
    <s v="PAMELA FARIA OLIVEIRA"/>
    <s v="Universidade Federal de Uberlandia"/>
    <n v="1802161"/>
    <n v="7799304600"/>
    <s v="12/07/1986"/>
    <x v="1"/>
    <s v="DULCE ELAINE FARIA DE OLIVEIRA"/>
    <x v="0"/>
    <s v="BRASILEIRO NATO"/>
    <m/>
    <s v="MG"/>
    <m/>
    <n v="271"/>
    <s v="DIRETORIA ESCOLA DE EDUCACAO BASICA"/>
    <s v="03-EDUCACAO FISICA"/>
    <n v="271"/>
    <s v="DIRETORIA ESCOLA DE EDUCACAO BASICA"/>
    <s v="03-EDUCACAO FISICA"/>
    <m/>
    <x v="2"/>
    <x v="0"/>
    <x v="0"/>
    <m/>
    <s v="0//0"/>
    <m/>
    <m/>
    <n v="0"/>
    <m/>
    <n v="0"/>
    <m/>
    <m/>
    <m/>
    <x v="0"/>
    <x v="0"/>
    <d v="2010-07-28T00:00:00"/>
    <n v="17945.810000000001"/>
  </r>
  <r>
    <s v="PAULA AMARAL FARIA"/>
    <s v="Universidade Federal de Uberlandia"/>
    <n v="1803828"/>
    <n v="5042527630"/>
    <s v="04/01/1980"/>
    <x v="1"/>
    <s v="ALDAZELIA AMARAL"/>
    <x v="0"/>
    <s v="BRASILEIRO NATO"/>
    <m/>
    <s v="GO"/>
    <m/>
    <n v="271"/>
    <s v="DIRETORIA ESCOLA DE EDUCACAO BASICA"/>
    <s v="03-EDUCACAO FISICA"/>
    <n v="271"/>
    <s v="DIRETORIA ESCOLA DE EDUCACAO BASICA"/>
    <s v="03-EDUCACAO FISICA"/>
    <m/>
    <x v="0"/>
    <x v="2"/>
    <x v="0"/>
    <m/>
    <s v="0//0"/>
    <m/>
    <m/>
    <n v="0"/>
    <m/>
    <n v="0"/>
    <m/>
    <m/>
    <m/>
    <x v="0"/>
    <x v="0"/>
    <d v="2010-07-28T00:00:00"/>
    <n v="17567.419999999998"/>
  </r>
  <r>
    <s v="POLLYANNA HONORATA SILVA"/>
    <s v="Universidade Federal de Uberlandia"/>
    <n v="3558845"/>
    <n v="5651137637"/>
    <s v="24/12/1980"/>
    <x v="1"/>
    <s v="CLEIDE MARIA HONORATA SILVA"/>
    <x v="1"/>
    <s v="BRASILEIRO NATO"/>
    <m/>
    <s v="MS"/>
    <s v="APARECIDA DO TABOADO"/>
    <n v="271"/>
    <s v="DIRETORIA ESCOLA DE EDUCACAO BASICA"/>
    <s v="03-EDUCACAO FISICA"/>
    <n v="271"/>
    <s v="DIRETORIA ESCOLA DE EDUCACAO BASICA"/>
    <s v="03-EDUCACAO FISICA"/>
    <m/>
    <x v="2"/>
    <x v="0"/>
    <x v="0"/>
    <m/>
    <s v="0//0"/>
    <m/>
    <m/>
    <n v="0"/>
    <m/>
    <n v="0"/>
    <m/>
    <m/>
    <m/>
    <x v="0"/>
    <x v="0"/>
    <d v="2014-08-19T00:00:00"/>
    <n v="12763.01"/>
  </r>
  <r>
    <s v="PRISCILA GERVASIO TEIXEIRA"/>
    <s v="Universidade Federal de Uberlandia"/>
    <n v="2565005"/>
    <n v="4892294683"/>
    <s v="18/01/1980"/>
    <x v="1"/>
    <s v="LUCI GERVASIO TEIXEIRA"/>
    <x v="0"/>
    <s v="BRASILEIRO NATO"/>
    <m/>
    <s v="MG"/>
    <s v="MONTE ALEGRE DE MINAS"/>
    <n v="271"/>
    <s v="DIRETORIA ESCOLA DE EDUCACAO BASICA"/>
    <s v="03-EDUCACAO FISICA"/>
    <n v="271"/>
    <s v="DIRETORIA ESCOLA DE EDUCACAO BASICA"/>
    <s v="03-EDUCACAO FISICA"/>
    <m/>
    <x v="3"/>
    <x v="3"/>
    <x v="0"/>
    <m/>
    <s v="0//0"/>
    <m/>
    <m/>
    <n v="0"/>
    <m/>
    <n v="0"/>
    <m/>
    <m/>
    <m/>
    <x v="0"/>
    <x v="0"/>
    <d v="2010-07-29T00:00:00"/>
    <n v="9260.6"/>
  </r>
  <r>
    <s v="QUENIA CORTES DOS SANTOS SALES"/>
    <s v="Universidade Federal de Uberlandia"/>
    <n v="1372135"/>
    <n v="88879658620"/>
    <s v="07/01/1972"/>
    <x v="1"/>
    <s v="LIONALDA MARIA DOS SANTOS CORTES"/>
    <x v="0"/>
    <s v="BRASILEIRO NATO"/>
    <m/>
    <s v="MG"/>
    <s v="UBERLANDIA"/>
    <n v="271"/>
    <s v="DIRETORIA ESCOLA DE EDUCACAO BASICA"/>
    <s v="03-EDUCACAO FISICA"/>
    <n v="271"/>
    <s v="DIRETORIA ESCOLA DE EDUCACAO BASICA"/>
    <s v="03-EDUCACAO FISICA"/>
    <m/>
    <x v="0"/>
    <x v="3"/>
    <x v="0"/>
    <m/>
    <s v="0//0"/>
    <m/>
    <m/>
    <n v="0"/>
    <m/>
    <n v="0"/>
    <m/>
    <m/>
    <m/>
    <x v="0"/>
    <x v="0"/>
    <d v="2003-02-27T00:00:00"/>
    <n v="18663.64"/>
  </r>
  <r>
    <s v="ROBERTA PAULA GOMES SILVA"/>
    <s v="Universidade Federal de Uberlandia"/>
    <n v="2077507"/>
    <n v="862930600"/>
    <s v="08/01/1981"/>
    <x v="1"/>
    <s v="ISOLENE DIVINA DE DEUS SILVA"/>
    <x v="1"/>
    <s v="BRASILEIRO NATO"/>
    <m/>
    <s v="MG"/>
    <m/>
    <n v="271"/>
    <s v="DIRETORIA ESCOLA DE EDUCACAO BASICA"/>
    <s v="03-EDUCACAO FISICA"/>
    <n v="271"/>
    <s v="DIRETORIA ESCOLA DE EDUCACAO BASICA"/>
    <s v="03-EDUCACAO FISICA"/>
    <m/>
    <x v="0"/>
    <x v="0"/>
    <x v="0"/>
    <m/>
    <s v="0//0"/>
    <m/>
    <m/>
    <n v="0"/>
    <m/>
    <n v="0"/>
    <m/>
    <m/>
    <m/>
    <x v="0"/>
    <x v="0"/>
    <d v="2013-12-03T00:00:00"/>
    <n v="12763.01"/>
  </r>
  <r>
    <s v="ROBSON GONCALVES FELIX"/>
    <s v="Universidade Federal de Uberlandia"/>
    <n v="1844866"/>
    <n v="86450913649"/>
    <s v="25/08/1976"/>
    <x v="0"/>
    <s v="MARIA ROSA GONCALVES"/>
    <x v="1"/>
    <s v="BRASILEIRO NATO"/>
    <m/>
    <s v="GO"/>
    <m/>
    <n v="271"/>
    <s v="DIRETORIA ESCOLA DE EDUCACAO BASICA"/>
    <s v="03-EDUCACAO FISICA"/>
    <n v="271"/>
    <s v="DIRETORIA ESCOLA DE EDUCACAO BASICA"/>
    <s v="03-EDUCACAO FISICA"/>
    <m/>
    <x v="0"/>
    <x v="0"/>
    <x v="0"/>
    <m/>
    <s v="0//0"/>
    <m/>
    <m/>
    <n v="26415"/>
    <s v="INSTITUTO FEDERAL DE MATO GROSSO DO SUL"/>
    <n v="0"/>
    <m/>
    <m/>
    <m/>
    <x v="0"/>
    <x v="0"/>
    <d v="2021-02-08T00:00:00"/>
    <n v="17945.810000000001"/>
  </r>
  <r>
    <s v="ROCHELE KARINE MARQUES GARIBALDI"/>
    <s v="Universidade Federal de Uberlandia"/>
    <n v="1803866"/>
    <n v="5953840640"/>
    <s v="20/05/1983"/>
    <x v="1"/>
    <s v="APARECIDA DE OLIVEIRA MARQUES"/>
    <x v="1"/>
    <s v="BRASILEIRO NATO"/>
    <m/>
    <s v="MG"/>
    <m/>
    <n v="271"/>
    <s v="DIRETORIA ESCOLA DE EDUCACAO BASICA"/>
    <s v="03-EDUCACAO FISICA"/>
    <n v="271"/>
    <s v="DIRETORIA ESCOLA DE EDUCACAO BASICA"/>
    <s v="03-EDUCACAO FISICA"/>
    <m/>
    <x v="2"/>
    <x v="3"/>
    <x v="0"/>
    <m/>
    <s v="0//0"/>
    <m/>
    <m/>
    <n v="0"/>
    <m/>
    <n v="0"/>
    <m/>
    <m/>
    <m/>
    <x v="0"/>
    <x v="0"/>
    <d v="2010-08-03T00:00:00"/>
    <n v="13273.52"/>
  </r>
  <r>
    <s v="RONES AURELIANO DE SOUSA"/>
    <s v="Universidade Federal de Uberlandia"/>
    <n v="2583336"/>
    <n v="3622856670"/>
    <s v="17/05/1979"/>
    <x v="0"/>
    <s v="NAIR AURELIANO TIBURCIO"/>
    <x v="3"/>
    <s v="BRASILEIRO NATO"/>
    <m/>
    <s v="MG"/>
    <s v="UBERLANDIA"/>
    <n v="271"/>
    <s v="DIRETORIA ESCOLA DE EDUCACAO BASICA"/>
    <s v="03-EDUCACAO FISICA"/>
    <n v="271"/>
    <s v="DIRETORIA ESCOLA DE EDUCACAO BASICA"/>
    <s v="03-EDUCACAO FISICA"/>
    <m/>
    <x v="2"/>
    <x v="3"/>
    <x v="0"/>
    <m/>
    <s v="0//0"/>
    <m/>
    <m/>
    <n v="0"/>
    <m/>
    <n v="0"/>
    <m/>
    <m/>
    <m/>
    <x v="0"/>
    <x v="0"/>
    <d v="2010-08-03T00:00:00"/>
    <n v="13273.52"/>
  </r>
  <r>
    <s v="ROSIANE APARECIDA NOGUEIRA MARTINS"/>
    <s v="Universidade Federal de Uberlandia"/>
    <n v="3237247"/>
    <n v="11070774600"/>
    <s v="24/04/1992"/>
    <x v="1"/>
    <s v="ADELAIDE NOGUEIRA MARTINS"/>
    <x v="3"/>
    <s v="BRASILEIRO NATO"/>
    <m/>
    <s v="MG"/>
    <m/>
    <n v="271"/>
    <s v="DIRETORIA ESCOLA DE EDUCACAO BASICA"/>
    <s v="03-EDUCACAO FISICA"/>
    <n v="271"/>
    <s v="DIRETORIA ESCOLA DE EDUCACAO BASICA"/>
    <s v="03-EDUCACAO FISICA"/>
    <m/>
    <x v="4"/>
    <x v="2"/>
    <x v="1"/>
    <m/>
    <s v="0//0"/>
    <m/>
    <m/>
    <n v="0"/>
    <m/>
    <n v="0"/>
    <m/>
    <m/>
    <m/>
    <x v="1"/>
    <x v="1"/>
    <d v="2021-03-08T00:00:00"/>
    <n v="2846.15"/>
  </r>
  <r>
    <s v="SELMA SUELI SANTOS GUIMARAES"/>
    <s v="Universidade Federal de Uberlandia"/>
    <n v="2358468"/>
    <n v="48111414668"/>
    <s v="27/07/1958"/>
    <x v="1"/>
    <s v="ELZA VIEIRA SANTOS"/>
    <x v="0"/>
    <s v="BRASILEIRO NATO"/>
    <m/>
    <s v="MG"/>
    <s v="UBERLANDIA"/>
    <n v="271"/>
    <s v="DIRETORIA ESCOLA DE EDUCACAO BASICA"/>
    <s v="03-EDUCACAO FISICA"/>
    <n v="271"/>
    <s v="DIRETORIA ESCOLA DE EDUCACAO BASICA"/>
    <s v="03-EDUCACAO FISICA"/>
    <m/>
    <x v="0"/>
    <x v="2"/>
    <x v="0"/>
    <m/>
    <s v="0//0"/>
    <m/>
    <m/>
    <n v="0"/>
    <m/>
    <n v="0"/>
    <m/>
    <m/>
    <m/>
    <x v="0"/>
    <x v="0"/>
    <d v="2007-01-19T00:00:00"/>
    <n v="23475.45"/>
  </r>
  <r>
    <s v="SILENE RODOLFO CAJUELLA"/>
    <s v="Universidade Federal de Uberlandia"/>
    <n v="1855874"/>
    <n v="73142859691"/>
    <s v="29/08/1970"/>
    <x v="1"/>
    <s v="LUZIA ARACI RODOLFO CAJUELLA"/>
    <x v="0"/>
    <s v="BRASILEIRO NATO"/>
    <m/>
    <s v="SP"/>
    <m/>
    <n v="271"/>
    <s v="DIRETORIA ESCOLA DE EDUCACAO BASICA"/>
    <s v="03-EDUCACAO FISICA"/>
    <n v="271"/>
    <s v="DIRETORIA ESCOLA DE EDUCACAO BASICA"/>
    <s v="03-EDUCACAO FISICA"/>
    <m/>
    <x v="2"/>
    <x v="0"/>
    <x v="0"/>
    <m/>
    <s v="0//0"/>
    <m/>
    <m/>
    <n v="0"/>
    <m/>
    <n v="0"/>
    <m/>
    <m/>
    <m/>
    <x v="0"/>
    <x v="0"/>
    <d v="2011-03-22T00:00:00"/>
    <n v="14426.89"/>
  </r>
  <r>
    <s v="SUELY APARECIDA GOMES MOREIRA"/>
    <s v="Universidade Federal de Uberlandia"/>
    <n v="2486564"/>
    <n v="109471679"/>
    <s v="19/05/1973"/>
    <x v="1"/>
    <s v="MARIA LUCIA CORREIA DE ANDRADE"/>
    <x v="0"/>
    <s v="BRASILEIRO NATO"/>
    <m/>
    <s v="MG"/>
    <s v="CARNEIRINHO"/>
    <n v="271"/>
    <s v="DIRETORIA ESCOLA DE EDUCACAO BASICA"/>
    <s v="03-EDUCACAO FISICA"/>
    <n v="271"/>
    <s v="DIRETORIA ESCOLA DE EDUCACAO BASICA"/>
    <s v="03-EDUCACAO FISICA"/>
    <m/>
    <x v="0"/>
    <x v="0"/>
    <x v="0"/>
    <m/>
    <s v="0//0"/>
    <m/>
    <m/>
    <n v="0"/>
    <m/>
    <n v="0"/>
    <m/>
    <m/>
    <m/>
    <x v="0"/>
    <x v="0"/>
    <d v="2010-08-18T00:00:00"/>
    <n v="17945.810000000001"/>
  </r>
  <r>
    <s v="SUMAIA BARBOSA FRANCO MARRA"/>
    <s v="Universidade Federal de Uberlandia"/>
    <n v="1803904"/>
    <n v="1464429626"/>
    <s v="11/11/1984"/>
    <x v="1"/>
    <s v="MARIA DE FATIMA BARBOSA MARRA"/>
    <x v="0"/>
    <s v="BRASILEIRO NATO"/>
    <m/>
    <s v="MG"/>
    <m/>
    <n v="271"/>
    <s v="DIRETORIA ESCOLA DE EDUCACAO BASICA"/>
    <s v="03-EDUCACAO FISICA"/>
    <n v="271"/>
    <s v="DIRETORIA ESCOLA DE EDUCACAO BASICA"/>
    <s v="03-EDUCACAO FISICA"/>
    <m/>
    <x v="3"/>
    <x v="3"/>
    <x v="0"/>
    <m/>
    <s v="0//0"/>
    <m/>
    <m/>
    <n v="0"/>
    <m/>
    <n v="0"/>
    <m/>
    <m/>
    <m/>
    <x v="0"/>
    <x v="0"/>
    <d v="2010-08-02T00:00:00"/>
    <n v="9260.6"/>
  </r>
  <r>
    <s v="TALITA MARTINS FARIA MARQUES"/>
    <s v="Universidade Federal de Uberlandia"/>
    <n v="3200632"/>
    <n v="8958512610"/>
    <s v="14/03/1989"/>
    <x v="1"/>
    <s v="LUCIANA MARTINS DE OLIVEIRA FARIA"/>
    <x v="0"/>
    <s v="BRASILEIRO NATO"/>
    <m/>
    <s v="MG"/>
    <m/>
    <n v="271"/>
    <s v="DIRETORIA ESCOLA DE EDUCACAO BASICA"/>
    <s v="03-EDUCACAO FISICA"/>
    <n v="271"/>
    <s v="DIRETORIA ESCOLA DE EDUCACAO BASICA"/>
    <s v="03-EDUCACAO FISICA"/>
    <m/>
    <x v="2"/>
    <x v="1"/>
    <x v="0"/>
    <m/>
    <s v="0//0"/>
    <m/>
    <s v="LIC. TRATAMENTO DE SAUDE - EST"/>
    <n v="0"/>
    <m/>
    <n v="0"/>
    <m/>
    <s v="7/12/2022"/>
    <s v="5/01/2023"/>
    <x v="0"/>
    <x v="0"/>
    <d v="2020-07-24T00:00:00"/>
    <n v="10097"/>
  </r>
  <r>
    <s v="TATIANI RABELO LAPA SANTOS"/>
    <s v="Universidade Federal de Uberlandia"/>
    <n v="3251741"/>
    <n v="7687521676"/>
    <s v="01/09/1985"/>
    <x v="1"/>
    <s v="MARIA APARECIDA RABELO LAPA"/>
    <x v="1"/>
    <s v="BRASILEIRO NATO"/>
    <m/>
    <s v="MG"/>
    <m/>
    <n v="271"/>
    <s v="DIRETORIA ESCOLA DE EDUCACAO BASICA"/>
    <s v="03-EDUCACAO FISICA"/>
    <n v="271"/>
    <s v="DIRETORIA ESCOLA DE EDUCACAO BASICA"/>
    <s v="03-EDUCACAO FISICA"/>
    <m/>
    <x v="0"/>
    <x v="2"/>
    <x v="0"/>
    <m/>
    <s v="0//0"/>
    <m/>
    <m/>
    <n v="0"/>
    <m/>
    <n v="0"/>
    <m/>
    <m/>
    <m/>
    <x v="0"/>
    <x v="0"/>
    <d v="2021-09-09T00:00:00"/>
    <n v="9616.18"/>
  </r>
  <r>
    <s v="TIAGO SOARES ALVES"/>
    <s v="Universidade Federal de Uberlandia"/>
    <n v="3507813"/>
    <n v="5005866671"/>
    <s v="24/02/1981"/>
    <x v="0"/>
    <s v="CELIA SUELIR SOARES"/>
    <x v="0"/>
    <s v="BRASILEIRO NATO"/>
    <m/>
    <s v="MG"/>
    <s v="UBERLANDIA"/>
    <n v="271"/>
    <s v="DIRETORIA ESCOLA DE EDUCACAO BASICA"/>
    <s v="03-EDUCACAO FISICA"/>
    <n v="271"/>
    <s v="DIRETORIA ESCOLA DE EDUCACAO BASICA"/>
    <s v="03-EDUCACAO FISICA"/>
    <m/>
    <x v="2"/>
    <x v="1"/>
    <x v="0"/>
    <m/>
    <s v="0//0"/>
    <m/>
    <m/>
    <n v="0"/>
    <m/>
    <n v="0"/>
    <m/>
    <m/>
    <m/>
    <x v="0"/>
    <x v="0"/>
    <d v="2010-08-03T00:00:00"/>
    <n v="17255.59"/>
  </r>
  <r>
    <s v="VALMIR MACHADO DOS SANTOS"/>
    <s v="Universidade Federal de Uberlandia"/>
    <n v="1186255"/>
    <n v="65212576687"/>
    <s v="17/01/1968"/>
    <x v="0"/>
    <s v="MARIA CORREA MACHADO"/>
    <x v="0"/>
    <s v="BRASILEIRO NATO"/>
    <m/>
    <s v="MG"/>
    <s v="PATOS DE MINAS"/>
    <n v="271"/>
    <s v="DIRETORIA ESCOLA DE EDUCACAO BASICA"/>
    <s v="03-EDUCACAO FISICA"/>
    <n v="271"/>
    <s v="DIRETORIA ESCOLA DE EDUCACAO BASICA"/>
    <s v="03-EDUCACAO FISICA"/>
    <m/>
    <x v="2"/>
    <x v="3"/>
    <x v="0"/>
    <m/>
    <s v="0//0"/>
    <m/>
    <m/>
    <n v="0"/>
    <m/>
    <n v="0"/>
    <m/>
    <m/>
    <m/>
    <x v="0"/>
    <x v="0"/>
    <d v="1996-01-02T00:00:00"/>
    <n v="18924.060000000001"/>
  </r>
  <r>
    <s v="VANEIDE CORREA DORNELLAS"/>
    <s v="Universidade Federal de Uberlandia"/>
    <n v="3306316"/>
    <n v="3009632703"/>
    <s v="11/08/1972"/>
    <x v="1"/>
    <s v="MARIA DORNELLAS DA SILVA"/>
    <x v="0"/>
    <s v="BRASILEIRO NATO"/>
    <m/>
    <s v="MG"/>
    <m/>
    <n v="271"/>
    <s v="DIRETORIA ESCOLA DE EDUCACAO BASICA"/>
    <s v="03-EDUCACAO FISICA"/>
    <n v="271"/>
    <s v="DIRETORIA ESCOLA DE EDUCACAO BASICA"/>
    <s v="03-EDUCACAO FISICA"/>
    <m/>
    <x v="2"/>
    <x v="0"/>
    <x v="0"/>
    <m/>
    <s v="0//0"/>
    <m/>
    <m/>
    <n v="0"/>
    <m/>
    <n v="0"/>
    <m/>
    <m/>
    <m/>
    <x v="0"/>
    <x v="0"/>
    <d v="2014-07-02T00:00:00"/>
    <n v="12763.01"/>
  </r>
  <r>
    <s v="VANESSA DE SOUZA FERREIRA DANGELO"/>
    <s v="Universidade Federal de Uberlandia"/>
    <n v="2527508"/>
    <n v="5703504686"/>
    <s v="07/06/1981"/>
    <x v="1"/>
    <s v="MARIA DE FATIMA PEREIRA DE SOUZA"/>
    <x v="1"/>
    <s v="BRASILEIRO NATO"/>
    <m/>
    <s v="SP"/>
    <s v="SAO PAULO"/>
    <n v="271"/>
    <s v="DIRETORIA ESCOLA DE EDUCACAO BASICA"/>
    <s v="03-EDUCACAO FISICA"/>
    <n v="271"/>
    <s v="DIRETORIA ESCOLA DE EDUCACAO BASICA"/>
    <s v="03-EDUCACAO FISICA"/>
    <m/>
    <x v="2"/>
    <x v="1"/>
    <x v="0"/>
    <m/>
    <s v="0//0"/>
    <m/>
    <m/>
    <n v="0"/>
    <m/>
    <n v="0"/>
    <m/>
    <m/>
    <m/>
    <x v="0"/>
    <x v="0"/>
    <d v="2014-07-15T00:00:00"/>
    <n v="12272.12"/>
  </r>
  <r>
    <s v="VANESSA FONSECA GONCALVES"/>
    <s v="Universidade Federal de Uberlandia"/>
    <n v="4624014"/>
    <n v="7096463640"/>
    <s v="18/09/1985"/>
    <x v="1"/>
    <s v="VANIA MARTINS FONSECA GONCALVES"/>
    <x v="0"/>
    <s v="BRASILEIRO NATO"/>
    <m/>
    <s v="MG"/>
    <s v="CENTRALINA"/>
    <n v="271"/>
    <s v="DIRETORIA ESCOLA DE EDUCACAO BASICA"/>
    <s v="03-EDUCACAO FISICA"/>
    <n v="271"/>
    <s v="DIRETORIA ESCOLA DE EDUCACAO BASICA"/>
    <s v="03-EDUCACAO FISICA"/>
    <m/>
    <x v="0"/>
    <x v="0"/>
    <x v="0"/>
    <m/>
    <s v="0//0"/>
    <m/>
    <m/>
    <n v="0"/>
    <m/>
    <n v="0"/>
    <m/>
    <m/>
    <m/>
    <x v="0"/>
    <x v="0"/>
    <d v="2013-11-26T00:00:00"/>
    <n v="12763.01"/>
  </r>
  <r>
    <s v="VICKELE SOBREIRA"/>
    <s v="Universidade Federal de Uberlandia"/>
    <n v="2581499"/>
    <n v="6571385686"/>
    <s v="22/03/1985"/>
    <x v="1"/>
    <s v="IZILDA MARCIA AYRES"/>
    <x v="0"/>
    <s v="BRASILEIRO NATO"/>
    <m/>
    <s v="MG"/>
    <s v="UBERLANDIA"/>
    <n v="271"/>
    <s v="DIRETORIA ESCOLA DE EDUCACAO BASICA"/>
    <s v="03-EDUCACAO FISICA"/>
    <n v="271"/>
    <s v="DIRETORIA ESCOLA DE EDUCACAO BASICA"/>
    <s v="03-EDUCACAO FISICA"/>
    <m/>
    <x v="2"/>
    <x v="0"/>
    <x v="0"/>
    <m/>
    <s v="0//0"/>
    <m/>
    <m/>
    <n v="0"/>
    <m/>
    <n v="0"/>
    <m/>
    <m/>
    <m/>
    <x v="0"/>
    <x v="0"/>
    <d v="2015-01-13T00:00:00"/>
    <n v="12763.01"/>
  </r>
  <r>
    <s v="WALLESKA BERNARDINO SILVA"/>
    <s v="Universidade Federal de Uberlandia"/>
    <n v="2611440"/>
    <n v="6062715629"/>
    <s v="19/01/1983"/>
    <x v="1"/>
    <s v="MARIZE ABADIA SILVA REIS"/>
    <x v="1"/>
    <s v="BRASILEIRO NATO"/>
    <m/>
    <s v="MG"/>
    <s v="UBERLANDIA"/>
    <n v="271"/>
    <s v="DIRETORIA ESCOLA DE EDUCACAO BASICA"/>
    <s v="03-EDUCACAO FISICA"/>
    <n v="271"/>
    <s v="DIRETORIA ESCOLA DE EDUCACAO BASICA"/>
    <s v="03-EDUCACAO FISICA"/>
    <m/>
    <x v="0"/>
    <x v="0"/>
    <x v="0"/>
    <m/>
    <s v="0//0"/>
    <m/>
    <m/>
    <n v="0"/>
    <m/>
    <n v="0"/>
    <m/>
    <m/>
    <m/>
    <x v="0"/>
    <x v="0"/>
    <d v="2010-07-26T00:00:00"/>
    <n v="17945.810000000001"/>
  </r>
  <r>
    <m/>
    <m/>
    <m/>
    <m/>
    <m/>
    <x v="2"/>
    <m/>
    <x v="4"/>
    <m/>
    <m/>
    <m/>
    <m/>
    <m/>
    <m/>
    <m/>
    <m/>
    <m/>
    <m/>
    <m/>
    <x v="5"/>
    <x v="4"/>
    <x v="2"/>
    <m/>
    <m/>
    <m/>
    <m/>
    <m/>
    <m/>
    <m/>
    <m/>
    <m/>
    <m/>
    <x v="2"/>
    <x v="2"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4">
  <r>
    <s v="ALEX MEDEIROS DE CARVALHO"/>
    <s v="Universidade Federal de Uberlandia"/>
    <n v="2483078"/>
    <n v="4488699693"/>
    <s v="23/10/1979"/>
    <s v="M"/>
    <s v="FILOMENA HONORIO DE CARVALHO ROCHA"/>
    <s v="Branca"/>
    <s v="BRASILEIRO NATO"/>
    <m/>
    <s v="GO"/>
    <s v="GOIATUBA"/>
    <n v="271"/>
    <s v="DIRETORIA ESCOLA DE EDUCACAO BASICA"/>
    <s v="03-EDUCACAO FISICA"/>
    <n v="271"/>
    <s v="DIRETORIA ESCOLA DE EDUCACAO BASICA"/>
    <s v="03-EDUCACAO FISICA"/>
    <m/>
    <s v="Doutorado"/>
    <s v="D-03"/>
    <x v="0"/>
    <m/>
    <s v="0//0"/>
    <m/>
    <m/>
    <n v="26413"/>
    <s v="INSTITUTO FEDERAL DO TRIANGULO MINEIRO"/>
    <n v="0"/>
    <m/>
    <m/>
    <m/>
    <s v="EST"/>
    <s v="40 DE"/>
    <d v="2022-06-06T00:00:00"/>
    <n v="17945.810000000001"/>
    <n v="43"/>
    <x v="0"/>
    <x v="0"/>
  </r>
  <r>
    <s v="ALINE CARRIJO DE OLIVEIRA"/>
    <s v="Universidade Federal de Uberlandia"/>
    <n v="3655636"/>
    <n v="8544314627"/>
    <s v="16/09/1987"/>
    <s v="F"/>
    <s v="MARIA MARTA CARRIJO DE OLIVEIRA"/>
    <s v="Branca"/>
    <s v="BRASILEIRO NATO"/>
    <m/>
    <s v="RO"/>
    <s v="ALVORADA DO OESTE"/>
    <n v="271"/>
    <s v="DIRETORIA ESCOLA DE EDUCACAO BASICA"/>
    <s v="03-EDUCACAO FISICA"/>
    <n v="271"/>
    <s v="DIRETORIA ESCOLA DE EDUCACAO BASICA"/>
    <s v="03-EDUCACAO FISICA"/>
    <m/>
    <s v="Doutorado"/>
    <s v="D-02"/>
    <x v="0"/>
    <m/>
    <s v="0//0"/>
    <m/>
    <m/>
    <n v="0"/>
    <m/>
    <n v="0"/>
    <m/>
    <m/>
    <m/>
    <s v="EST"/>
    <s v="40 DE"/>
    <d v="2016-03-03T00:00:00"/>
    <n v="12272.12"/>
    <n v="35"/>
    <x v="1"/>
    <x v="1"/>
  </r>
  <r>
    <s v="AMANDA COUTO DA COSTA"/>
    <s v="Universidade Federal de Uberlandia"/>
    <n v="3248542"/>
    <n v="13146857677"/>
    <s v="14/05/1997"/>
    <s v="F"/>
    <s v="APARECIDA VICENTINA COUTO"/>
    <s v="Branca"/>
    <s v="BRASILEIRO NATO"/>
    <m/>
    <s v="MG"/>
    <m/>
    <n v="271"/>
    <s v="DIRETORIA ESCOLA DE EDUCACAO BASICA"/>
    <s v="03-EDUCACAO FISICA"/>
    <n v="271"/>
    <s v="DIRETORIA ESCOLA DE EDUCACAO BASICA"/>
    <s v="03-EDUCACAO FISICA"/>
    <m/>
    <s v="ENSINO SUPERIOR"/>
    <s v="D-01"/>
    <x v="1"/>
    <m/>
    <s v="0//0"/>
    <m/>
    <m/>
    <n v="0"/>
    <m/>
    <n v="0"/>
    <m/>
    <m/>
    <m/>
    <s v="CDT"/>
    <s v="40 HS"/>
    <d v="2021-08-10T00:00:00"/>
    <n v="2710.25"/>
    <n v="25"/>
    <x v="2"/>
    <x v="2"/>
  </r>
  <r>
    <s v="ANA CLAUDIA CUNHA SALUM"/>
    <s v="Universidade Federal de Uberlandia"/>
    <n v="2217720"/>
    <n v="13203281805"/>
    <s v="17/12/1969"/>
    <s v="F"/>
    <s v="NILZA CUNHA SALUM"/>
    <s v="Branca"/>
    <s v="BRASILEIRO NATO"/>
    <m/>
    <s v="MG"/>
    <s v="UBERLANDIA"/>
    <n v="271"/>
    <s v="DIRETORIA ESCOLA DE EDUCACAO BASICA"/>
    <s v="03-EDUCACAO FISICA"/>
    <n v="271"/>
    <s v="DIRETORIA ESCOLA DE EDUCACAO BASICA"/>
    <s v="03-EDUCACAO FISICA"/>
    <m/>
    <s v="Doutorado"/>
    <s v="D-01"/>
    <x v="0"/>
    <m/>
    <s v="0//0"/>
    <m/>
    <m/>
    <n v="0"/>
    <m/>
    <n v="0"/>
    <m/>
    <m/>
    <m/>
    <s v="EST"/>
    <s v="40 DE"/>
    <d v="2003-03-07T00:00:00"/>
    <n v="20530.009999999998"/>
    <n v="53"/>
    <x v="3"/>
    <x v="3"/>
  </r>
  <r>
    <s v="ANDRE LUIS BERTELLI DUARTE"/>
    <s v="Universidade Federal de Uberlandia"/>
    <n v="2921184"/>
    <n v="7406666659"/>
    <s v="25/04/1986"/>
    <s v="M"/>
    <s v="ISABEL BERTELLI DUARTE"/>
    <s v="Branca"/>
    <s v="BRASILEIRO NATO"/>
    <m/>
    <s v="MG"/>
    <m/>
    <n v="271"/>
    <s v="DIRETORIA ESCOLA DE EDUCACAO BASICA"/>
    <s v="03-EDUCACAO FISICA"/>
    <n v="271"/>
    <s v="DIRETORIA ESCOLA DE EDUCACAO BASICA"/>
    <s v="03-EDUCACAO FISICA"/>
    <m/>
    <s v="Doutorado"/>
    <s v="D-03"/>
    <x v="0"/>
    <m/>
    <s v="0//0"/>
    <m/>
    <m/>
    <n v="0"/>
    <m/>
    <n v="0"/>
    <m/>
    <m/>
    <m/>
    <s v="EST"/>
    <s v="40 DE"/>
    <d v="2014-08-19T00:00:00"/>
    <n v="12763.01"/>
    <n v="36"/>
    <x v="1"/>
    <x v="1"/>
  </r>
  <r>
    <s v="ANDRE LUIZ SABINO"/>
    <s v="Universidade Federal de Uberlandia"/>
    <n v="1178604"/>
    <n v="55452680659"/>
    <s v="06/08/1966"/>
    <s v="M"/>
    <s v="MANOELINA DE OLIVEIRA SABINO"/>
    <s v="Branca"/>
    <s v="BRASILEIRO NATO"/>
    <m/>
    <s v="MG"/>
    <m/>
    <n v="271"/>
    <s v="DIRETORIA ESCOLA DE EDUCACAO BASICA"/>
    <s v="03-EDUCACAO FISICA"/>
    <n v="271"/>
    <s v="DIRETORIA ESCOLA DE EDUCACAO BASICA"/>
    <s v="03-EDUCACAO FISICA"/>
    <m/>
    <s v="Doutorado"/>
    <s v="D-03"/>
    <x v="0"/>
    <m/>
    <s v="0//0"/>
    <m/>
    <m/>
    <n v="0"/>
    <m/>
    <n v="0"/>
    <m/>
    <m/>
    <m/>
    <s v="EST"/>
    <s v="40 DE"/>
    <d v="2010-08-13T00:00:00"/>
    <n v="17945.810000000001"/>
    <n v="56"/>
    <x v="4"/>
    <x v="0"/>
  </r>
  <r>
    <s v="ANDREA PORTO RIBEIRO"/>
    <s v="Universidade Federal de Uberlandia"/>
    <n v="3040111"/>
    <n v="9898323680"/>
    <s v="25/09/1990"/>
    <s v="F"/>
    <s v="HELENA DE SOUZA PORTO RIBEIRO"/>
    <s v="Branca"/>
    <s v="BRASILEIRO NATO"/>
    <m/>
    <s v="MG"/>
    <m/>
    <n v="271"/>
    <s v="DIRETORIA ESCOLA DE EDUCACAO BASICA"/>
    <s v="03-EDUCACAO FISICA"/>
    <n v="271"/>
    <s v="DIRETORIA ESCOLA DE EDUCACAO BASICA"/>
    <s v="03-EDUCACAO FISICA"/>
    <m/>
    <s v="Mestre+RSC-III (Lei 12772/12 Art.18)"/>
    <s v="D-01"/>
    <x v="0"/>
    <m/>
    <s v="0//0"/>
    <m/>
    <m/>
    <n v="0"/>
    <m/>
    <n v="0"/>
    <m/>
    <m/>
    <m/>
    <s v="EST"/>
    <s v="40 DE"/>
    <d v="2018-04-17T00:00:00"/>
    <n v="11800.12"/>
    <n v="32"/>
    <x v="5"/>
    <x v="4"/>
  </r>
  <r>
    <s v="ANTOMAR ARAUJO FERREIRA"/>
    <s v="Universidade Federal de Uberlandia"/>
    <n v="1560499"/>
    <n v="63866862687"/>
    <s v="05/11/1968"/>
    <s v="M"/>
    <s v="MARILDES ARAUJO FERREIRA"/>
    <s v="Branca"/>
    <s v="BRASILEIRO NATO"/>
    <m/>
    <s v="MG"/>
    <s v="TUPACIGUARA"/>
    <n v="271"/>
    <s v="DIRETORIA ESCOLA DE EDUCACAO BASICA"/>
    <s v="03-EDUCACAO FISICA"/>
    <n v="271"/>
    <s v="DIRETORIA ESCOLA DE EDUCACAO BASICA"/>
    <s v="03-EDUCACAO FISICA"/>
    <m/>
    <s v="Mestre+RSC-III (Lei 12772/12 Art.18)"/>
    <s v="D-04"/>
    <x v="0"/>
    <m/>
    <s v="0//0"/>
    <m/>
    <m/>
    <n v="0"/>
    <m/>
    <n v="0"/>
    <m/>
    <m/>
    <m/>
    <s v="EST"/>
    <s v="40 DE"/>
    <d v="2007-01-19T00:00:00"/>
    <n v="18663.64"/>
    <n v="54"/>
    <x v="4"/>
    <x v="5"/>
  </r>
  <r>
    <s v="ARIANE DE SOUZA SIQUEIRA"/>
    <s v="Universidade Federal de Uberlandia"/>
    <n v="1855733"/>
    <n v="5432503697"/>
    <s v="11/06/1981"/>
    <s v="F"/>
    <s v="LEIDA MARIA DE SOUZA SIQUEIRA"/>
    <s v="Branca"/>
    <s v="BRASILEIRO NATO"/>
    <m/>
    <s v="MG"/>
    <m/>
    <n v="271"/>
    <s v="DIRETORIA ESCOLA DE EDUCACAO BASICA"/>
    <s v="03-EDUCACAO FISICA"/>
    <n v="271"/>
    <s v="DIRETORIA ESCOLA DE EDUCACAO BASICA"/>
    <s v="03-EDUCACAO FISICA"/>
    <m/>
    <s v="Mestre+RSC-III (Lei 12772/12 Art.18)"/>
    <s v="D-02"/>
    <x v="0"/>
    <m/>
    <s v="0//0"/>
    <m/>
    <m/>
    <n v="0"/>
    <m/>
    <n v="0"/>
    <m/>
    <m/>
    <m/>
    <s v="EST"/>
    <s v="40 DE"/>
    <d v="2011-03-28T00:00:00"/>
    <n v="17255.59"/>
    <n v="41"/>
    <x v="0"/>
    <x v="0"/>
  </r>
  <r>
    <s v="ARIANNE VELLASCO GOMES"/>
    <s v="Universidade Federal de Uberlandia"/>
    <n v="1086595"/>
    <n v="36910226852"/>
    <s v="05/04/1990"/>
    <s v="F"/>
    <s v="ADRIANA VELLASCO GOMES"/>
    <s v="Branca"/>
    <s v="BRASILEIRO NATO"/>
    <m/>
    <s v="SP"/>
    <m/>
    <n v="271"/>
    <s v="DIRETORIA ESCOLA DE EDUCACAO BASICA"/>
    <s v="03-EDUCACAO FISICA"/>
    <n v="271"/>
    <s v="DIRETORIA ESCOLA DE EDUCACAO BASICA"/>
    <s v="03-EDUCACAO FISICA"/>
    <m/>
    <s v="Doutorado"/>
    <s v="D-01"/>
    <x v="0"/>
    <m/>
    <s v="0//0"/>
    <m/>
    <m/>
    <n v="26250"/>
    <s v="UNIVERSIDADE FEDERAL DE RORAIMA"/>
    <n v="0"/>
    <m/>
    <m/>
    <m/>
    <s v="EST"/>
    <s v="40 DE"/>
    <d v="2019-08-26T00:00:00"/>
    <n v="11800.12"/>
    <n v="32"/>
    <x v="5"/>
    <x v="4"/>
  </r>
  <r>
    <s v="BELONI CACIQUE BRAGA"/>
    <s v="Universidade Federal de Uberlandia"/>
    <n v="3573459"/>
    <n v="52298540659"/>
    <s v="24/07/1964"/>
    <s v="F"/>
    <s v="DELCIDIA GOMES COSTA"/>
    <s v="Branca"/>
    <s v="BRASILEIRO NATO"/>
    <m/>
    <s v="MG"/>
    <s v="BELO HORIZONTE"/>
    <n v="271"/>
    <s v="DIRETORIA ESCOLA DE EDUCACAO BASICA"/>
    <s v="03-EDUCACAO FISICA"/>
    <n v="271"/>
    <s v="DIRETORIA ESCOLA DE EDUCACAO BASICA"/>
    <s v="03-EDUCACAO FISICA"/>
    <m/>
    <s v="Mestre+RSC-III (Lei 12772/12 Art.18)"/>
    <s v="D-03"/>
    <x v="0"/>
    <m/>
    <s v="0//0"/>
    <m/>
    <m/>
    <n v="0"/>
    <m/>
    <n v="0"/>
    <m/>
    <m/>
    <m/>
    <s v="EST"/>
    <s v="40 DE"/>
    <d v="2013-10-15T00:00:00"/>
    <n v="12763.01"/>
    <n v="58"/>
    <x v="4"/>
    <x v="1"/>
  </r>
  <r>
    <s v="BRUNO DE SOUSA FIGUEIRA"/>
    <s v="Universidade Federal de Uberlandia"/>
    <n v="1281575"/>
    <n v="10393369650"/>
    <s v="24/02/1990"/>
    <s v="M"/>
    <s v="CECILIA VICENTE DE SOUSA FIGUEIRA"/>
    <s v="Branca"/>
    <s v="BRASILEIRO NATO"/>
    <m/>
    <s v="MG"/>
    <m/>
    <n v="271"/>
    <s v="DIRETORIA ESCOLA DE EDUCACAO BASICA"/>
    <s v="03-EDUCACAO FISICA"/>
    <n v="271"/>
    <s v="DIRETORIA ESCOLA DE EDUCACAO BASICA"/>
    <s v="03-EDUCACAO FISICA"/>
    <m/>
    <s v="Doutorado"/>
    <s v="D-01"/>
    <x v="0"/>
    <m/>
    <s v="0//0"/>
    <m/>
    <m/>
    <n v="0"/>
    <m/>
    <n v="0"/>
    <m/>
    <m/>
    <m/>
    <s v="EST"/>
    <s v="40 DE"/>
    <d v="2020-09-18T00:00:00"/>
    <n v="9616.18"/>
    <n v="32"/>
    <x v="5"/>
    <x v="6"/>
  </r>
  <r>
    <s v="BRUNO GONZAGA TEODORO"/>
    <s v="Universidade Federal de Uberlandia"/>
    <n v="1817192"/>
    <n v="6875628643"/>
    <s v="21/02/1985"/>
    <s v="M"/>
    <s v="JUSSANIA TEODORO GONZAGA"/>
    <s v="Parda"/>
    <s v="BRASILEIRO NATO"/>
    <m/>
    <s v="MG"/>
    <m/>
    <n v="271"/>
    <s v="DIRETORIA ESCOLA DE EDUCACAO BASICA"/>
    <s v="03-EDUCACAO FISICA"/>
    <n v="271"/>
    <s v="DIRETORIA ESCOLA DE EDUCACAO BASICA"/>
    <s v="03-EDUCACAO FISICA"/>
    <m/>
    <s v="Doutorado"/>
    <s v="D-03"/>
    <x v="0"/>
    <m/>
    <s v="0//0"/>
    <m/>
    <m/>
    <n v="26439"/>
    <s v="INSTITUTO FEDERAL DE SAO PAULO"/>
    <n v="0"/>
    <m/>
    <m/>
    <m/>
    <s v="EST"/>
    <s v="40 DE"/>
    <d v="2017-10-01T00:00:00"/>
    <n v="17945.810000000001"/>
    <n v="37"/>
    <x v="1"/>
    <x v="0"/>
  </r>
  <r>
    <s v="CAMILA FLORO E SILVA"/>
    <s v="Universidade Federal de Uberlandia"/>
    <n v="3285653"/>
    <n v="44528618818"/>
    <s v="16/09/1996"/>
    <s v="F"/>
    <s v="DJALMIR FLORO DA SILVA"/>
    <s v="Branca"/>
    <s v="BRASILEIRO NATO"/>
    <m/>
    <s v="SP"/>
    <m/>
    <n v="271"/>
    <s v="DIRETORIA ESCOLA DE EDUCACAO BASICA"/>
    <s v="03-EDUCACAO FISICA"/>
    <n v="271"/>
    <s v="DIRETORIA ESCOLA DE EDUCACAO BASICA"/>
    <s v="03-EDUCACAO FISICA"/>
    <m/>
    <s v="ENSINO SUPERIOR"/>
    <s v="D-01"/>
    <x v="1"/>
    <m/>
    <s v="0//0"/>
    <m/>
    <m/>
    <n v="0"/>
    <m/>
    <n v="0"/>
    <m/>
    <m/>
    <m/>
    <s v="CDT"/>
    <s v="40 HS"/>
    <d v="2022-04-04T00:00:00"/>
    <n v="2846.15"/>
    <n v="26"/>
    <x v="2"/>
    <x v="2"/>
  </r>
  <r>
    <s v="CELINE CRISTINA SILVA BORGES"/>
    <s v="Universidade Federal de Uberlandia"/>
    <n v="3372269"/>
    <n v="105630675"/>
    <s v="24/10/1974"/>
    <s v="F"/>
    <s v="LINDALVA DE OLIVEIRA SILVA"/>
    <s v="Branca"/>
    <s v="BRASILEIRO NATO"/>
    <m/>
    <s v="MG"/>
    <s v="UBERLANDIA"/>
    <n v="271"/>
    <s v="DIRETORIA ESCOLA DE EDUCACAO BASICA"/>
    <s v="03-EDUCACAO FISICA"/>
    <n v="271"/>
    <s v="DIRETORIA ESCOLA DE EDUCACAO BASICA"/>
    <s v="03-EDUCACAO FISICA"/>
    <m/>
    <s v="Pos-Graduação+RSC-II  (Lei 12772/12 Art.18)"/>
    <s v="D-04"/>
    <x v="0"/>
    <m/>
    <s v="0//0"/>
    <m/>
    <s v="Afast. no País (Com Ônus) Est/Dout/Mestrado - EST"/>
    <n v="0"/>
    <m/>
    <n v="0"/>
    <m/>
    <s v="30/06/2022"/>
    <s v="30/06/2023"/>
    <s v="EST"/>
    <s v="40 DE"/>
    <d v="2010-07-29T00:00:00"/>
    <n v="9260.6"/>
    <n v="48"/>
    <x v="6"/>
    <x v="6"/>
  </r>
  <r>
    <s v="CHRISTIAN ALVES MARTINS"/>
    <s v="Universidade Federal de Uberlandia"/>
    <n v="1802503"/>
    <n v="4052506650"/>
    <s v="15/07/1978"/>
    <s v="M"/>
    <s v="DENISE VIEIRA ALVES MARTINS"/>
    <s v="Parda"/>
    <s v="BRASILEIRO NATO"/>
    <m/>
    <s v="MG"/>
    <m/>
    <n v="271"/>
    <s v="DIRETORIA ESCOLA DE EDUCACAO BASICA"/>
    <s v="03-EDUCACAO FISICA"/>
    <n v="271"/>
    <s v="DIRETORIA ESCOLA DE EDUCACAO BASICA"/>
    <s v="03-EDUCACAO FISICA"/>
    <m/>
    <s v="Doutorado"/>
    <s v="D-03"/>
    <x v="0"/>
    <m/>
    <s v="0//0"/>
    <m/>
    <m/>
    <n v="0"/>
    <m/>
    <n v="0"/>
    <m/>
    <m/>
    <m/>
    <s v="EST"/>
    <s v="40 DE"/>
    <d v="2010-07-30T00:00:00"/>
    <n v="17945.810000000001"/>
    <n v="44"/>
    <x v="6"/>
    <x v="0"/>
  </r>
  <r>
    <s v="CLARICE CAROLINA ORTIZ DE CAMARGO"/>
    <s v="Universidade Federal de Uberlandia"/>
    <n v="1802490"/>
    <n v="26942586897"/>
    <s v="04/04/1979"/>
    <s v="F"/>
    <s v="ELISABETH SOARES DE CAMARGO"/>
    <s v="Branca"/>
    <s v="BRASILEIRO NATO"/>
    <m/>
    <s v="SP"/>
    <m/>
    <n v="271"/>
    <s v="DIRETORIA ESCOLA DE EDUCACAO BASICA"/>
    <s v="03-EDUCACAO FISICA"/>
    <n v="271"/>
    <s v="DIRETORIA ESCOLA DE EDUCACAO BASICA"/>
    <s v="03-EDUCACAO FISICA"/>
    <m/>
    <s v="Mestre+RSC-III (Lei 12772/12 Art.18)"/>
    <s v="D-01"/>
    <x v="0"/>
    <m/>
    <s v="0//0"/>
    <m/>
    <s v="Afast. no País (Com Ônus) Est/Dout/Mestrado - EST"/>
    <n v="0"/>
    <m/>
    <n v="0"/>
    <m/>
    <s v="10/12/2021"/>
    <s v="11/12/2023"/>
    <s v="EST"/>
    <s v="40 DE"/>
    <d v="2010-07-30T00:00:00"/>
    <n v="16591.91"/>
    <n v="43"/>
    <x v="0"/>
    <x v="0"/>
  </r>
  <r>
    <s v="CLAUDIA SILVA DE SOUZA"/>
    <s v="Universidade Federal de Uberlandia"/>
    <n v="2530771"/>
    <n v="4455448640"/>
    <s v="21/07/1980"/>
    <s v="F"/>
    <s v="ELIZABETH ALVES DA SILVA"/>
    <s v="Branca"/>
    <s v="BRASILEIRO NATO"/>
    <m/>
    <s v="MG"/>
    <s v="UBERLANDIA"/>
    <n v="271"/>
    <s v="DIRETORIA ESCOLA DE EDUCACAO BASICA"/>
    <s v="03-EDUCACAO FISICA"/>
    <n v="271"/>
    <s v="DIRETORIA ESCOLA DE EDUCACAO BASICA"/>
    <s v="03-EDUCACAO FISICA"/>
    <m/>
    <s v="Doutorado"/>
    <s v="D-02"/>
    <x v="0"/>
    <m/>
    <s v="0//0"/>
    <m/>
    <m/>
    <n v="0"/>
    <m/>
    <n v="0"/>
    <m/>
    <m/>
    <m/>
    <s v="EST"/>
    <s v="40 DE"/>
    <d v="2011-03-02T00:00:00"/>
    <n v="17255.59"/>
    <n v="42"/>
    <x v="0"/>
    <x v="0"/>
  </r>
  <r>
    <s v="CLEBER GARCIA CASAGRANDE"/>
    <s v="Universidade Federal de Uberlandia"/>
    <n v="1804606"/>
    <n v="15627350806"/>
    <s v="14/12/1973"/>
    <s v="M"/>
    <s v="ANA LUIZA GARCIA LEAL CASAGRANDE"/>
    <s v="Branca"/>
    <s v="BRASILEIRO NATO"/>
    <m/>
    <s v="SP"/>
    <m/>
    <n v="271"/>
    <s v="DIRETORIA ESCOLA DE EDUCACAO BASICA"/>
    <s v="03-EDUCACAO FISICA"/>
    <n v="271"/>
    <s v="DIRETORIA ESCOLA DE EDUCACAO BASICA"/>
    <s v="03-EDUCACAO FISICA"/>
    <m/>
    <s v="Mestre+RSC-III (Lei 12772/12 Art.18)"/>
    <s v="D-02"/>
    <x v="0"/>
    <m/>
    <s v="0//0"/>
    <m/>
    <m/>
    <n v="0"/>
    <m/>
    <n v="0"/>
    <m/>
    <m/>
    <m/>
    <s v="EST"/>
    <s v="40 DE"/>
    <d v="2010-08-05T00:00:00"/>
    <n v="17255.59"/>
    <n v="49"/>
    <x v="3"/>
    <x v="0"/>
  </r>
  <r>
    <s v="DAVID COLLARES ACHE"/>
    <s v="Universidade Federal de Uberlandia"/>
    <n v="3086899"/>
    <n v="38231579818"/>
    <s v="18/02/1989"/>
    <s v="M"/>
    <s v="FLAVIA APARECIDA COLLARES MOURA ACHE"/>
    <s v="Branca"/>
    <s v="BRASILEIRO NATO"/>
    <m/>
    <s v="SP"/>
    <m/>
    <n v="271"/>
    <s v="DIRETORIA ESCOLA DE EDUCACAO BASICA"/>
    <s v="03-EDUCACAO FISICA"/>
    <n v="271"/>
    <s v="DIRETORIA ESCOLA DE EDUCACAO BASICA"/>
    <s v="03-EDUCACAO FISICA"/>
    <m/>
    <s v="Mestre+RSC-III (Lei 12772/12 Art.18)"/>
    <s v="D-01"/>
    <x v="0"/>
    <m/>
    <s v="0//0"/>
    <m/>
    <m/>
    <n v="0"/>
    <m/>
    <n v="0"/>
    <m/>
    <m/>
    <m/>
    <s v="EST"/>
    <s v="40 DE"/>
    <d v="2019-02-04T00:00:00"/>
    <n v="11800.12"/>
    <n v="33"/>
    <x v="5"/>
    <x v="4"/>
  </r>
  <r>
    <s v="DEBORA CRISTINA DE OLIVEIRA SILVA NUNES"/>
    <s v="Universidade Federal de Uberlandia"/>
    <n v="2891166"/>
    <n v="8736390658"/>
    <s v="23/12/1987"/>
    <s v="F"/>
    <s v="LUCIA HELENA DE OLIVEIRA NUNES"/>
    <s v="Branca"/>
    <s v="BRASILEIRO NATO"/>
    <m/>
    <s v="MG"/>
    <m/>
    <n v="271"/>
    <s v="DIRETORIA ESCOLA DE EDUCACAO BASICA"/>
    <s v="03-EDUCACAO FISICA"/>
    <n v="271"/>
    <s v="DIRETORIA ESCOLA DE EDUCACAO BASICA"/>
    <s v="03-EDUCACAO FISICA"/>
    <m/>
    <s v="Doutorado"/>
    <s v="D-02"/>
    <x v="0"/>
    <m/>
    <s v="0//0"/>
    <m/>
    <m/>
    <n v="26413"/>
    <s v="INSTITUTO FEDERAL DO TRIANGULO MINEIRO"/>
    <n v="0"/>
    <m/>
    <m/>
    <m/>
    <s v="EST"/>
    <s v="40 DE"/>
    <d v="2018-05-17T00:00:00"/>
    <n v="12272.12"/>
    <n v="35"/>
    <x v="1"/>
    <x v="1"/>
  </r>
  <r>
    <s v="DIOGO GOMES NOVAES"/>
    <s v="Universidade Federal de Uberlandia"/>
    <n v="3612714"/>
    <n v="5538276694"/>
    <s v="18/08/1983"/>
    <s v="M"/>
    <s v="CREUZA MARIA GOMES ALVES"/>
    <s v="Branca"/>
    <s v="BRASILEIRO NATO"/>
    <m/>
    <s v="MG"/>
    <s v="UBERLANDIA"/>
    <n v="271"/>
    <s v="DIRETORIA ESCOLA DE EDUCACAO BASICA"/>
    <s v="03-EDUCACAO FISICA"/>
    <n v="271"/>
    <s v="DIRETORIA ESCOLA DE EDUCACAO BASICA"/>
    <s v="03-EDUCACAO FISICA"/>
    <m/>
    <s v="Mestre+RSC-III (Lei 12772/12 Art.18)"/>
    <s v="D-02"/>
    <x v="0"/>
    <m/>
    <s v="0//0"/>
    <m/>
    <m/>
    <n v="0"/>
    <m/>
    <n v="0"/>
    <m/>
    <m/>
    <m/>
    <s v="EST"/>
    <s v="40 DE"/>
    <d v="2014-08-19T00:00:00"/>
    <n v="12272.12"/>
    <n v="39"/>
    <x v="0"/>
    <x v="1"/>
  </r>
  <r>
    <s v="EDERSON DE OLIVEIRA PASSOS"/>
    <s v="Universidade Federal de Uberlandia"/>
    <n v="2764256"/>
    <n v="80117244104"/>
    <s v="04/08/1977"/>
    <s v="M"/>
    <s v="DIVA MARIA DE OLIVEIRA PASSOS"/>
    <s v="Parda"/>
    <s v="BRASILEIRO NATO"/>
    <m/>
    <s v="GO"/>
    <m/>
    <n v="271"/>
    <s v="DIRETORIA ESCOLA DE EDUCACAO BASICA"/>
    <s v="03-EDUCACAO FISICA"/>
    <n v="271"/>
    <s v="DIRETORIA ESCOLA DE EDUCACAO BASICA"/>
    <s v="03-EDUCACAO FISICA"/>
    <m/>
    <s v="Mestre+RSC-III (Lei 12772/12 Art.18)"/>
    <s v="D-04"/>
    <x v="0"/>
    <m/>
    <s v="0//0"/>
    <m/>
    <m/>
    <n v="0"/>
    <m/>
    <n v="0"/>
    <m/>
    <m/>
    <m/>
    <s v="EST"/>
    <s v="40 DE"/>
    <d v="2010-08-19T00:00:00"/>
    <n v="13273.52"/>
    <n v="45"/>
    <x v="6"/>
    <x v="1"/>
  </r>
  <r>
    <s v="EDUARDO MACEDO DE OLIVEIRA"/>
    <s v="Universidade Federal de Uberlandia"/>
    <n v="2214472"/>
    <n v="46014284672"/>
    <s v="11/08/1961"/>
    <s v="M"/>
    <s v="LECY MACEDO DE OLIVEIRA"/>
    <s v="Branca"/>
    <s v="BRASILEIRO NATO"/>
    <m/>
    <s v="MG"/>
    <s v="UBERLANDIA"/>
    <n v="271"/>
    <s v="DIRETORIA ESCOLA DE EDUCACAO BASICA"/>
    <s v="03-EDUCACAO FISICA"/>
    <n v="271"/>
    <s v="DIRETORIA ESCOLA DE EDUCACAO BASICA"/>
    <s v="03-EDUCACAO FISICA"/>
    <m/>
    <s v="Mestre+RSC-III (Lei 12772/12 Art.18)"/>
    <s v="D-04"/>
    <x v="0"/>
    <m/>
    <s v="0//0"/>
    <m/>
    <m/>
    <n v="0"/>
    <m/>
    <n v="0"/>
    <m/>
    <m/>
    <m/>
    <s v="EST"/>
    <s v="40 DE"/>
    <d v="1997-02-25T00:00:00"/>
    <n v="18837.25"/>
    <n v="61"/>
    <x v="7"/>
    <x v="5"/>
  </r>
  <r>
    <s v="ELISANGELA DE AZEVEDO SILVA RODRIGUES"/>
    <s v="Universidade Federal de Uberlandia"/>
    <n v="1108945"/>
    <n v="3283580618"/>
    <s v="19/03/1977"/>
    <s v="F"/>
    <s v="ROSANGELA APARECIDA DA SILVA"/>
    <s v="Parda"/>
    <s v="BRASILEIRO NATO"/>
    <m/>
    <s v="MG"/>
    <m/>
    <n v="271"/>
    <s v="DIRETORIA ESCOLA DE EDUCACAO BASICA"/>
    <s v="03-EDUCACAO FISICA"/>
    <n v="271"/>
    <s v="DIRETORIA ESCOLA DE EDUCACAO BASICA"/>
    <s v="03-EDUCACAO FISICA"/>
    <m/>
    <s v="Doutorado"/>
    <s v="D-01"/>
    <x v="0"/>
    <m/>
    <s v="0//0"/>
    <m/>
    <m/>
    <n v="0"/>
    <m/>
    <n v="0"/>
    <m/>
    <m/>
    <m/>
    <s v="EST"/>
    <s v="40 DE"/>
    <d v="2021-11-08T00:00:00"/>
    <n v="9616.18"/>
    <n v="45"/>
    <x v="6"/>
    <x v="6"/>
  </r>
  <r>
    <s v="FERNANDA CASSIA DOS SANTOS"/>
    <s v="Universidade Federal de Uberlandia"/>
    <n v="1357522"/>
    <n v="6346908928"/>
    <s v="06/04/1987"/>
    <s v="F"/>
    <s v="ELIR APARECIDA CHINATO"/>
    <s v="Branca"/>
    <s v="BRASILEIRO NATO"/>
    <m/>
    <s v="MG"/>
    <m/>
    <n v="271"/>
    <s v="DIRETORIA ESCOLA DE EDUCACAO BASICA"/>
    <s v="03-EDUCACAO FISICA"/>
    <n v="271"/>
    <s v="DIRETORIA ESCOLA DE EDUCACAO BASICA"/>
    <s v="03-EDUCACAO FISICA"/>
    <m/>
    <s v="Doutorado"/>
    <s v="D-01"/>
    <x v="0"/>
    <m/>
    <s v="0//0"/>
    <m/>
    <m/>
    <n v="0"/>
    <m/>
    <n v="0"/>
    <m/>
    <m/>
    <m/>
    <s v="EST"/>
    <s v="40 DE"/>
    <d v="2018-03-05T00:00:00"/>
    <n v="11800.12"/>
    <n v="35"/>
    <x v="1"/>
    <x v="4"/>
  </r>
  <r>
    <s v="FERNANDA CRISTINA DE CAMPOS"/>
    <s v="Universidade Federal de Uberlandia"/>
    <n v="2568371"/>
    <n v="3653913608"/>
    <s v="22/09/1978"/>
    <s v="F"/>
    <s v="CLEUSA MARIA CAMPOS"/>
    <s v="Branca"/>
    <s v="BRASILEIRO NATO"/>
    <m/>
    <s v="MG"/>
    <s v="PATOS DE MINAS"/>
    <n v="271"/>
    <s v="DIRETORIA ESCOLA DE EDUCACAO BASICA"/>
    <s v="03-EDUCACAO FISICA"/>
    <n v="271"/>
    <s v="DIRETORIA ESCOLA DE EDUCACAO BASICA"/>
    <s v="03-EDUCACAO FISICA"/>
    <m/>
    <s v="Doutorado"/>
    <s v="D-02"/>
    <x v="0"/>
    <m/>
    <s v="0//0"/>
    <m/>
    <m/>
    <n v="0"/>
    <m/>
    <n v="0"/>
    <m/>
    <m/>
    <m/>
    <s v="EST"/>
    <s v="40 DE"/>
    <d v="2020-01-15T00:00:00"/>
    <n v="10673.96"/>
    <n v="44"/>
    <x v="6"/>
    <x v="4"/>
  </r>
  <r>
    <s v="FERNANDA QUARESMA DA SILVA"/>
    <s v="Universidade Federal de Uberlandia"/>
    <n v="2082742"/>
    <n v="5741528651"/>
    <s v="05/10/1981"/>
    <s v="F"/>
    <s v="MARIA ANTONIA DE JESUS QUARESMA"/>
    <s v="Branca"/>
    <s v="BRASILEIRO NATO"/>
    <m/>
    <s v="MG"/>
    <m/>
    <n v="271"/>
    <s v="DIRETORIA ESCOLA DE EDUCACAO BASICA"/>
    <s v="03-EDUCACAO FISICA"/>
    <n v="271"/>
    <s v="DIRETORIA ESCOLA DE EDUCACAO BASICA"/>
    <s v="03-EDUCACAO FISICA"/>
    <m/>
    <s v="Mestre+RSC-III (Lei 12772/12 Art.18)"/>
    <s v="D-02"/>
    <x v="0"/>
    <m/>
    <s v="0//0"/>
    <m/>
    <m/>
    <n v="0"/>
    <m/>
    <n v="0"/>
    <m/>
    <m/>
    <m/>
    <s v="EST"/>
    <s v="40 DE"/>
    <d v="2014-01-24T00:00:00"/>
    <n v="12272.12"/>
    <n v="41"/>
    <x v="0"/>
    <x v="1"/>
  </r>
  <r>
    <s v="FLAVIA PIMENTA DE SOUZA CARCANHOLO"/>
    <s v="Universidade Federal de Uberlandia"/>
    <n v="1804654"/>
    <n v="25866857847"/>
    <s v="16/09/1976"/>
    <s v="F"/>
    <s v="IVONE AGUERRI PIMENTA DE SOUZA"/>
    <s v="Branca"/>
    <s v="BRASILEIRO NATO"/>
    <m/>
    <s v="SP"/>
    <m/>
    <n v="271"/>
    <s v="DIRETORIA ESCOLA DE EDUCACAO BASICA"/>
    <s v="03-EDUCACAO FISICA"/>
    <n v="271"/>
    <s v="DIRETORIA ESCOLA DE EDUCACAO BASICA"/>
    <s v="03-EDUCACAO FISICA"/>
    <m/>
    <s v="Doutorado"/>
    <s v="D-04"/>
    <x v="0"/>
    <m/>
    <s v="0//0"/>
    <m/>
    <m/>
    <n v="0"/>
    <m/>
    <n v="0"/>
    <m/>
    <m/>
    <m/>
    <s v="EST"/>
    <s v="40 DE"/>
    <d v="2010-08-04T00:00:00"/>
    <n v="13273.52"/>
    <n v="46"/>
    <x v="6"/>
    <x v="1"/>
  </r>
  <r>
    <s v="FRANCIELE QUEIROZ DA SILVA"/>
    <s v="Universidade Federal de Uberlandia"/>
    <n v="3139248"/>
    <n v="1606895621"/>
    <s v="03/06/1988"/>
    <s v="F"/>
    <s v="VALDECI QUEIROZ DA SILVA"/>
    <s v="Branca"/>
    <s v="BRASILEIRO NATO"/>
    <m/>
    <s v="MG"/>
    <m/>
    <n v="271"/>
    <s v="DIRETORIA ESCOLA DE EDUCACAO BASICA"/>
    <s v="03-EDUCACAO FISICA"/>
    <n v="271"/>
    <s v="DIRETORIA ESCOLA DE EDUCACAO BASICA"/>
    <s v="03-EDUCACAO FISICA"/>
    <m/>
    <s v="Doutorado"/>
    <s v="D-01"/>
    <x v="0"/>
    <m/>
    <s v="0//0"/>
    <m/>
    <m/>
    <n v="0"/>
    <m/>
    <n v="0"/>
    <m/>
    <m/>
    <m/>
    <s v="EST"/>
    <s v="40 DE"/>
    <d v="2019-07-11T00:00:00"/>
    <n v="11800.12"/>
    <n v="34"/>
    <x v="1"/>
    <x v="4"/>
  </r>
  <r>
    <s v="GABRIELA MARTINS SILVA"/>
    <s v="Universidade Federal de Uberlandia"/>
    <n v="2919612"/>
    <n v="6360184664"/>
    <s v="17/03/1984"/>
    <s v="F"/>
    <s v="RITA CELIA MARTINS DA SILVA"/>
    <s v="Branca"/>
    <s v="BRASILEIRO NATO"/>
    <m/>
    <s v="MG"/>
    <m/>
    <n v="271"/>
    <s v="DIRETORIA ESCOLA DE EDUCACAO BASICA"/>
    <s v="03-EDUCACAO FISICA"/>
    <n v="271"/>
    <s v="DIRETORIA ESCOLA DE EDUCACAO BASICA"/>
    <s v="03-EDUCACAO FISICA"/>
    <m/>
    <s v="Doutorado"/>
    <s v="D-01"/>
    <x v="0"/>
    <m/>
    <s v="0//0"/>
    <m/>
    <m/>
    <n v="0"/>
    <m/>
    <n v="0"/>
    <m/>
    <m/>
    <m/>
    <s v="EST"/>
    <s v="40 DE"/>
    <d v="2019-04-01T00:00:00"/>
    <n v="12775.63"/>
    <n v="38"/>
    <x v="1"/>
    <x v="1"/>
  </r>
  <r>
    <s v="GETULIO GOIS DE ARAUJO"/>
    <s v="Universidade Federal de Uberlandia"/>
    <n v="2615949"/>
    <n v="93226080644"/>
    <s v="18/08/1975"/>
    <s v="M"/>
    <s v="JACI GOIS DE ARAUJO"/>
    <s v="Branca"/>
    <s v="BRASILEIRO NATO"/>
    <m/>
    <s v="MG"/>
    <s v="UBERLANDIA"/>
    <n v="271"/>
    <s v="DIRETORIA ESCOLA DE EDUCACAO BASICA"/>
    <s v="03-EDUCACAO FISICA"/>
    <n v="271"/>
    <s v="DIRETORIA ESCOLA DE EDUCACAO BASICA"/>
    <s v="03-EDUCACAO FISICA"/>
    <m/>
    <s v="Doutorado"/>
    <s v="D-02"/>
    <x v="0"/>
    <m/>
    <s v="0//0"/>
    <m/>
    <m/>
    <n v="0"/>
    <m/>
    <n v="0"/>
    <m/>
    <m/>
    <m/>
    <s v="EST"/>
    <s v="40 DE"/>
    <d v="2010-08-02T00:00:00"/>
    <n v="17255.59"/>
    <n v="47"/>
    <x v="6"/>
    <x v="0"/>
  </r>
  <r>
    <s v="GETULIO RIBEIRO BACCELLI"/>
    <s v="Universidade Federal de Uberlandia"/>
    <n v="2620897"/>
    <n v="4447028654"/>
    <s v="02/05/1980"/>
    <s v="M"/>
    <s v="MARIA TEREZA RIBEIRO"/>
    <s v="Não Informado"/>
    <s v="BRASILEIRO NATO"/>
    <m/>
    <s v="MG"/>
    <s v="UBERLANDIA"/>
    <n v="271"/>
    <s v="DIRETORIA ESCOLA DE EDUCACAO BASICA"/>
    <s v="03-EDUCACAO FISICA"/>
    <n v="271"/>
    <s v="DIRETORIA ESCOLA DE EDUCACAO BASICA"/>
    <s v="03-EDUCACAO FISICA"/>
    <m/>
    <s v="Mestre+RSC-III (Lei 12772/12 Art.18)"/>
    <s v="D-02"/>
    <x v="0"/>
    <m/>
    <s v="0//0"/>
    <m/>
    <m/>
    <n v="0"/>
    <m/>
    <n v="0"/>
    <m/>
    <m/>
    <m/>
    <s v="EST"/>
    <s v="40 DE"/>
    <d v="2010-08-02T00:00:00"/>
    <n v="17255.59"/>
    <n v="42"/>
    <x v="0"/>
    <x v="0"/>
  </r>
  <r>
    <s v="GIULIANA RIBEIRO CARVALHO"/>
    <s v="Universidade Federal de Uberlandia"/>
    <n v="1811493"/>
    <n v="113094663"/>
    <s v="27/03/1973"/>
    <s v="F"/>
    <s v="VERA LUCI RIBEIRO CARVALHO"/>
    <s v="Branca"/>
    <s v="BRASILEIRO NATO"/>
    <m/>
    <s v="MG"/>
    <m/>
    <n v="271"/>
    <s v="DIRETORIA ESCOLA DE EDUCACAO BASICA"/>
    <s v="03-EDUCACAO FISICA"/>
    <n v="271"/>
    <s v="DIRETORIA ESCOLA DE EDUCACAO BASICA"/>
    <s v="03-EDUCACAO FISICA"/>
    <m/>
    <s v="Mestre+RSC-III (Lei 12772/12 Art.18)"/>
    <s v="D-03"/>
    <x v="0"/>
    <m/>
    <s v="0//0"/>
    <m/>
    <m/>
    <n v="0"/>
    <m/>
    <n v="0"/>
    <m/>
    <m/>
    <m/>
    <s v="EST"/>
    <s v="40 DE"/>
    <d v="2010-08-17T00:00:00"/>
    <n v="17945.810000000001"/>
    <n v="49"/>
    <x v="3"/>
    <x v="0"/>
  </r>
  <r>
    <s v="INIA FRANCO DE NOVAES"/>
    <s v="Universidade Federal de Uberlandia"/>
    <n v="2362849"/>
    <n v="425286665"/>
    <s v="06/07/1975"/>
    <s v="F"/>
    <s v="MARIA DIVINA DELFINO FRANCO"/>
    <s v="Branca"/>
    <s v="BRASILEIRO NATO"/>
    <m/>
    <s v="GO"/>
    <s v="ITUMBIARA"/>
    <n v="271"/>
    <s v="DIRETORIA ESCOLA DE EDUCACAO BASICA"/>
    <s v="03-EDUCACAO FISICA"/>
    <n v="271"/>
    <s v="DIRETORIA ESCOLA DE EDUCACAO BASICA"/>
    <s v="03-EDUCACAO FISICA"/>
    <m/>
    <s v="Doutorado"/>
    <s v="D-03"/>
    <x v="0"/>
    <m/>
    <s v="0//0"/>
    <m/>
    <m/>
    <n v="0"/>
    <m/>
    <n v="0"/>
    <m/>
    <m/>
    <m/>
    <s v="EST"/>
    <s v="40 DE"/>
    <d v="2010-08-12T00:00:00"/>
    <n v="17945.810000000001"/>
    <n v="47"/>
    <x v="6"/>
    <x v="0"/>
  </r>
  <r>
    <s v="JANINE CECILIA GONCALVES PEIXOTO"/>
    <s v="Universidade Federal de Uberlandia"/>
    <n v="2313775"/>
    <n v="4747418695"/>
    <s v="17/10/1981"/>
    <s v="F"/>
    <s v="VALERIA APARECIDA GONCALVES"/>
    <s v="Branca"/>
    <s v="BRASILEIRO NATO"/>
    <m/>
    <s v="MG"/>
    <m/>
    <n v="271"/>
    <s v="DIRETORIA ESCOLA DE EDUCACAO BASICA"/>
    <s v="03-EDUCACAO FISICA"/>
    <n v="271"/>
    <s v="DIRETORIA ESCOLA DE EDUCACAO BASICA"/>
    <s v="03-EDUCACAO FISICA"/>
    <m/>
    <s v="Mestre+RSC-III (Lei 12772/12 Art.18)"/>
    <s v="D-02"/>
    <x v="0"/>
    <m/>
    <s v="0//0"/>
    <m/>
    <m/>
    <n v="0"/>
    <m/>
    <n v="0"/>
    <m/>
    <m/>
    <m/>
    <s v="EST"/>
    <s v="40 DE"/>
    <d v="2016-05-24T00:00:00"/>
    <n v="12272.12"/>
    <n v="41"/>
    <x v="0"/>
    <x v="1"/>
  </r>
  <r>
    <s v="JOAO PAULO HENRIQUE RIBEIRO"/>
    <s v="Universidade Federal de Uberlandia"/>
    <n v="2944828"/>
    <n v="6428852659"/>
    <s v="23/02/1984"/>
    <s v="M"/>
    <s v="MARCIA HELENA TRISTAO HENRIQUE"/>
    <s v="Branca"/>
    <s v="BRASILEIRO NATO"/>
    <m/>
    <s v="MG"/>
    <m/>
    <n v="271"/>
    <s v="DIRETORIA ESCOLA DE EDUCACAO BASICA"/>
    <s v="03-EDUCACAO FISICA"/>
    <n v="271"/>
    <s v="DIRETORIA ESCOLA DE EDUCACAO BASICA"/>
    <s v="03-EDUCACAO FISICA"/>
    <m/>
    <s v="MESTRADO"/>
    <s v="D-01"/>
    <x v="1"/>
    <m/>
    <s v="0//0"/>
    <m/>
    <m/>
    <n v="0"/>
    <m/>
    <n v="0"/>
    <m/>
    <m/>
    <m/>
    <s v="CDT"/>
    <s v="40 HS"/>
    <d v="2021-09-06T00:00:00"/>
    <n v="2710.25"/>
    <n v="38"/>
    <x v="1"/>
    <x v="2"/>
  </r>
  <r>
    <s v="JOEL VICTOR REIS LISBOA"/>
    <s v="Universidade Federal de Uberlandia"/>
    <n v="3270200"/>
    <n v="69891516172"/>
    <s v="01/01/1997"/>
    <s v="M"/>
    <s v="JOSIELKE DE SOUZA REIS"/>
    <s v="Branca"/>
    <s v="BRASILEIRO NATO"/>
    <m/>
    <s v="DF"/>
    <m/>
    <n v="271"/>
    <s v="DIRETORIA ESCOLA DE EDUCACAO BASICA"/>
    <s v="03-EDUCACAO FISICA"/>
    <n v="271"/>
    <s v="DIRETORIA ESCOLA DE EDUCACAO BASICA"/>
    <s v="03-EDUCACAO FISICA"/>
    <m/>
    <s v="MESTRADO"/>
    <s v="D-01"/>
    <x v="1"/>
    <m/>
    <s v="0//0"/>
    <m/>
    <m/>
    <n v="0"/>
    <m/>
    <n v="0"/>
    <m/>
    <m/>
    <m/>
    <s v="CDT"/>
    <s v="40 HS"/>
    <d v="2022-01-03T00:00:00"/>
    <n v="2846.15"/>
    <n v="25"/>
    <x v="2"/>
    <x v="2"/>
  </r>
  <r>
    <s v="JOHNATAN AUGUSTO DA COSTA ALVES"/>
    <s v="Universidade Federal de Uberlandia"/>
    <n v="1300333"/>
    <n v="6730372664"/>
    <s v="03/03/1985"/>
    <s v="M"/>
    <s v="LEILA ALVES SILVA DA COSTA"/>
    <s v="Branca"/>
    <s v="BRASILEIRO NATO"/>
    <m/>
    <s v="MG"/>
    <m/>
    <n v="271"/>
    <s v="DIRETORIA ESCOLA DE EDUCACAO BASICA"/>
    <s v="03-EDUCACAO FISICA"/>
    <n v="271"/>
    <s v="DIRETORIA ESCOLA DE EDUCACAO BASICA"/>
    <s v="03-EDUCACAO FISICA"/>
    <m/>
    <s v="Mestre+RSC-III (Lei 12772/12 Art.18)"/>
    <s v="D-01"/>
    <x v="0"/>
    <m/>
    <s v="0//0"/>
    <m/>
    <m/>
    <n v="0"/>
    <m/>
    <n v="0"/>
    <m/>
    <m/>
    <m/>
    <s v="EST"/>
    <s v="40 DE"/>
    <d v="2018-02-27T00:00:00"/>
    <n v="11800.12"/>
    <n v="37"/>
    <x v="1"/>
    <x v="4"/>
  </r>
  <r>
    <s v="JOICE RIBEIRO MACHADO DA SILVA"/>
    <s v="Universidade Federal de Uberlandia"/>
    <n v="2313324"/>
    <n v="17186360831"/>
    <s v="07/09/1973"/>
    <s v="F"/>
    <s v="HELENA MARIA RIBEIRO MACHADO"/>
    <s v="Branca"/>
    <s v="BRASILEIRO NATO"/>
    <m/>
    <s v="SP"/>
    <m/>
    <n v="273"/>
    <s v="VICE DIR DA ESCOLA DE EDUCACAO BASICA"/>
    <s v="03-EDUCACAO FISICA"/>
    <n v="271"/>
    <s v="DIRETORIA ESCOLA DE EDUCACAO BASICA"/>
    <s v="03-EDUCACAO FISICA"/>
    <m/>
    <s v="Doutorado"/>
    <s v="D-02"/>
    <x v="0"/>
    <m/>
    <s v="0//0"/>
    <m/>
    <m/>
    <n v="0"/>
    <m/>
    <n v="0"/>
    <m/>
    <m/>
    <m/>
    <s v="EST"/>
    <s v="40 DE"/>
    <d v="2016-05-24T00:00:00"/>
    <n v="12272.12"/>
    <n v="49"/>
    <x v="3"/>
    <x v="1"/>
  </r>
  <r>
    <s v="JOICE SILVA MUNDIM GUIMARAES"/>
    <s v="Universidade Federal de Uberlandia"/>
    <n v="3139441"/>
    <n v="9405897616"/>
    <s v="11/05/1990"/>
    <s v="F"/>
    <s v="NEIDE SILVA MARQUES MUNDIM"/>
    <s v="Branca"/>
    <s v="BRASILEIRO NATO"/>
    <m/>
    <s v="MG"/>
    <m/>
    <n v="271"/>
    <s v="DIRETORIA ESCOLA DE EDUCACAO BASICA"/>
    <s v="03-EDUCACAO FISICA"/>
    <n v="271"/>
    <s v="DIRETORIA ESCOLA DE EDUCACAO BASICA"/>
    <s v="03-EDUCACAO FISICA"/>
    <m/>
    <s v="Doutorado"/>
    <s v="D-01"/>
    <x v="0"/>
    <m/>
    <s v="0//0"/>
    <m/>
    <m/>
    <n v="0"/>
    <m/>
    <n v="0"/>
    <m/>
    <m/>
    <m/>
    <s v="EST"/>
    <s v="40 DE"/>
    <d v="2019-07-22T00:00:00"/>
    <n v="11800.12"/>
    <n v="32"/>
    <x v="5"/>
    <x v="4"/>
  </r>
  <r>
    <s v="JULLIZZE MAIA BORGES"/>
    <s v="Universidade Federal de Uberlandia"/>
    <n v="3261379"/>
    <n v="12495251790"/>
    <s v="24/11/1989"/>
    <s v="F"/>
    <s v="MARIA CRISTINA MAIA BORGES"/>
    <s v="Branca"/>
    <s v="BRASILEIRO NATO"/>
    <m/>
    <s v="MG"/>
    <m/>
    <n v="271"/>
    <s v="DIRETORIA ESCOLA DE EDUCACAO BASICA"/>
    <s v="03-EDUCACAO FISICA"/>
    <n v="271"/>
    <s v="DIRETORIA ESCOLA DE EDUCACAO BASICA"/>
    <s v="03-EDUCACAO FISICA"/>
    <m/>
    <s v="ENSINO SUPERIOR"/>
    <s v="D-01"/>
    <x v="1"/>
    <m/>
    <s v="0//0"/>
    <m/>
    <m/>
    <n v="0"/>
    <m/>
    <n v="0"/>
    <m/>
    <m/>
    <m/>
    <s v="CDT"/>
    <s v="40 HS"/>
    <d v="2021-12-10T00:00:00"/>
    <n v="2710.25"/>
    <n v="33"/>
    <x v="5"/>
    <x v="2"/>
  </r>
  <r>
    <s v="KARINA MAGNO BRAZOROTTO DE SA"/>
    <s v="Universidade Federal de Uberlandia"/>
    <n v="1162791"/>
    <n v="31926865880"/>
    <s v="11/04/1984"/>
    <s v="F"/>
    <s v="MARLENE MAGNO BRAZOROTTO"/>
    <s v="Branca"/>
    <s v="BRASILEIRO NATO"/>
    <m/>
    <s v="SP"/>
    <m/>
    <n v="271"/>
    <s v="DIRETORIA ESCOLA DE EDUCACAO BASICA"/>
    <s v="03-EDUCACAO FISICA"/>
    <n v="271"/>
    <s v="DIRETORIA ESCOLA DE EDUCACAO BASICA"/>
    <s v="03-EDUCACAO FISICA"/>
    <m/>
    <s v="MESTRADO"/>
    <s v="D-01"/>
    <x v="0"/>
    <m/>
    <s v="0//0"/>
    <m/>
    <m/>
    <n v="26439"/>
    <s v="INSTITUTO FEDERAL DE SAO PAULO"/>
    <n v="0"/>
    <m/>
    <m/>
    <m/>
    <s v="EST"/>
    <s v="40 DE"/>
    <d v="2021-05-14T00:00:00"/>
    <n v="8232.64"/>
    <n v="38"/>
    <x v="1"/>
    <x v="6"/>
  </r>
  <r>
    <s v="KASSIA GONCALVES ARANTES"/>
    <s v="Universidade Federal de Uberlandia"/>
    <n v="1802177"/>
    <n v="98671480615"/>
    <s v="02/05/1973"/>
    <s v="F"/>
    <s v="ANGELA MARIA GONCALVES CANUTO"/>
    <s v="Branca"/>
    <s v="BRASILEIRO NATO"/>
    <m/>
    <s v="MG"/>
    <m/>
    <n v="271"/>
    <s v="DIRETORIA ESCOLA DE EDUCACAO BASICA"/>
    <s v="03-EDUCACAO FISICA"/>
    <n v="271"/>
    <s v="DIRETORIA ESCOLA DE EDUCACAO BASICA"/>
    <s v="03-EDUCACAO FISICA"/>
    <m/>
    <s v="Mestre+RSC-III (Lei 12772/12 Art.18)"/>
    <s v="D-03"/>
    <x v="0"/>
    <m/>
    <s v="0//0"/>
    <m/>
    <s v="Afast. no País (Com Ônus) Est/Dout/Mestrado - EST"/>
    <n v="0"/>
    <m/>
    <n v="0"/>
    <m/>
    <s v="3/01/2022"/>
    <s v="2/01/2023"/>
    <s v="EST"/>
    <s v="40 DE"/>
    <d v="2010-07-28T00:00:00"/>
    <n v="17945.810000000001"/>
    <n v="49"/>
    <x v="3"/>
    <x v="0"/>
  </r>
  <r>
    <s v="KELLEN CRISTINA COSTA ALVES BERNARDELLI"/>
    <s v="Universidade Federal de Uberlandia"/>
    <n v="2372140"/>
    <n v="3399586698"/>
    <s v="11/11/1978"/>
    <s v="F"/>
    <s v="DARCI COSTA ALVES"/>
    <s v="Branca"/>
    <s v="BRASILEIRO NATO"/>
    <m/>
    <s v="MG"/>
    <s v="UBERLANDIA"/>
    <n v="271"/>
    <s v="DIRETORIA ESCOLA DE EDUCACAO BASICA"/>
    <s v="03-EDUCACAO FISICA"/>
    <n v="271"/>
    <s v="DIRETORIA ESCOLA DE EDUCACAO BASICA"/>
    <s v="03-EDUCACAO FISICA"/>
    <m/>
    <s v="Doutorado"/>
    <s v="D-03"/>
    <x v="0"/>
    <m/>
    <s v="0//0"/>
    <m/>
    <m/>
    <n v="0"/>
    <m/>
    <n v="0"/>
    <m/>
    <m/>
    <m/>
    <s v="EST"/>
    <s v="40 DE"/>
    <d v="2010-08-03T00:00:00"/>
    <n v="17945.810000000001"/>
    <n v="44"/>
    <x v="6"/>
    <x v="0"/>
  </r>
  <r>
    <s v="KLENIO ANTONIO SOUSA"/>
    <s v="Universidade Federal de Uberlandia"/>
    <n v="1802190"/>
    <n v="74612530691"/>
    <s v="13/06/1969"/>
    <s v="M"/>
    <s v="MARIA DA PENHA CARVALHO DE SOUZA"/>
    <s v="Parda"/>
    <s v="BRASILEIRO NATO"/>
    <m/>
    <s v="MG"/>
    <m/>
    <n v="271"/>
    <s v="DIRETORIA ESCOLA DE EDUCACAO BASICA"/>
    <s v="03-EDUCACAO FISICA"/>
    <n v="271"/>
    <s v="DIRETORIA ESCOLA DE EDUCACAO BASICA"/>
    <s v="03-EDUCACAO FISICA"/>
    <m/>
    <s v="Mestre+RSC-III (Lei 12772/12 Art.18)"/>
    <s v="D-02"/>
    <x v="0"/>
    <m/>
    <s v="0//0"/>
    <m/>
    <m/>
    <n v="0"/>
    <m/>
    <n v="0"/>
    <m/>
    <m/>
    <m/>
    <s v="EST"/>
    <s v="40 DE"/>
    <d v="2010-07-28T00:00:00"/>
    <n v="17255.59"/>
    <n v="53"/>
    <x v="3"/>
    <x v="0"/>
  </r>
  <r>
    <s v="LARA OLIVEIRA BUENOS AIRES"/>
    <s v="Universidade Federal de Uberlandia"/>
    <n v="3214725"/>
    <n v="12537599608"/>
    <s v="19/02/1996"/>
    <s v="F"/>
    <s v="JANAINA OLIVEIRA BUENOS AIRES"/>
    <s v="Branca"/>
    <s v="BRASILEIRO NATO"/>
    <m/>
    <s v="MG"/>
    <m/>
    <n v="271"/>
    <s v="DIRETORIA ESCOLA DE EDUCACAO BASICA"/>
    <s v="03-EDUCACAO FISICA"/>
    <n v="271"/>
    <s v="DIRETORIA ESCOLA DE EDUCACAO BASICA"/>
    <s v="03-EDUCACAO FISICA"/>
    <m/>
    <s v="ENSINO SUPERIOR"/>
    <s v="D-01"/>
    <x v="1"/>
    <m/>
    <s v="0//0"/>
    <m/>
    <m/>
    <n v="0"/>
    <m/>
    <n v="0"/>
    <m/>
    <m/>
    <m/>
    <s v="CDT"/>
    <s v="40 HS"/>
    <d v="2020-12-18T00:00:00"/>
    <n v="2846.15"/>
    <n v="26"/>
    <x v="2"/>
    <x v="2"/>
  </r>
  <r>
    <s v="LARISSA NAHAS DOMINGUES DE OLIVEIRA"/>
    <s v="Universidade Federal de Uberlandia"/>
    <n v="2142759"/>
    <n v="7169504642"/>
    <s v="22/06/1987"/>
    <s v="F"/>
    <s v="ANICE NAHAS"/>
    <s v="Branca"/>
    <s v="BRASILEIRO NATO"/>
    <m/>
    <s v="MG"/>
    <m/>
    <n v="271"/>
    <s v="DIRETORIA ESCOLA DE EDUCACAO BASICA"/>
    <s v="03-EDUCACAO FISICA"/>
    <n v="271"/>
    <s v="DIRETORIA ESCOLA DE EDUCACAO BASICA"/>
    <s v="03-EDUCACAO FISICA"/>
    <m/>
    <s v="Doutorado"/>
    <s v="D-03"/>
    <x v="0"/>
    <m/>
    <s v="0//0"/>
    <m/>
    <m/>
    <n v="0"/>
    <m/>
    <n v="0"/>
    <m/>
    <m/>
    <m/>
    <s v="EST"/>
    <s v="40 DE"/>
    <d v="2014-08-01T00:00:00"/>
    <n v="12763.01"/>
    <n v="35"/>
    <x v="1"/>
    <x v="1"/>
  </r>
  <r>
    <s v="LAVINE ROCHA CARDOSO FERREIRA"/>
    <s v="Universidade Federal de Uberlandia"/>
    <n v="1803788"/>
    <n v="2735311660"/>
    <s v="19/01/1977"/>
    <s v="F"/>
    <s v="ILZA GOMES DA ROCHA CARDOSO"/>
    <s v="Não Informado"/>
    <s v="BRASILEIRO NATO"/>
    <m/>
    <s v="MG"/>
    <m/>
    <n v="271"/>
    <s v="DIRETORIA ESCOLA DE EDUCACAO BASICA"/>
    <s v="03-EDUCACAO FISICA"/>
    <n v="271"/>
    <s v="DIRETORIA ESCOLA DE EDUCACAO BASICA"/>
    <s v="03-EDUCACAO FISICA"/>
    <m/>
    <s v="Mestre+RSC-III (Lei 12772/12 Art.18)"/>
    <s v="D-03"/>
    <x v="0"/>
    <m/>
    <s v="0//0"/>
    <m/>
    <s v="Afast. no País (Com Ônus) Est/Dout/Mestrado - EST"/>
    <n v="0"/>
    <m/>
    <n v="0"/>
    <m/>
    <s v="9/10/2022"/>
    <s v="5/10/2023"/>
    <s v="EST"/>
    <s v="40 DE"/>
    <d v="2010-08-03T00:00:00"/>
    <n v="17945.810000000001"/>
    <n v="45"/>
    <x v="6"/>
    <x v="0"/>
  </r>
  <r>
    <s v="LEA AURELIANO DE SOUSA MACHADO"/>
    <s v="Universidade Federal de Uberlandia"/>
    <n v="2151081"/>
    <n v="3620881600"/>
    <s v="19/01/1978"/>
    <s v="F"/>
    <s v="NAIR AURELIANO TIBURCIO"/>
    <s v="Parda"/>
    <s v="BRASILEIRO NATO"/>
    <m/>
    <s v="MG"/>
    <m/>
    <n v="271"/>
    <s v="DIRETORIA ESCOLA DE EDUCACAO BASICA"/>
    <s v="03-EDUCACAO FISICA"/>
    <n v="271"/>
    <s v="DIRETORIA ESCOLA DE EDUCACAO BASICA"/>
    <s v="03-EDUCACAO FISICA"/>
    <m/>
    <s v="Pos-Graduação+RSC-II  (Lei 12772/12 Art.18)"/>
    <s v="D-01"/>
    <x v="0"/>
    <m/>
    <s v="0//0"/>
    <m/>
    <m/>
    <n v="0"/>
    <m/>
    <n v="0"/>
    <m/>
    <m/>
    <m/>
    <s v="EST"/>
    <s v="40 DE"/>
    <d v="2014-08-12T00:00:00"/>
    <n v="8232.64"/>
    <n v="44"/>
    <x v="6"/>
    <x v="6"/>
  </r>
  <r>
    <s v="LEANDRO SOUSA ALVES"/>
    <s v="Universidade Federal de Uberlandia"/>
    <n v="3273289"/>
    <n v="10308945662"/>
    <s v="30/12/1991"/>
    <s v="M"/>
    <s v="MARIA HELENA DE SOUSA ALVES"/>
    <s v="Preta"/>
    <s v="BRASILEIRO NATO"/>
    <m/>
    <s v="MG"/>
    <m/>
    <n v="271"/>
    <s v="DIRETORIA ESCOLA DE EDUCACAO BASICA"/>
    <s v="03-EDUCACAO FISICA"/>
    <n v="271"/>
    <s v="DIRETORIA ESCOLA DE EDUCACAO BASICA"/>
    <s v="03-EDUCACAO FISICA"/>
    <m/>
    <s v="ENSINO SUPERIOR"/>
    <s v="D-01"/>
    <x v="1"/>
    <m/>
    <s v="0//0"/>
    <m/>
    <m/>
    <n v="0"/>
    <m/>
    <n v="0"/>
    <m/>
    <m/>
    <m/>
    <s v="CDT"/>
    <s v="40 HS"/>
    <d v="2022-02-10T00:00:00"/>
    <n v="2846.15"/>
    <n v="31"/>
    <x v="5"/>
    <x v="2"/>
  </r>
  <r>
    <s v="LEONARDO DONIZETTE DE DEUS MENEZES"/>
    <s v="Universidade Federal de Uberlandia"/>
    <n v="1803802"/>
    <n v="303888644"/>
    <s v="17/08/1974"/>
    <s v="M"/>
    <s v="MARIA ORDALIA DE FATIMA DE DEUS MENEZES"/>
    <s v="Branca"/>
    <s v="BRASILEIRO NATO"/>
    <m/>
    <s v="MG"/>
    <m/>
    <n v="271"/>
    <s v="DIRETORIA ESCOLA DE EDUCACAO BASICA"/>
    <s v="03-EDUCACAO FISICA"/>
    <n v="271"/>
    <s v="DIRETORIA ESCOLA DE EDUCACAO BASICA"/>
    <s v="03-EDUCACAO FISICA"/>
    <m/>
    <s v="Mestre+RSC-III (Lei 12772/12 Art.18)"/>
    <s v="D-03"/>
    <x v="0"/>
    <m/>
    <s v="0//0"/>
    <m/>
    <m/>
    <n v="0"/>
    <m/>
    <n v="0"/>
    <m/>
    <m/>
    <m/>
    <s v="EST"/>
    <s v="40 DE"/>
    <d v="2010-07-28T00:00:00"/>
    <n v="17945.810000000001"/>
    <n v="48"/>
    <x v="6"/>
    <x v="0"/>
  </r>
  <r>
    <s v="LETICIA ARAUJO RODRIGUES SCHNEIDER"/>
    <s v="Universidade Federal de Uberlandia"/>
    <n v="3315242"/>
    <n v="13212694637"/>
    <s v="22/12/1997"/>
    <s v="F"/>
    <s v="MARILANE ARAUJO RODRIGUES"/>
    <s v="Branca"/>
    <s v="BRASILEIRO NATO"/>
    <m/>
    <s v="MG"/>
    <m/>
    <n v="271"/>
    <s v="DIRETORIA ESCOLA DE EDUCACAO BASICA"/>
    <s v="03-EDUCACAO FISICA"/>
    <n v="271"/>
    <s v="DIRETORIA ESCOLA DE EDUCACAO BASICA"/>
    <s v="03-EDUCACAO FISICA"/>
    <m/>
    <s v="ENSINO SUPERIOR"/>
    <s v="D-01"/>
    <x v="1"/>
    <m/>
    <s v="0//0"/>
    <m/>
    <m/>
    <n v="0"/>
    <m/>
    <n v="0"/>
    <m/>
    <m/>
    <m/>
    <s v="CDT"/>
    <s v="40 HS"/>
    <d v="2022-10-14T00:00:00"/>
    <n v="2846.15"/>
    <n v="25"/>
    <x v="2"/>
    <x v="2"/>
  </r>
  <r>
    <s v="LETICIA BORGES DE OLIVEIRA"/>
    <s v="Universidade Federal de Uberlandia"/>
    <n v="2602756"/>
    <n v="4788988607"/>
    <s v="08/06/1978"/>
    <s v="F"/>
    <s v="MARIA DA GLORIA BARBOSA BORGES"/>
    <s v="Parda"/>
    <s v="BRASILEIRO NATO"/>
    <m/>
    <s v="MG"/>
    <s v="UBERLANDIA"/>
    <n v="271"/>
    <s v="DIRETORIA ESCOLA DE EDUCACAO BASICA"/>
    <s v="03-EDUCACAO FISICA"/>
    <n v="271"/>
    <s v="DIRETORIA ESCOLA DE EDUCACAO BASICA"/>
    <s v="03-EDUCACAO FISICA"/>
    <m/>
    <s v="Mestre+RSC-III (Lei 12772/12 Art.18)"/>
    <s v="D-03"/>
    <x v="0"/>
    <m/>
    <s v="0//0"/>
    <m/>
    <m/>
    <n v="0"/>
    <m/>
    <n v="0"/>
    <m/>
    <m/>
    <m/>
    <s v="EST"/>
    <s v="40 DE"/>
    <d v="2014-08-19T00:00:00"/>
    <n v="12763.01"/>
    <n v="44"/>
    <x v="6"/>
    <x v="1"/>
  </r>
  <r>
    <s v="LETICIA SILVA MOURA"/>
    <s v="Universidade Federal de Uberlandia"/>
    <n v="3258456"/>
    <n v="11288412665"/>
    <s v="23/07/1993"/>
    <s v="F"/>
    <s v="KELLEN CRISTINA SILVA MOURA"/>
    <s v="Preta"/>
    <s v="BRASILEIRO NATO"/>
    <m/>
    <s v="MG"/>
    <m/>
    <n v="271"/>
    <s v="DIRETORIA ESCOLA DE EDUCACAO BASICA"/>
    <s v="03-EDUCACAO FISICA"/>
    <n v="271"/>
    <s v="DIRETORIA ESCOLA DE EDUCACAO BASICA"/>
    <s v="03-EDUCACAO FISICA"/>
    <m/>
    <s v="ENSINO SUPERIOR"/>
    <s v="D-01"/>
    <x v="1"/>
    <m/>
    <s v="0//0"/>
    <m/>
    <m/>
    <n v="0"/>
    <m/>
    <n v="0"/>
    <m/>
    <m/>
    <m/>
    <s v="CDT"/>
    <s v="40 HS"/>
    <d v="2021-11-30T00:00:00"/>
    <n v="2710.25"/>
    <n v="29"/>
    <x v="5"/>
    <x v="2"/>
  </r>
  <r>
    <s v="LIDIANE APARECIDA ALVES"/>
    <s v="Universidade Federal de Uberlandia"/>
    <n v="3298494"/>
    <n v="7727347639"/>
    <s v="07/11/1985"/>
    <s v="F"/>
    <s v="HELENA APARECIDA DE FARIA ALVES"/>
    <s v="Parda"/>
    <s v="BRASILEIRO NATO"/>
    <m/>
    <s v="MG"/>
    <m/>
    <n v="271"/>
    <s v="DIRETORIA ESCOLA DE EDUCACAO BASICA"/>
    <s v="03-EDUCACAO FISICA"/>
    <n v="271"/>
    <s v="DIRETORIA ESCOLA DE EDUCACAO BASICA"/>
    <s v="03-EDUCACAO FISICA"/>
    <m/>
    <s v="Doutorado"/>
    <s v="D-01"/>
    <x v="0"/>
    <m/>
    <s v="0//0"/>
    <m/>
    <m/>
    <n v="0"/>
    <m/>
    <n v="0"/>
    <m/>
    <m/>
    <m/>
    <s v="EST"/>
    <s v="40 DE"/>
    <d v="2021-11-24T00:00:00"/>
    <n v="9616.18"/>
    <n v="37"/>
    <x v="1"/>
    <x v="6"/>
  </r>
  <r>
    <s v="LILIANE DOS GUIMARAES ALVIM NUNES ARAUJO"/>
    <s v="Universidade Federal de Uberlandia"/>
    <n v="2351496"/>
    <n v="2989013660"/>
    <s v="10/10/1974"/>
    <s v="F"/>
    <s v="VERA LUCIA DOS GUIMARAES ALVIM NUNES"/>
    <s v="Branca"/>
    <s v="BRASILEIRO NATO"/>
    <m/>
    <s v="MG"/>
    <s v="TUPACIGUARA"/>
    <n v="271"/>
    <s v="DIRETORIA ESCOLA DE EDUCACAO BASICA"/>
    <s v="03-EDUCACAO FISICA"/>
    <n v="271"/>
    <s v="DIRETORIA ESCOLA DE EDUCACAO BASICA"/>
    <s v="03-EDUCACAO FISICA"/>
    <m/>
    <s v="Doutorado"/>
    <s v="D-04"/>
    <x v="0"/>
    <m/>
    <s v="0//0"/>
    <m/>
    <m/>
    <n v="0"/>
    <m/>
    <n v="0"/>
    <m/>
    <m/>
    <m/>
    <s v="EST"/>
    <s v="40 DE"/>
    <d v="2006-09-29T00:00:00"/>
    <n v="18663.64"/>
    <n v="48"/>
    <x v="6"/>
    <x v="5"/>
  </r>
  <r>
    <s v="LUCIANA SOARES MUNIZ"/>
    <s v="Universidade Federal de Uberlandia"/>
    <n v="1507142"/>
    <n v="5503342623"/>
    <s v="24/11/1980"/>
    <s v="F"/>
    <s v="LUCIMAR SOARES ANDRADE VIEIRA"/>
    <s v="Branca"/>
    <s v="BRASILEIRO NATO"/>
    <m/>
    <s v="MG"/>
    <s v="UBERLANDIA"/>
    <n v="271"/>
    <s v="DIRETORIA ESCOLA DE EDUCACAO BASICA"/>
    <s v="03-EDUCACAO FISICA"/>
    <n v="271"/>
    <s v="DIRETORIA ESCOLA DE EDUCACAO BASICA"/>
    <s v="03-EDUCACAO FISICA"/>
    <m/>
    <s v="Doutorado"/>
    <s v="D-01"/>
    <x v="0"/>
    <m/>
    <s v="0//0"/>
    <m/>
    <m/>
    <n v="0"/>
    <m/>
    <n v="0"/>
    <m/>
    <m/>
    <m/>
    <s v="EST"/>
    <s v="40 DE"/>
    <d v="2005-08-05T00:00:00"/>
    <n v="20530.009999999998"/>
    <n v="42"/>
    <x v="0"/>
    <x v="3"/>
  </r>
  <r>
    <s v="LUCIANA XAVIER DE CASTRO"/>
    <s v="Universidade Federal de Uberlandia"/>
    <n v="2767038"/>
    <n v="6418387600"/>
    <s v="11/10/1981"/>
    <s v="F"/>
    <s v="VANIA LUCIA XAVIER DE CASTRO"/>
    <s v="Parda"/>
    <s v="BRASILEIRO NATO"/>
    <m/>
    <s v="MG"/>
    <m/>
    <n v="271"/>
    <s v="DIRETORIA ESCOLA DE EDUCACAO BASICA"/>
    <s v="03-EDUCACAO FISICA"/>
    <n v="271"/>
    <s v="DIRETORIA ESCOLA DE EDUCACAO BASICA"/>
    <s v="03-EDUCACAO FISICA"/>
    <m/>
    <s v="Mestre+RSC-III (Lei 12772/12 Art.18)"/>
    <s v="D-03"/>
    <x v="0"/>
    <m/>
    <s v="0//0"/>
    <m/>
    <s v="Afast. no País (Com Ônus) Est/Dout/Mestrado - EST"/>
    <n v="0"/>
    <m/>
    <n v="0"/>
    <m/>
    <s v="7/09/2022"/>
    <s v="6/09/2023"/>
    <s v="EST"/>
    <s v="40 DE"/>
    <d v="2010-07-28T00:00:00"/>
    <n v="17945.810000000001"/>
    <n v="41"/>
    <x v="0"/>
    <x v="0"/>
  </r>
  <r>
    <s v="LUCIANNA RIBEIRO DE LIMA"/>
    <s v="Universidade Federal de Uberlandia"/>
    <n v="1507140"/>
    <n v="44019823634"/>
    <s v="26/07/1972"/>
    <s v="F"/>
    <s v="LACI RIBEIRO DE LIMA"/>
    <s v="Branca"/>
    <s v="BRASILEIRO NATO"/>
    <m/>
    <s v="MG"/>
    <s v="UBERLANDIA"/>
    <n v="271"/>
    <s v="DIRETORIA ESCOLA DE EDUCACAO BASICA"/>
    <s v="03-EDUCACAO FISICA"/>
    <n v="271"/>
    <s v="DIRETORIA ESCOLA DE EDUCACAO BASICA"/>
    <s v="03-EDUCACAO FISICA"/>
    <m/>
    <s v="Doutorado"/>
    <s v="D-01"/>
    <x v="0"/>
    <m/>
    <s v="0//0"/>
    <m/>
    <m/>
    <n v="0"/>
    <m/>
    <n v="0"/>
    <m/>
    <m/>
    <m/>
    <s v="EST"/>
    <s v="40 DE"/>
    <d v="2005-08-05T00:00:00"/>
    <n v="20530.009999999998"/>
    <n v="50"/>
    <x v="3"/>
    <x v="3"/>
  </r>
  <r>
    <s v="LUCIELLE FARIAS ARANTES"/>
    <s v="Universidade Federal de Uberlandia"/>
    <n v="2568521"/>
    <n v="3747917674"/>
    <s v="04/07/1978"/>
    <s v="F"/>
    <s v="BERNARDETE MARIA DOS SANTOS ARANTES"/>
    <s v="Não Informado"/>
    <s v="BRASILEIRO NATO"/>
    <m/>
    <s v="MG"/>
    <s v="UBERLANDIA"/>
    <n v="271"/>
    <s v="DIRETORIA ESCOLA DE EDUCACAO BASICA"/>
    <s v="03-EDUCACAO FISICA"/>
    <n v="271"/>
    <s v="DIRETORIA ESCOLA DE EDUCACAO BASICA"/>
    <s v="03-EDUCACAO FISICA"/>
    <m/>
    <s v="Doutorado"/>
    <s v="D-03"/>
    <x v="0"/>
    <m/>
    <s v="0//0"/>
    <m/>
    <m/>
    <n v="0"/>
    <m/>
    <n v="0"/>
    <m/>
    <m/>
    <m/>
    <s v="EST"/>
    <s v="40 DE"/>
    <d v="2010-07-27T00:00:00"/>
    <n v="17945.810000000001"/>
    <n v="44"/>
    <x v="6"/>
    <x v="0"/>
  </r>
  <r>
    <s v="MAISA GONCALVES DA SILVA"/>
    <s v="Universidade Federal de Uberlandia"/>
    <n v="2610462"/>
    <n v="6722198677"/>
    <s v="16/03/1985"/>
    <s v="F"/>
    <s v="ERILDA GONCALVES DA SILVA"/>
    <s v="Branca"/>
    <s v="BRASILEIRO NATO"/>
    <m/>
    <s v="MG"/>
    <s v="PATOS DE MINAS"/>
    <n v="271"/>
    <s v="DIRETORIA ESCOLA DE EDUCACAO BASICA"/>
    <s v="03-EDUCACAO FISICA"/>
    <n v="271"/>
    <s v="DIRETORIA ESCOLA DE EDUCACAO BASICA"/>
    <s v="03-EDUCACAO FISICA"/>
    <m/>
    <s v="Mestre+RSC-III (Lei 12772/12 Art.18)"/>
    <s v="D-04"/>
    <x v="0"/>
    <m/>
    <s v="0//0"/>
    <m/>
    <m/>
    <n v="0"/>
    <m/>
    <n v="0"/>
    <m/>
    <m/>
    <m/>
    <s v="EST"/>
    <s v="40 DE"/>
    <d v="2010-08-04T00:00:00"/>
    <n v="13273.52"/>
    <n v="37"/>
    <x v="1"/>
    <x v="1"/>
  </r>
  <r>
    <s v="MARA RUBIA DE ALMEIDA COLLI"/>
    <s v="Universidade Federal de Uberlandia"/>
    <n v="2822175"/>
    <n v="6852903605"/>
    <s v="08/08/1984"/>
    <s v="F"/>
    <s v="ROSEMARY CHAVAGLIA DE ALMEIDA COLLI"/>
    <s v="Branca"/>
    <s v="BRASILEIRO NATO"/>
    <m/>
    <s v="MG"/>
    <m/>
    <n v="271"/>
    <s v="DIRETORIA ESCOLA DE EDUCACAO BASICA"/>
    <s v="03-EDUCACAO FISICA"/>
    <n v="271"/>
    <s v="DIRETORIA ESCOLA DE EDUCACAO BASICA"/>
    <s v="03-EDUCACAO FISICA"/>
    <m/>
    <s v="Mestre+RSC-III (Lei 12772/12 Art.18)"/>
    <s v="D-03"/>
    <x v="0"/>
    <m/>
    <s v="0//0"/>
    <m/>
    <m/>
    <n v="0"/>
    <m/>
    <n v="0"/>
    <m/>
    <m/>
    <m/>
    <s v="EST"/>
    <s v="40 DE"/>
    <d v="2014-05-07T00:00:00"/>
    <n v="12763.01"/>
    <n v="38"/>
    <x v="1"/>
    <x v="1"/>
  </r>
  <r>
    <s v="MARCIA MARTINS DE OLIVEIRA ABREU"/>
    <s v="Universidade Federal de Uberlandia"/>
    <n v="1804516"/>
    <n v="90805712615"/>
    <s v="25/06/1974"/>
    <s v="F"/>
    <s v="MARIA DE FATIMA S OLIVEIRA"/>
    <s v="Branca"/>
    <s v="BRASILEIRO NATO"/>
    <m/>
    <s v="MG"/>
    <m/>
    <n v="271"/>
    <s v="DIRETORIA ESCOLA DE EDUCACAO BASICA"/>
    <s v="03-EDUCACAO FISICA"/>
    <n v="271"/>
    <s v="DIRETORIA ESCOLA DE EDUCACAO BASICA"/>
    <s v="03-EDUCACAO FISICA"/>
    <m/>
    <s v="Doutorado"/>
    <s v="D-03"/>
    <x v="0"/>
    <m/>
    <s v="0//0"/>
    <m/>
    <m/>
    <n v="0"/>
    <m/>
    <n v="0"/>
    <m/>
    <m/>
    <m/>
    <s v="EST"/>
    <s v="40 DE"/>
    <d v="2010-08-03T00:00:00"/>
    <n v="17945.810000000001"/>
    <n v="48"/>
    <x v="6"/>
    <x v="0"/>
  </r>
  <r>
    <s v="MARCO TULIO MENDES ETERNO"/>
    <s v="Universidade Federal de Uberlandia"/>
    <n v="1178605"/>
    <n v="65239970653"/>
    <s v="16/08/1969"/>
    <s v="M"/>
    <s v="MARY MENDES"/>
    <s v="Branca"/>
    <s v="BRASILEIRO NATO"/>
    <m/>
    <s v="MG"/>
    <m/>
    <n v="271"/>
    <s v="DIRETORIA ESCOLA DE EDUCACAO BASICA"/>
    <s v="03-EDUCACAO FISICA"/>
    <n v="271"/>
    <s v="DIRETORIA ESCOLA DE EDUCACAO BASICA"/>
    <s v="03-EDUCACAO FISICA"/>
    <m/>
    <s v="Mestre+RSC-III (Lei 12772/12 Art.18)"/>
    <s v="D-03"/>
    <x v="0"/>
    <m/>
    <s v="0//0"/>
    <m/>
    <m/>
    <n v="0"/>
    <m/>
    <n v="0"/>
    <m/>
    <m/>
    <m/>
    <s v="EST"/>
    <s v="40 DE"/>
    <d v="2011-03-28T00:00:00"/>
    <n v="17945.810000000001"/>
    <n v="53"/>
    <x v="3"/>
    <x v="0"/>
  </r>
  <r>
    <s v="MARCUS VINICIUS FURTADO DA SILVA OLIVEIRA"/>
    <s v="Universidade Federal de Uberlandia"/>
    <n v="3251411"/>
    <n v="10018523625"/>
    <s v="21/05/1991"/>
    <s v="M"/>
    <s v="SONIA FURTADO DA SILVA OLIVEIRA"/>
    <s v="Branca"/>
    <s v="BRASILEIRO NATO"/>
    <m/>
    <s v="MG"/>
    <m/>
    <n v="271"/>
    <s v="DIRETORIA ESCOLA DE EDUCACAO BASICA"/>
    <s v="03-EDUCACAO FISICA"/>
    <n v="271"/>
    <s v="DIRETORIA ESCOLA DE EDUCACAO BASICA"/>
    <s v="03-EDUCACAO FISICA"/>
    <m/>
    <s v="Doutorado"/>
    <s v="D-01"/>
    <x v="0"/>
    <m/>
    <s v="0//0"/>
    <m/>
    <m/>
    <n v="0"/>
    <m/>
    <n v="0"/>
    <m/>
    <m/>
    <m/>
    <s v="EST"/>
    <s v="40 DE"/>
    <d v="2021-09-08T00:00:00"/>
    <n v="9616.18"/>
    <n v="31"/>
    <x v="5"/>
    <x v="6"/>
  </r>
  <r>
    <s v="MARIANA MARTINS PEREIRA"/>
    <s v="Universidade Federal de Uberlandia"/>
    <n v="2618898"/>
    <n v="750127155"/>
    <s v="19/03/1985"/>
    <s v="F"/>
    <s v="VERONICE APARECIDA MARTINS PEREIRA"/>
    <s v="Branca"/>
    <s v="BRASILEIRO NATO"/>
    <m/>
    <s v="GO"/>
    <s v="ITUMBIARA"/>
    <n v="271"/>
    <s v="DIRETORIA ESCOLA DE EDUCACAO BASICA"/>
    <s v="03-EDUCACAO FISICA"/>
    <n v="271"/>
    <s v="DIRETORIA ESCOLA DE EDUCACAO BASICA"/>
    <s v="03-EDUCACAO FISICA"/>
    <m/>
    <s v="Mestre+RSC-III (Lei 12772/12 Art.18)"/>
    <s v="D-04"/>
    <x v="0"/>
    <m/>
    <s v="0//0"/>
    <m/>
    <m/>
    <n v="0"/>
    <m/>
    <n v="0"/>
    <m/>
    <m/>
    <m/>
    <s v="EST"/>
    <s v="40 DE"/>
    <d v="2010-07-28T00:00:00"/>
    <n v="13273.52"/>
    <n v="37"/>
    <x v="1"/>
    <x v="1"/>
  </r>
  <r>
    <s v="MARIANE ELLEN DA SILVA"/>
    <s v="Universidade Federal de Uberlandia"/>
    <n v="2686272"/>
    <n v="8113136622"/>
    <s v="13/01/1986"/>
    <s v="F"/>
    <s v="SILVANIA DE FATIMA SILVA"/>
    <s v="Branca"/>
    <s v="BRASILEIRO NATO"/>
    <m/>
    <s v="MG"/>
    <s v="UBERLANDIA"/>
    <n v="271"/>
    <s v="DIRETORIA ESCOLA DE EDUCACAO BASICA"/>
    <s v="03-EDUCACAO FISICA"/>
    <n v="271"/>
    <s v="DIRETORIA ESCOLA DE EDUCACAO BASICA"/>
    <s v="03-EDUCACAO FISICA"/>
    <m/>
    <s v="Mestre+RSC-III (Lei 12772/12 Art.18)"/>
    <s v="D-04"/>
    <x v="0"/>
    <m/>
    <s v="0//0"/>
    <m/>
    <m/>
    <n v="0"/>
    <m/>
    <n v="0"/>
    <m/>
    <m/>
    <m/>
    <s v="EST"/>
    <s v="40 DE"/>
    <d v="2010-08-04T00:00:00"/>
    <n v="13273.52"/>
    <n v="36"/>
    <x v="1"/>
    <x v="1"/>
  </r>
  <r>
    <s v="MARIZA BARBOSA DE OLIVEIRA"/>
    <s v="Universidade Federal de Uberlandia"/>
    <n v="2573409"/>
    <n v="6371970623"/>
    <s v="10/01/1983"/>
    <s v="F"/>
    <s v="LAZARA DA LUZ BARBOSA DE OLIVEIRA"/>
    <s v="Branca"/>
    <s v="BRASILEIRO NATO"/>
    <m/>
    <s v="MG"/>
    <s v="CARMO DO PARANAIBA"/>
    <n v="271"/>
    <s v="DIRETORIA ESCOLA DE EDUCACAO BASICA"/>
    <s v="03-EDUCACAO FISICA"/>
    <n v="271"/>
    <s v="DIRETORIA ESCOLA DE EDUCACAO BASICA"/>
    <s v="03-EDUCACAO FISICA"/>
    <m/>
    <s v="Mestre+RSC-III (Lei 12772/12 Art.18)"/>
    <s v="D-03"/>
    <x v="0"/>
    <m/>
    <s v="0//0"/>
    <m/>
    <s v="Afast. no País (Com Ônus) Est/Dout/Mestrado - EST"/>
    <n v="0"/>
    <m/>
    <n v="0"/>
    <m/>
    <s v="10/02/2022"/>
    <s v="10/02/2023"/>
    <s v="EST"/>
    <s v="40 DE"/>
    <d v="2013-12-03T00:00:00"/>
    <n v="12763.01"/>
    <n v="39"/>
    <x v="0"/>
    <x v="1"/>
  </r>
  <r>
    <s v="NUBIA SILVIA GUIMARAES"/>
    <s v="Universidade Federal de Uberlandia"/>
    <n v="2487244"/>
    <n v="93761414668"/>
    <s v="14/03/1975"/>
    <s v="F"/>
    <s v="MARIA DAS DORES RODRIGUES GUIMARAES"/>
    <s v="Branca"/>
    <s v="BRASILEIRO NATO"/>
    <m/>
    <s v="MG"/>
    <s v="BURITI ALEGRE"/>
    <n v="271"/>
    <s v="DIRETORIA ESCOLA DE EDUCACAO BASICA"/>
    <s v="03-EDUCACAO FISICA"/>
    <n v="271"/>
    <s v="DIRETORIA ESCOLA DE EDUCACAO BASICA"/>
    <s v="03-EDUCACAO FISICA"/>
    <m/>
    <s v="Doutorado"/>
    <s v="D-01"/>
    <x v="0"/>
    <m/>
    <s v="0//0"/>
    <m/>
    <m/>
    <n v="0"/>
    <m/>
    <n v="0"/>
    <m/>
    <m/>
    <m/>
    <s v="EST"/>
    <s v="40 DE"/>
    <d v="2006-09-22T00:00:00"/>
    <n v="24382.77"/>
    <n v="47"/>
    <x v="6"/>
    <x v="3"/>
  </r>
  <r>
    <s v="PAMELA FARIA OLIVEIRA"/>
    <s v="Universidade Federal de Uberlandia"/>
    <n v="1802161"/>
    <n v="7799304600"/>
    <s v="12/07/1986"/>
    <s v="F"/>
    <s v="DULCE ELAINE FARIA DE OLIVEIRA"/>
    <s v="Branca"/>
    <s v="BRASILEIRO NATO"/>
    <m/>
    <s v="MG"/>
    <m/>
    <n v="271"/>
    <s v="DIRETORIA ESCOLA DE EDUCACAO BASICA"/>
    <s v="03-EDUCACAO FISICA"/>
    <n v="271"/>
    <s v="DIRETORIA ESCOLA DE EDUCACAO BASICA"/>
    <s v="03-EDUCACAO FISICA"/>
    <m/>
    <s v="Mestre+RSC-III (Lei 12772/12 Art.18)"/>
    <s v="D-03"/>
    <x v="0"/>
    <m/>
    <s v="0//0"/>
    <m/>
    <m/>
    <n v="0"/>
    <m/>
    <n v="0"/>
    <m/>
    <m/>
    <m/>
    <s v="EST"/>
    <s v="40 DE"/>
    <d v="2010-07-28T00:00:00"/>
    <n v="17945.810000000001"/>
    <n v="36"/>
    <x v="1"/>
    <x v="0"/>
  </r>
  <r>
    <s v="PAULA AMARAL FARIA"/>
    <s v="Universidade Federal de Uberlandia"/>
    <n v="1803828"/>
    <n v="5042527630"/>
    <s v="04/01/1980"/>
    <s v="F"/>
    <s v="ALDAZELIA AMARAL"/>
    <s v="Branca"/>
    <s v="BRASILEIRO NATO"/>
    <m/>
    <s v="GO"/>
    <m/>
    <n v="271"/>
    <s v="DIRETORIA ESCOLA DE EDUCACAO BASICA"/>
    <s v="03-EDUCACAO FISICA"/>
    <n v="271"/>
    <s v="DIRETORIA ESCOLA DE EDUCACAO BASICA"/>
    <s v="03-EDUCACAO FISICA"/>
    <m/>
    <s v="Doutorado"/>
    <s v="D-01"/>
    <x v="0"/>
    <m/>
    <s v="0//0"/>
    <m/>
    <m/>
    <n v="0"/>
    <m/>
    <n v="0"/>
    <m/>
    <m/>
    <m/>
    <s v="EST"/>
    <s v="40 DE"/>
    <d v="2010-07-28T00:00:00"/>
    <n v="17567.419999999998"/>
    <n v="42"/>
    <x v="0"/>
    <x v="0"/>
  </r>
  <r>
    <s v="POLLYANNA HONORATA SILVA"/>
    <s v="Universidade Federal de Uberlandia"/>
    <n v="3558845"/>
    <n v="5651137637"/>
    <s v="24/12/1980"/>
    <s v="F"/>
    <s v="CLEIDE MARIA HONORATA SILVA"/>
    <s v="Parda"/>
    <s v="BRASILEIRO NATO"/>
    <m/>
    <s v="MS"/>
    <s v="APARECIDA DO TABOADO"/>
    <n v="271"/>
    <s v="DIRETORIA ESCOLA DE EDUCACAO BASICA"/>
    <s v="03-EDUCACAO FISICA"/>
    <n v="271"/>
    <s v="DIRETORIA ESCOLA DE EDUCACAO BASICA"/>
    <s v="03-EDUCACAO FISICA"/>
    <m/>
    <s v="Mestre+RSC-III (Lei 12772/12 Art.18)"/>
    <s v="D-03"/>
    <x v="0"/>
    <m/>
    <s v="0//0"/>
    <m/>
    <m/>
    <n v="0"/>
    <m/>
    <n v="0"/>
    <m/>
    <m/>
    <m/>
    <s v="EST"/>
    <s v="40 DE"/>
    <d v="2014-08-19T00:00:00"/>
    <n v="12763.01"/>
    <n v="42"/>
    <x v="0"/>
    <x v="1"/>
  </r>
  <r>
    <s v="PRISCILA GERVASIO TEIXEIRA"/>
    <s v="Universidade Federal de Uberlandia"/>
    <n v="2565005"/>
    <n v="4892294683"/>
    <s v="18/01/1980"/>
    <s v="F"/>
    <s v="LUCI GERVASIO TEIXEIRA"/>
    <s v="Branca"/>
    <s v="BRASILEIRO NATO"/>
    <m/>
    <s v="MG"/>
    <s v="MONTE ALEGRE DE MINAS"/>
    <n v="271"/>
    <s v="DIRETORIA ESCOLA DE EDUCACAO BASICA"/>
    <s v="03-EDUCACAO FISICA"/>
    <n v="271"/>
    <s v="DIRETORIA ESCOLA DE EDUCACAO BASICA"/>
    <s v="03-EDUCACAO FISICA"/>
    <m/>
    <s v="Pos-Graduação+RSC-II  (Lei 12772/12 Art.18)"/>
    <s v="D-04"/>
    <x v="0"/>
    <m/>
    <s v="0//0"/>
    <m/>
    <m/>
    <n v="0"/>
    <m/>
    <n v="0"/>
    <m/>
    <m/>
    <m/>
    <s v="EST"/>
    <s v="40 DE"/>
    <d v="2010-07-29T00:00:00"/>
    <n v="9260.6"/>
    <n v="42"/>
    <x v="0"/>
    <x v="6"/>
  </r>
  <r>
    <s v="QUENIA CORTES DOS SANTOS SALES"/>
    <s v="Universidade Federal de Uberlandia"/>
    <n v="1372135"/>
    <n v="88879658620"/>
    <s v="07/01/1972"/>
    <s v="F"/>
    <s v="LIONALDA MARIA DOS SANTOS CORTES"/>
    <s v="Branca"/>
    <s v="BRASILEIRO NATO"/>
    <m/>
    <s v="MG"/>
    <s v="UBERLANDIA"/>
    <n v="271"/>
    <s v="DIRETORIA ESCOLA DE EDUCACAO BASICA"/>
    <s v="03-EDUCACAO FISICA"/>
    <n v="271"/>
    <s v="DIRETORIA ESCOLA DE EDUCACAO BASICA"/>
    <s v="03-EDUCACAO FISICA"/>
    <m/>
    <s v="Doutorado"/>
    <s v="D-04"/>
    <x v="0"/>
    <m/>
    <s v="0//0"/>
    <m/>
    <m/>
    <n v="0"/>
    <m/>
    <n v="0"/>
    <m/>
    <m/>
    <m/>
    <s v="EST"/>
    <s v="40 DE"/>
    <d v="2003-02-27T00:00:00"/>
    <n v="18663.64"/>
    <n v="50"/>
    <x v="3"/>
    <x v="5"/>
  </r>
  <r>
    <s v="ROBERTA PAULA GOMES SILVA"/>
    <s v="Universidade Federal de Uberlandia"/>
    <n v="2077507"/>
    <n v="862930600"/>
    <s v="08/01/1981"/>
    <s v="F"/>
    <s v="ISOLENE DIVINA DE DEUS SILVA"/>
    <s v="Parda"/>
    <s v="BRASILEIRO NATO"/>
    <m/>
    <s v="MG"/>
    <m/>
    <n v="271"/>
    <s v="DIRETORIA ESCOLA DE EDUCACAO BASICA"/>
    <s v="03-EDUCACAO FISICA"/>
    <n v="271"/>
    <s v="DIRETORIA ESCOLA DE EDUCACAO BASICA"/>
    <s v="03-EDUCACAO FISICA"/>
    <m/>
    <s v="Doutorado"/>
    <s v="D-03"/>
    <x v="0"/>
    <m/>
    <s v="0//0"/>
    <m/>
    <m/>
    <n v="0"/>
    <m/>
    <n v="0"/>
    <m/>
    <m/>
    <m/>
    <s v="EST"/>
    <s v="40 DE"/>
    <d v="2013-12-03T00:00:00"/>
    <n v="12763.01"/>
    <n v="41"/>
    <x v="0"/>
    <x v="1"/>
  </r>
  <r>
    <s v="ROBSON GONCALVES FELIX"/>
    <s v="Universidade Federal de Uberlandia"/>
    <n v="1844866"/>
    <n v="86450913649"/>
    <s v="25/08/1976"/>
    <s v="M"/>
    <s v="MARIA ROSA GONCALVES"/>
    <s v="Parda"/>
    <s v="BRASILEIRO NATO"/>
    <m/>
    <s v="GO"/>
    <m/>
    <n v="271"/>
    <s v="DIRETORIA ESCOLA DE EDUCACAO BASICA"/>
    <s v="03-EDUCACAO FISICA"/>
    <n v="271"/>
    <s v="DIRETORIA ESCOLA DE EDUCACAO BASICA"/>
    <s v="03-EDUCACAO FISICA"/>
    <m/>
    <s v="Doutorado"/>
    <s v="D-03"/>
    <x v="0"/>
    <m/>
    <s v="0//0"/>
    <m/>
    <m/>
    <n v="26415"/>
    <s v="INSTITUTO FEDERAL DE MATO GROSSO DO SUL"/>
    <n v="0"/>
    <m/>
    <m/>
    <m/>
    <s v="EST"/>
    <s v="40 DE"/>
    <d v="2021-02-08T00:00:00"/>
    <n v="17945.810000000001"/>
    <n v="46"/>
    <x v="6"/>
    <x v="0"/>
  </r>
  <r>
    <s v="ROCHELE KARINE MARQUES GARIBALDI"/>
    <s v="Universidade Federal de Uberlandia"/>
    <n v="1803866"/>
    <n v="5953840640"/>
    <s v="20/05/1983"/>
    <s v="F"/>
    <s v="APARECIDA DE OLIVEIRA MARQUES"/>
    <s v="Parda"/>
    <s v="BRASILEIRO NATO"/>
    <m/>
    <s v="MG"/>
    <m/>
    <n v="271"/>
    <s v="DIRETORIA ESCOLA DE EDUCACAO BASICA"/>
    <s v="03-EDUCACAO FISICA"/>
    <n v="271"/>
    <s v="DIRETORIA ESCOLA DE EDUCACAO BASICA"/>
    <s v="03-EDUCACAO FISICA"/>
    <m/>
    <s v="Mestre+RSC-III (Lei 12772/12 Art.18)"/>
    <s v="D-04"/>
    <x v="0"/>
    <m/>
    <s v="0//0"/>
    <m/>
    <m/>
    <n v="0"/>
    <m/>
    <n v="0"/>
    <m/>
    <m/>
    <m/>
    <s v="EST"/>
    <s v="40 DE"/>
    <d v="2010-08-03T00:00:00"/>
    <n v="13273.52"/>
    <n v="39"/>
    <x v="0"/>
    <x v="1"/>
  </r>
  <r>
    <s v="RONES AURELIANO DE SOUSA"/>
    <s v="Universidade Federal de Uberlandia"/>
    <n v="2583336"/>
    <n v="3622856670"/>
    <s v="17/05/1979"/>
    <s v="M"/>
    <s v="NAIR AURELIANO TIBURCIO"/>
    <s v="Preta"/>
    <s v="BRASILEIRO NATO"/>
    <m/>
    <s v="MG"/>
    <s v="UBERLANDIA"/>
    <n v="271"/>
    <s v="DIRETORIA ESCOLA DE EDUCACAO BASICA"/>
    <s v="03-EDUCACAO FISICA"/>
    <n v="271"/>
    <s v="DIRETORIA ESCOLA DE EDUCACAO BASICA"/>
    <s v="03-EDUCACAO FISICA"/>
    <m/>
    <s v="Mestre+RSC-III (Lei 12772/12 Art.18)"/>
    <s v="D-04"/>
    <x v="0"/>
    <m/>
    <s v="0//0"/>
    <m/>
    <m/>
    <n v="0"/>
    <m/>
    <n v="0"/>
    <m/>
    <m/>
    <m/>
    <s v="EST"/>
    <s v="40 DE"/>
    <d v="2010-08-03T00:00:00"/>
    <n v="13273.52"/>
    <n v="43"/>
    <x v="0"/>
    <x v="1"/>
  </r>
  <r>
    <s v="ROSIANE APARECIDA NOGUEIRA MARTINS"/>
    <s v="Universidade Federal de Uberlandia"/>
    <n v="3237247"/>
    <n v="11070774600"/>
    <s v="24/04/1992"/>
    <s v="F"/>
    <s v="ADELAIDE NOGUEIRA MARTINS"/>
    <s v="Preta"/>
    <s v="BRASILEIRO NATO"/>
    <m/>
    <s v="MG"/>
    <m/>
    <n v="271"/>
    <s v="DIRETORIA ESCOLA DE EDUCACAO BASICA"/>
    <s v="03-EDUCACAO FISICA"/>
    <n v="271"/>
    <s v="DIRETORIA ESCOLA DE EDUCACAO BASICA"/>
    <s v="03-EDUCACAO FISICA"/>
    <m/>
    <s v="MESTRADO"/>
    <s v="D-01"/>
    <x v="1"/>
    <m/>
    <s v="0//0"/>
    <m/>
    <m/>
    <n v="0"/>
    <m/>
    <n v="0"/>
    <m/>
    <m/>
    <m/>
    <s v="CDT"/>
    <s v="40 HS"/>
    <d v="2021-03-08T00:00:00"/>
    <n v="2846.15"/>
    <n v="30"/>
    <x v="5"/>
    <x v="2"/>
  </r>
  <r>
    <s v="SELMA SUELI SANTOS GUIMARAES"/>
    <s v="Universidade Federal de Uberlandia"/>
    <n v="2358468"/>
    <n v="48111414668"/>
    <s v="27/07/1958"/>
    <s v="F"/>
    <s v="ELZA VIEIRA SANTOS"/>
    <s v="Branca"/>
    <s v="BRASILEIRO NATO"/>
    <m/>
    <s v="MG"/>
    <s v="UBERLANDIA"/>
    <n v="271"/>
    <s v="DIRETORIA ESCOLA DE EDUCACAO BASICA"/>
    <s v="03-EDUCACAO FISICA"/>
    <n v="271"/>
    <s v="DIRETORIA ESCOLA DE EDUCACAO BASICA"/>
    <s v="03-EDUCACAO FISICA"/>
    <m/>
    <s v="Doutorado"/>
    <s v="D-01"/>
    <x v="0"/>
    <m/>
    <s v="0//0"/>
    <m/>
    <m/>
    <n v="0"/>
    <m/>
    <n v="0"/>
    <m/>
    <m/>
    <m/>
    <s v="EST"/>
    <s v="40 DE"/>
    <d v="2007-01-19T00:00:00"/>
    <n v="23475.45"/>
    <n v="64"/>
    <x v="8"/>
    <x v="3"/>
  </r>
  <r>
    <s v="SILENE RODOLFO CAJUELLA"/>
    <s v="Universidade Federal de Uberlandia"/>
    <n v="1855874"/>
    <n v="73142859691"/>
    <s v="29/08/1970"/>
    <s v="F"/>
    <s v="LUZIA ARACI RODOLFO CAJUELLA"/>
    <s v="Branca"/>
    <s v="BRASILEIRO NATO"/>
    <m/>
    <s v="SP"/>
    <m/>
    <n v="271"/>
    <s v="DIRETORIA ESCOLA DE EDUCACAO BASICA"/>
    <s v="03-EDUCACAO FISICA"/>
    <n v="271"/>
    <s v="DIRETORIA ESCOLA DE EDUCACAO BASICA"/>
    <s v="03-EDUCACAO FISICA"/>
    <m/>
    <s v="Mestre+RSC-III (Lei 12772/12 Art.18)"/>
    <s v="D-03"/>
    <x v="0"/>
    <m/>
    <s v="0//0"/>
    <m/>
    <m/>
    <n v="0"/>
    <m/>
    <n v="0"/>
    <m/>
    <m/>
    <m/>
    <s v="EST"/>
    <s v="40 DE"/>
    <d v="2011-03-22T00:00:00"/>
    <n v="14426.89"/>
    <n v="52"/>
    <x v="3"/>
    <x v="7"/>
  </r>
  <r>
    <s v="SUELY APARECIDA GOMES MOREIRA"/>
    <s v="Universidade Federal de Uberlandia"/>
    <n v="2486564"/>
    <n v="109471679"/>
    <s v="19/05/1973"/>
    <s v="F"/>
    <s v="MARIA LUCIA CORREIA DE ANDRADE"/>
    <s v="Branca"/>
    <s v="BRASILEIRO NATO"/>
    <m/>
    <s v="MG"/>
    <s v="CARNEIRINHO"/>
    <n v="271"/>
    <s v="DIRETORIA ESCOLA DE EDUCACAO BASICA"/>
    <s v="03-EDUCACAO FISICA"/>
    <n v="271"/>
    <s v="DIRETORIA ESCOLA DE EDUCACAO BASICA"/>
    <s v="03-EDUCACAO FISICA"/>
    <m/>
    <s v="Doutorado"/>
    <s v="D-03"/>
    <x v="0"/>
    <m/>
    <s v="0//0"/>
    <m/>
    <m/>
    <n v="0"/>
    <m/>
    <n v="0"/>
    <m/>
    <m/>
    <m/>
    <s v="EST"/>
    <s v="40 DE"/>
    <d v="2010-08-18T00:00:00"/>
    <n v="17945.810000000001"/>
    <n v="49"/>
    <x v="3"/>
    <x v="0"/>
  </r>
  <r>
    <s v="SUMAIA BARBOSA FRANCO MARRA"/>
    <s v="Universidade Federal de Uberlandia"/>
    <n v="1803904"/>
    <n v="1464429626"/>
    <s v="11/11/1984"/>
    <s v="F"/>
    <s v="MARIA DE FATIMA BARBOSA MARRA"/>
    <s v="Branca"/>
    <s v="BRASILEIRO NATO"/>
    <m/>
    <s v="MG"/>
    <m/>
    <n v="271"/>
    <s v="DIRETORIA ESCOLA DE EDUCACAO BASICA"/>
    <s v="03-EDUCACAO FISICA"/>
    <n v="271"/>
    <s v="DIRETORIA ESCOLA DE EDUCACAO BASICA"/>
    <s v="03-EDUCACAO FISICA"/>
    <m/>
    <s v="Pos-Graduação+RSC-II  (Lei 12772/12 Art.18)"/>
    <s v="D-04"/>
    <x v="0"/>
    <m/>
    <s v="0//0"/>
    <m/>
    <m/>
    <n v="0"/>
    <m/>
    <n v="0"/>
    <m/>
    <m/>
    <m/>
    <s v="EST"/>
    <s v="40 DE"/>
    <d v="2010-08-02T00:00:00"/>
    <n v="9260.6"/>
    <n v="38"/>
    <x v="1"/>
    <x v="6"/>
  </r>
  <r>
    <s v="TALITA MARTINS FARIA MARQUES"/>
    <s v="Universidade Federal de Uberlandia"/>
    <n v="3200632"/>
    <n v="8958512610"/>
    <s v="14/03/1989"/>
    <s v="F"/>
    <s v="LUCIANA MARTINS DE OLIVEIRA FARIA"/>
    <s v="Branca"/>
    <s v="BRASILEIRO NATO"/>
    <m/>
    <s v="MG"/>
    <m/>
    <n v="271"/>
    <s v="DIRETORIA ESCOLA DE EDUCACAO BASICA"/>
    <s v="03-EDUCACAO FISICA"/>
    <n v="271"/>
    <s v="DIRETORIA ESCOLA DE EDUCACAO BASICA"/>
    <s v="03-EDUCACAO FISICA"/>
    <m/>
    <s v="Mestre+RSC-III (Lei 12772/12 Art.18)"/>
    <s v="D-02"/>
    <x v="0"/>
    <m/>
    <s v="0//0"/>
    <m/>
    <s v="LIC. TRATAMENTO DE SAUDE - EST"/>
    <n v="0"/>
    <m/>
    <n v="0"/>
    <m/>
    <s v="7/12/2022"/>
    <s v="5/01/2023"/>
    <s v="EST"/>
    <s v="40 DE"/>
    <d v="2020-07-24T00:00:00"/>
    <n v="10097"/>
    <n v="33"/>
    <x v="5"/>
    <x v="4"/>
  </r>
  <r>
    <s v="TATIANI RABELO LAPA SANTOS"/>
    <s v="Universidade Federal de Uberlandia"/>
    <n v="3251741"/>
    <n v="7687521676"/>
    <s v="01/09/1985"/>
    <s v="F"/>
    <s v="MARIA APARECIDA RABELO LAPA"/>
    <s v="Parda"/>
    <s v="BRASILEIRO NATO"/>
    <m/>
    <s v="MG"/>
    <m/>
    <n v="271"/>
    <s v="DIRETORIA ESCOLA DE EDUCACAO BASICA"/>
    <s v="03-EDUCACAO FISICA"/>
    <n v="271"/>
    <s v="DIRETORIA ESCOLA DE EDUCACAO BASICA"/>
    <s v="03-EDUCACAO FISICA"/>
    <m/>
    <s v="Doutorado"/>
    <s v="D-01"/>
    <x v="0"/>
    <m/>
    <s v="0//0"/>
    <m/>
    <m/>
    <n v="0"/>
    <m/>
    <n v="0"/>
    <m/>
    <m/>
    <m/>
    <s v="EST"/>
    <s v="40 DE"/>
    <d v="2021-09-09T00:00:00"/>
    <n v="9616.18"/>
    <n v="37"/>
    <x v="1"/>
    <x v="6"/>
  </r>
  <r>
    <s v="TIAGO SOARES ALVES"/>
    <s v="Universidade Federal de Uberlandia"/>
    <n v="3507813"/>
    <n v="5005866671"/>
    <s v="24/02/1981"/>
    <s v="M"/>
    <s v="CELIA SUELIR SOARES"/>
    <s v="Branca"/>
    <s v="BRASILEIRO NATO"/>
    <m/>
    <s v="MG"/>
    <s v="UBERLANDIA"/>
    <n v="271"/>
    <s v="DIRETORIA ESCOLA DE EDUCACAO BASICA"/>
    <s v="03-EDUCACAO FISICA"/>
    <n v="271"/>
    <s v="DIRETORIA ESCOLA DE EDUCACAO BASICA"/>
    <s v="03-EDUCACAO FISICA"/>
    <m/>
    <s v="Mestre+RSC-III (Lei 12772/12 Art.18)"/>
    <s v="D-02"/>
    <x v="0"/>
    <m/>
    <s v="0//0"/>
    <m/>
    <m/>
    <n v="0"/>
    <m/>
    <n v="0"/>
    <m/>
    <m/>
    <m/>
    <s v="EST"/>
    <s v="40 DE"/>
    <d v="2010-08-03T00:00:00"/>
    <n v="17255.59"/>
    <n v="41"/>
    <x v="0"/>
    <x v="0"/>
  </r>
  <r>
    <s v="VALMIR MACHADO DOS SANTOS"/>
    <s v="Universidade Federal de Uberlandia"/>
    <n v="1186255"/>
    <n v="65212576687"/>
    <s v="17/01/1968"/>
    <s v="M"/>
    <s v="MARIA CORREA MACHADO"/>
    <s v="Branca"/>
    <s v="BRASILEIRO NATO"/>
    <m/>
    <s v="MG"/>
    <s v="PATOS DE MINAS"/>
    <n v="271"/>
    <s v="DIRETORIA ESCOLA DE EDUCACAO BASICA"/>
    <s v="03-EDUCACAO FISICA"/>
    <n v="271"/>
    <s v="DIRETORIA ESCOLA DE EDUCACAO BASICA"/>
    <s v="03-EDUCACAO FISICA"/>
    <m/>
    <s v="Mestre+RSC-III (Lei 12772/12 Art.18)"/>
    <s v="D-04"/>
    <x v="0"/>
    <m/>
    <s v="0//0"/>
    <m/>
    <m/>
    <n v="0"/>
    <m/>
    <n v="0"/>
    <m/>
    <m/>
    <m/>
    <s v="EST"/>
    <s v="40 DE"/>
    <d v="1996-01-02T00:00:00"/>
    <n v="18924.060000000001"/>
    <n v="54"/>
    <x v="4"/>
    <x v="5"/>
  </r>
  <r>
    <s v="VANEIDE CORREA DORNELLAS"/>
    <s v="Universidade Federal de Uberlandia"/>
    <n v="3306316"/>
    <n v="3009632703"/>
    <s v="11/08/1972"/>
    <s v="F"/>
    <s v="MARIA DORNELLAS DA SILVA"/>
    <s v="Branca"/>
    <s v="BRASILEIRO NATO"/>
    <m/>
    <s v="MG"/>
    <m/>
    <n v="271"/>
    <s v="DIRETORIA ESCOLA DE EDUCACAO BASICA"/>
    <s v="03-EDUCACAO FISICA"/>
    <n v="271"/>
    <s v="DIRETORIA ESCOLA DE EDUCACAO BASICA"/>
    <s v="03-EDUCACAO FISICA"/>
    <m/>
    <s v="Mestre+RSC-III (Lei 12772/12 Art.18)"/>
    <s v="D-03"/>
    <x v="0"/>
    <m/>
    <s v="0//0"/>
    <m/>
    <m/>
    <n v="0"/>
    <m/>
    <n v="0"/>
    <m/>
    <m/>
    <m/>
    <s v="EST"/>
    <s v="40 DE"/>
    <d v="2014-07-02T00:00:00"/>
    <n v="12763.01"/>
    <n v="50"/>
    <x v="3"/>
    <x v="1"/>
  </r>
  <r>
    <s v="VANESSA DE SOUZA FERREIRA DANGELO"/>
    <s v="Universidade Federal de Uberlandia"/>
    <n v="2527508"/>
    <n v="5703504686"/>
    <s v="07/06/1981"/>
    <s v="F"/>
    <s v="MARIA DE FATIMA PEREIRA DE SOUZA"/>
    <s v="Parda"/>
    <s v="BRASILEIRO NATO"/>
    <m/>
    <s v="SP"/>
    <s v="SAO PAULO"/>
    <n v="271"/>
    <s v="DIRETORIA ESCOLA DE EDUCACAO BASICA"/>
    <s v="03-EDUCACAO FISICA"/>
    <n v="271"/>
    <s v="DIRETORIA ESCOLA DE EDUCACAO BASICA"/>
    <s v="03-EDUCACAO FISICA"/>
    <m/>
    <s v="Mestre+RSC-III (Lei 12772/12 Art.18)"/>
    <s v="D-02"/>
    <x v="0"/>
    <m/>
    <s v="0//0"/>
    <m/>
    <m/>
    <n v="0"/>
    <m/>
    <n v="0"/>
    <m/>
    <m/>
    <m/>
    <s v="EST"/>
    <s v="40 DE"/>
    <d v="2014-07-15T00:00:00"/>
    <n v="12272.12"/>
    <n v="41"/>
    <x v="0"/>
    <x v="1"/>
  </r>
  <r>
    <s v="VANESSA FONSECA GONCALVES"/>
    <s v="Universidade Federal de Uberlandia"/>
    <n v="4624014"/>
    <n v="7096463640"/>
    <s v="18/09/1985"/>
    <s v="F"/>
    <s v="VANIA MARTINS FONSECA GONCALVES"/>
    <s v="Branca"/>
    <s v="BRASILEIRO NATO"/>
    <m/>
    <s v="MG"/>
    <s v="CENTRALINA"/>
    <n v="271"/>
    <s v="DIRETORIA ESCOLA DE EDUCACAO BASICA"/>
    <s v="03-EDUCACAO FISICA"/>
    <n v="271"/>
    <s v="DIRETORIA ESCOLA DE EDUCACAO BASICA"/>
    <s v="03-EDUCACAO FISICA"/>
    <m/>
    <s v="Doutorado"/>
    <s v="D-03"/>
    <x v="0"/>
    <m/>
    <s v="0//0"/>
    <m/>
    <m/>
    <n v="0"/>
    <m/>
    <n v="0"/>
    <m/>
    <m/>
    <m/>
    <s v="EST"/>
    <s v="40 DE"/>
    <d v="2013-11-26T00:00:00"/>
    <n v="12763.01"/>
    <n v="37"/>
    <x v="1"/>
    <x v="1"/>
  </r>
  <r>
    <s v="VICKELE SOBREIRA"/>
    <s v="Universidade Federal de Uberlandia"/>
    <n v="2581499"/>
    <n v="6571385686"/>
    <s v="22/03/1985"/>
    <s v="F"/>
    <s v="IZILDA MARCIA AYRES"/>
    <s v="Branca"/>
    <s v="BRASILEIRO NATO"/>
    <m/>
    <s v="MG"/>
    <s v="UBERLANDIA"/>
    <n v="271"/>
    <s v="DIRETORIA ESCOLA DE EDUCACAO BASICA"/>
    <s v="03-EDUCACAO FISICA"/>
    <n v="271"/>
    <s v="DIRETORIA ESCOLA DE EDUCACAO BASICA"/>
    <s v="03-EDUCACAO FISICA"/>
    <m/>
    <s v="Mestre+RSC-III (Lei 12772/12 Art.18)"/>
    <s v="D-03"/>
    <x v="0"/>
    <m/>
    <s v="0//0"/>
    <m/>
    <m/>
    <n v="0"/>
    <m/>
    <n v="0"/>
    <m/>
    <m/>
    <m/>
    <s v="EST"/>
    <s v="40 DE"/>
    <d v="2015-01-13T00:00:00"/>
    <n v="12763.01"/>
    <n v="37"/>
    <x v="1"/>
    <x v="1"/>
  </r>
  <r>
    <s v="WALLESKA BERNARDINO SILVA"/>
    <s v="Universidade Federal de Uberlandia"/>
    <n v="2611440"/>
    <n v="6062715629"/>
    <s v="19/01/1983"/>
    <s v="F"/>
    <s v="MARIZE ABADIA SILVA REIS"/>
    <s v="Parda"/>
    <s v="BRASILEIRO NATO"/>
    <m/>
    <s v="MG"/>
    <s v="UBERLANDIA"/>
    <n v="271"/>
    <s v="DIRETORIA ESCOLA DE EDUCACAO BASICA"/>
    <s v="03-EDUCACAO FISICA"/>
    <n v="271"/>
    <s v="DIRETORIA ESCOLA DE EDUCACAO BASICA"/>
    <s v="03-EDUCACAO FISICA"/>
    <m/>
    <s v="Doutorado"/>
    <s v="D-03"/>
    <x v="0"/>
    <m/>
    <s v="0//0"/>
    <m/>
    <m/>
    <n v="0"/>
    <m/>
    <n v="0"/>
    <m/>
    <m/>
    <m/>
    <s v="EST"/>
    <s v="40 DE"/>
    <d v="2010-07-26T00:00:00"/>
    <n v="17945.810000000001"/>
    <n v="39"/>
    <x v="0"/>
    <x v="0"/>
  </r>
  <r>
    <m/>
    <m/>
    <m/>
    <m/>
    <m/>
    <m/>
    <m/>
    <m/>
    <m/>
    <m/>
    <m/>
    <m/>
    <m/>
    <m/>
    <m/>
    <m/>
    <m/>
    <m/>
    <m/>
    <m/>
    <m/>
    <x v="2"/>
    <m/>
    <m/>
    <m/>
    <m/>
    <m/>
    <m/>
    <m/>
    <m/>
    <m/>
    <m/>
    <m/>
    <m/>
    <m/>
    <m/>
    <m/>
    <x v="9"/>
    <x v="8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">
  <r>
    <s v="ADRIANA LEMOS DE SOUSA NETO"/>
    <s v="Universidade Federal de Uberlandia"/>
    <n v="3615944"/>
    <n v="7336299628"/>
    <s v="16/08/1985"/>
    <x v="0"/>
    <s v="DALVA MARIA DE SOUSA"/>
    <x v="0"/>
    <s v="BRASILEIRO NATO"/>
    <m/>
    <s v="MG"/>
    <s v="UBERLANDIA"/>
    <n v="264"/>
    <s v="DIRETORIA DA ESCOLA TECNICA DE SAUDE"/>
    <s v="07-AREA ACADEMICA-UMUARAMA"/>
    <n v="264"/>
    <s v="DIRETORIA DA ESCOLA TECNICA DE SAUDE"/>
    <s v="07-AREA ACADEMICA-UMUARAMA"/>
    <m/>
    <x v="0"/>
    <x v="0"/>
    <x v="0"/>
    <m/>
    <s v="0//0"/>
    <m/>
    <s v="Afast. no País (Com Ônus) Est/Dout/Mestrado - EST"/>
    <n v="0"/>
    <m/>
    <n v="0"/>
    <m/>
    <s v="11/03/2022"/>
    <s v="11/03/2023"/>
    <x v="0"/>
    <x v="0"/>
    <d v="2011-03-15T00:00:00"/>
    <n v="12272.12"/>
  </r>
  <r>
    <s v="ALEXANDRE COELHO MACHADO"/>
    <s v="Universidade Federal de Uberlandia"/>
    <n v="1212139"/>
    <n v="8643721670"/>
    <s v="22/09/1988"/>
    <x v="1"/>
    <s v="MARIA INES NUNES COELHO MACHADO"/>
    <x v="0"/>
    <s v="BRASILEIRO NATO"/>
    <m/>
    <s v="MG"/>
    <m/>
    <n v="264"/>
    <s v="DIRETORIA DA ESCOLA TECNICA DE SAUDE"/>
    <s v="07-AREA ACADEMICA-UMUARAMA"/>
    <n v="264"/>
    <s v="DIRETORIA DA ESCOLA TECNICA DE SAUDE"/>
    <s v="07-AREA ACADEMICA-UMUARAMA"/>
    <m/>
    <x v="1"/>
    <x v="1"/>
    <x v="0"/>
    <m/>
    <s v="0//0"/>
    <m/>
    <m/>
    <n v="0"/>
    <m/>
    <n v="0"/>
    <m/>
    <m/>
    <m/>
    <x v="0"/>
    <x v="0"/>
    <d v="2018-03-09T00:00:00"/>
    <n v="12348.96"/>
  </r>
  <r>
    <s v="ALINE AREDES BICALHO"/>
    <s v="Universidade Federal de Uberlandia"/>
    <n v="2265163"/>
    <n v="5159872639"/>
    <s v="20/01/1983"/>
    <x v="0"/>
    <s v="AURORA EREDES DE SOUZA BICALHO"/>
    <x v="0"/>
    <s v="BRASILEIRO NATO"/>
    <m/>
    <s v="MG"/>
    <m/>
    <n v="264"/>
    <s v="DIRETORIA DA ESCOLA TECNICA DE SAUDE"/>
    <s v="07-AREA ACADEMICA-UMUARAMA"/>
    <n v="264"/>
    <s v="DIRETORIA DA ESCOLA TECNICA DE SAUDE"/>
    <s v="07-AREA ACADEMICA-UMUARAMA"/>
    <m/>
    <x v="1"/>
    <x v="0"/>
    <x v="0"/>
    <m/>
    <s v="0//0"/>
    <m/>
    <m/>
    <n v="0"/>
    <m/>
    <n v="0"/>
    <m/>
    <m/>
    <m/>
    <x v="0"/>
    <x v="0"/>
    <d v="2015-11-25T00:00:00"/>
    <n v="12842.91"/>
  </r>
  <r>
    <s v="ANA CAROLINA GONCALVES CORREIA"/>
    <s v="Universidade Federal de Uberlandia"/>
    <n v="3454697"/>
    <n v="5953689640"/>
    <s v="20/07/1981"/>
    <x v="0"/>
    <s v="TEREZINHA GONCALVES CORREIA"/>
    <x v="0"/>
    <s v="BRASILEIRO NATO"/>
    <m/>
    <s v="MG"/>
    <s v="BELO HORIZONTE"/>
    <n v="264"/>
    <s v="DIRETORIA DA ESCOLA TECNICA DE SAUDE"/>
    <s v="07-AREA ACADEMICA-UMUARAMA"/>
    <n v="264"/>
    <s v="DIRETORIA DA ESCOLA TECNICA DE SAUDE"/>
    <s v="07-AREA ACADEMICA-UMUARAMA"/>
    <m/>
    <x v="0"/>
    <x v="2"/>
    <x v="0"/>
    <m/>
    <s v="0//0"/>
    <m/>
    <s v="Afast. no País (Com Ônus) Est/Dout/Mestrado - EST"/>
    <n v="0"/>
    <m/>
    <n v="0"/>
    <m/>
    <s v="5/01/2022"/>
    <s v="5/01/2023"/>
    <x v="0"/>
    <x v="0"/>
    <d v="2004-05-27T00:00:00"/>
    <n v="13273.52"/>
  </r>
  <r>
    <s v="ANA LUIZA SERRALHA DE VELLOSO VIANNA"/>
    <s v="Universidade Federal de Uberlandia"/>
    <n v="3248063"/>
    <n v="7398669666"/>
    <s v="29/11/1984"/>
    <x v="0"/>
    <s v="SANDRA MARIA SERRALHA"/>
    <x v="0"/>
    <s v="BRASILEIRO NATO"/>
    <m/>
    <s v="MG"/>
    <m/>
    <n v="264"/>
    <s v="DIRETORIA DA ESCOLA TECNICA DE SAUDE"/>
    <s v="07-AREA ACADEMICA-UMUARAMA"/>
    <n v="264"/>
    <s v="DIRETORIA DA ESCOLA TECNICA DE SAUDE"/>
    <s v="07-AREA ACADEMICA-UMUARAMA"/>
    <m/>
    <x v="1"/>
    <x v="1"/>
    <x v="1"/>
    <m/>
    <s v="0//0"/>
    <m/>
    <m/>
    <n v="0"/>
    <m/>
    <n v="0"/>
    <m/>
    <m/>
    <m/>
    <x v="1"/>
    <x v="1"/>
    <d v="2021-08-04T00:00:00"/>
    <n v="2846.15"/>
  </r>
  <r>
    <s v="BARBARA DIAS REZENDE GONTIJO"/>
    <s v="Universidade Federal de Uberlandia"/>
    <n v="2749781"/>
    <n v="9481022684"/>
    <s v="29/08/1988"/>
    <x v="0"/>
    <s v="GILCA MARIA DIAS REZENDE"/>
    <x v="0"/>
    <s v="BRASILEIRO NATO"/>
    <m/>
    <s v="MG"/>
    <m/>
    <n v="264"/>
    <s v="DIRETORIA DA ESCOLA TECNICA DE SAUDE"/>
    <s v="07-AREA ACADEMICA-UMUARAMA"/>
    <n v="264"/>
    <s v="DIRETORIA DA ESCOLA TECNICA DE SAUDE"/>
    <s v="07-AREA ACADEMICA-UMUARAMA"/>
    <m/>
    <x v="0"/>
    <x v="3"/>
    <x v="0"/>
    <m/>
    <s v="0//0"/>
    <m/>
    <m/>
    <n v="0"/>
    <m/>
    <n v="0"/>
    <m/>
    <m/>
    <m/>
    <x v="0"/>
    <x v="0"/>
    <d v="2014-06-04T00:00:00"/>
    <n v="12763.01"/>
  </r>
  <r>
    <s v="BRUNO RODRIGUES REIS"/>
    <s v="Universidade Federal de Uberlandia"/>
    <n v="2155702"/>
    <n v="8071982695"/>
    <s v="21/04/1986"/>
    <x v="1"/>
    <s v="NILVIA DE FATIMA RODRIGUES REIS"/>
    <x v="0"/>
    <s v="BRASILEIRO NATO"/>
    <m/>
    <s v="MG"/>
    <m/>
    <n v="264"/>
    <s v="DIRETORIA DA ESCOLA TECNICA DE SAUDE"/>
    <s v="07-AREA ACADEMICA-UMUARAMA"/>
    <n v="264"/>
    <s v="DIRETORIA DA ESCOLA TECNICA DE SAUDE"/>
    <s v="07-AREA ACADEMICA-UMUARAMA"/>
    <m/>
    <x v="1"/>
    <x v="1"/>
    <x v="0"/>
    <m/>
    <s v="0//0"/>
    <m/>
    <s v="Lic. Tratar de Interesses Particulares - EST"/>
    <n v="0"/>
    <m/>
    <n v="0"/>
    <m/>
    <s v="1/07/2022"/>
    <s v="31/12/2023"/>
    <x v="0"/>
    <x v="1"/>
    <d v="2014-09-01T00:00:00"/>
    <n v="0"/>
  </r>
  <r>
    <s v="CAMILA NONATO JUNQUEIRA"/>
    <s v="Universidade Federal de Uberlandia"/>
    <n v="1052240"/>
    <n v="8800423620"/>
    <s v="13/01/1987"/>
    <x v="0"/>
    <s v="IRANI NONATO JUNQUEIRA"/>
    <x v="0"/>
    <s v="BRASILEIRO NATO"/>
    <m/>
    <s v="MG"/>
    <m/>
    <n v="264"/>
    <s v="DIRETORIA DA ESCOLA TECNICA DE SAUDE"/>
    <s v="07-AREA ACADEMICA-UMUARAMA"/>
    <n v="264"/>
    <s v="DIRETORIA DA ESCOLA TECNICA DE SAUDE"/>
    <s v="07-AREA ACADEMICA-UMUARAMA"/>
    <m/>
    <x v="1"/>
    <x v="3"/>
    <x v="0"/>
    <m/>
    <s v="0//0"/>
    <m/>
    <m/>
    <n v="0"/>
    <m/>
    <n v="0"/>
    <m/>
    <m/>
    <m/>
    <x v="0"/>
    <x v="0"/>
    <d v="2014-06-04T00:00:00"/>
    <n v="12763.01"/>
  </r>
  <r>
    <s v="CLEBIO DOMINGUES DA SILVEIRA JUNIOR"/>
    <s v="Universidade Federal de Uberlandia"/>
    <n v="2551762"/>
    <n v="3905621657"/>
    <s v="03/09/1978"/>
    <x v="1"/>
    <s v="MARILUCE ALVES REZENDE DA SILVEIRA"/>
    <x v="0"/>
    <s v="BRASILEIRO NATO"/>
    <m/>
    <s v="MG"/>
    <s v="UBERLANDIA"/>
    <n v="264"/>
    <s v="DIRETORIA DA ESCOLA TECNICA DE SAUDE"/>
    <s v="07-AREA ACADEMICA-UMUARAMA"/>
    <n v="264"/>
    <s v="DIRETORIA DA ESCOLA TECNICA DE SAUDE"/>
    <s v="07-AREA ACADEMICA-UMUARAMA"/>
    <m/>
    <x v="1"/>
    <x v="0"/>
    <x v="0"/>
    <m/>
    <s v="0//0"/>
    <m/>
    <m/>
    <n v="0"/>
    <m/>
    <n v="0"/>
    <m/>
    <m/>
    <m/>
    <x v="0"/>
    <x v="1"/>
    <d v="2010-06-18T00:00:00"/>
    <n v="11025.52"/>
  </r>
  <r>
    <s v="CLELIA REGINA CAFER"/>
    <s v="Universidade Federal de Uberlandia"/>
    <n v="1610071"/>
    <n v="14570666884"/>
    <s v="17/07/1973"/>
    <x v="0"/>
    <s v="MARIA DAS DORES LIMA CAFER"/>
    <x v="0"/>
    <s v="BRASILEIRO NATO"/>
    <m/>
    <s v="SP"/>
    <s v="MARILIA"/>
    <n v="264"/>
    <s v="DIRETORIA DA ESCOLA TECNICA DE SAUDE"/>
    <s v="07-AREA ACADEMICA-UMUARAMA"/>
    <n v="264"/>
    <s v="DIRETORIA DA ESCOLA TECNICA DE SAUDE"/>
    <s v="07-AREA ACADEMICA-UMUARAMA"/>
    <m/>
    <x v="0"/>
    <x v="2"/>
    <x v="0"/>
    <m/>
    <s v="0//0"/>
    <m/>
    <m/>
    <n v="0"/>
    <m/>
    <n v="0"/>
    <m/>
    <m/>
    <m/>
    <x v="0"/>
    <x v="0"/>
    <d v="2008-02-20T00:00:00"/>
    <n v="18663.64"/>
  </r>
  <r>
    <s v="DEISY VIVIAN DE RESENDE"/>
    <s v="Universidade Federal de Uberlandia"/>
    <n v="1532268"/>
    <n v="4470159662"/>
    <s v="12/10/1981"/>
    <x v="0"/>
    <s v="MARIA LUCIA DE RESENDE"/>
    <x v="0"/>
    <s v="BRASILEIRO NATO"/>
    <m/>
    <s v="MG"/>
    <m/>
    <n v="264"/>
    <s v="DIRETORIA DA ESCOLA TECNICA DE SAUDE"/>
    <s v="07-AREA ACADEMICA-UMUARAMA"/>
    <n v="264"/>
    <s v="DIRETORIA DA ESCOLA TECNICA DE SAUDE"/>
    <s v="07-AREA ACADEMICA-UMUARAMA"/>
    <m/>
    <x v="1"/>
    <x v="3"/>
    <x v="0"/>
    <m/>
    <s v="0//0"/>
    <m/>
    <m/>
    <n v="0"/>
    <m/>
    <n v="0"/>
    <m/>
    <m/>
    <m/>
    <x v="0"/>
    <x v="0"/>
    <d v="2010-07-28T00:00:00"/>
    <n v="18780.490000000002"/>
  </r>
  <r>
    <s v="DNIEBER CHAGAS DE ASSIS"/>
    <s v="Universidade Federal de Uberlandia"/>
    <n v="1608959"/>
    <n v="5089876606"/>
    <s v="04/12/1981"/>
    <x v="1"/>
    <s v="NEUSA APARECIDA CHAGAS"/>
    <x v="0"/>
    <s v="BRASILEIRO NATO"/>
    <m/>
    <s v="MG"/>
    <m/>
    <n v="1283"/>
    <s v="Coordenação do Curso Técnico em Segurança do Trabalho"/>
    <s v="07-AREA ACADEMICA-UMUARAMA"/>
    <n v="264"/>
    <s v="DIRETORIA DA ESCOLA TECNICA DE SAUDE"/>
    <s v="07-AREA ACADEMICA-UMUARAMA"/>
    <m/>
    <x v="1"/>
    <x v="3"/>
    <x v="0"/>
    <m/>
    <s v="0//0"/>
    <m/>
    <m/>
    <n v="0"/>
    <m/>
    <n v="0"/>
    <m/>
    <m/>
    <m/>
    <x v="0"/>
    <x v="0"/>
    <d v="2010-01-26T00:00:00"/>
    <n v="18928.990000000002"/>
  </r>
  <r>
    <s v="DOUGLAS QUEIROZ SANTOS"/>
    <s v="Universidade Federal de Uberlandia"/>
    <n v="2539261"/>
    <n v="2828168603"/>
    <s v="25/06/1980"/>
    <x v="1"/>
    <s v="IZABEL FRANCELINA QUEIROZ SANTOS"/>
    <x v="1"/>
    <s v="BRASILEIRO NATO"/>
    <m/>
    <s v="MG"/>
    <s v="FRUTAL"/>
    <n v="264"/>
    <s v="DIRETORIA DA ESCOLA TECNICA DE SAUDE"/>
    <s v="07-AREA ACADEMICA-UMUARAMA"/>
    <n v="264"/>
    <s v="DIRETORIA DA ESCOLA TECNICA DE SAUDE"/>
    <s v="07-AREA ACADEMICA-UMUARAMA"/>
    <m/>
    <x v="1"/>
    <x v="3"/>
    <x v="0"/>
    <m/>
    <s v="0//0"/>
    <m/>
    <m/>
    <n v="0"/>
    <m/>
    <n v="0"/>
    <m/>
    <m/>
    <m/>
    <x v="0"/>
    <x v="0"/>
    <d v="2011-11-11T00:00:00"/>
    <n v="17945.810000000001"/>
  </r>
  <r>
    <s v="EMERSON PIANTINO DIAS"/>
    <s v="Universidade Federal de Uberlandia"/>
    <n v="3331038"/>
    <n v="94985910678"/>
    <s v="14/09/1972"/>
    <x v="1"/>
    <s v="MARIA DA GRACA PIANTINO DIAS"/>
    <x v="0"/>
    <s v="BRASILEIRO NATO"/>
    <m/>
    <s v="MG"/>
    <s v="PASSOS"/>
    <n v="1281"/>
    <s v="Coordenação do Curso Técnico em Enfermagem"/>
    <s v="07-AREA ACADEMICA-UMUARAMA"/>
    <n v="264"/>
    <s v="DIRETORIA DA ESCOLA TECNICA DE SAUDE"/>
    <s v="07-AREA ACADEMICA-UMUARAMA"/>
    <m/>
    <x v="1"/>
    <x v="3"/>
    <x v="0"/>
    <m/>
    <s v="0//0"/>
    <m/>
    <m/>
    <n v="0"/>
    <m/>
    <n v="0"/>
    <m/>
    <m/>
    <m/>
    <x v="0"/>
    <x v="0"/>
    <d v="2010-01-26T00:00:00"/>
    <n v="18928.990000000002"/>
  </r>
  <r>
    <s v="FABIANA SANTOS GONCALVES"/>
    <s v="Universidade Federal de Uberlandia"/>
    <n v="3568784"/>
    <n v="4220874674"/>
    <s v="09/10/1978"/>
    <x v="0"/>
    <s v="TEREZA MARIA DOS SANTOS GONCALVES"/>
    <x v="0"/>
    <s v="BRASILEIRO NATO"/>
    <m/>
    <s v="MG"/>
    <s v="UBERLANDIA"/>
    <n v="1286"/>
    <s v="Coordenação do Curso Técnico em Prótese Dentária"/>
    <s v="07-AREA ACADEMICA-UMUARAMA"/>
    <n v="264"/>
    <s v="DIRETORIA DA ESCOLA TECNICA DE SAUDE"/>
    <s v="07-AREA ACADEMICA-UMUARAMA"/>
    <m/>
    <x v="1"/>
    <x v="0"/>
    <x v="0"/>
    <m/>
    <s v="0//0"/>
    <m/>
    <m/>
    <n v="0"/>
    <m/>
    <n v="0"/>
    <m/>
    <m/>
    <m/>
    <x v="0"/>
    <x v="0"/>
    <d v="2016-01-27T00:00:00"/>
    <n v="13255.3"/>
  </r>
  <r>
    <s v="GUILHERME FERNANDO SOARES DE ARAUJO"/>
    <s v="Universidade Federal de Uberlandia"/>
    <n v="1244467"/>
    <n v="37541931802"/>
    <s v="22/05/1989"/>
    <x v="1"/>
    <s v="DARCILANDIA SOARES DE ARAUJO"/>
    <x v="2"/>
    <s v="BRASILEIRO NATO"/>
    <m/>
    <s v="MG"/>
    <m/>
    <n v="264"/>
    <s v="DIRETORIA DA ESCOLA TECNICA DE SAUDE"/>
    <s v="07-AREA ACADEMICA-UMUARAMA"/>
    <n v="264"/>
    <s v="DIRETORIA DA ESCOLA TECNICA DE SAUDE"/>
    <s v="07-AREA ACADEMICA-UMUARAMA"/>
    <m/>
    <x v="0"/>
    <x v="1"/>
    <x v="0"/>
    <m/>
    <s v="0//0"/>
    <m/>
    <m/>
    <n v="0"/>
    <m/>
    <n v="0"/>
    <m/>
    <m/>
    <m/>
    <x v="0"/>
    <x v="0"/>
    <d v="2019-11-27T00:00:00"/>
    <n v="12091.3"/>
  </r>
  <r>
    <s v="JESSIKA RODRIGUES ALVARES"/>
    <s v="Universidade Federal de Uberlandia"/>
    <n v="3311277"/>
    <n v="9221122662"/>
    <s v="22/01/1988"/>
    <x v="0"/>
    <s v="VANIA ALVARES DE SOUSA"/>
    <x v="0"/>
    <s v="BRASILEIRO NATO"/>
    <m/>
    <s v="MG"/>
    <m/>
    <n v="264"/>
    <s v="DIRETORIA DA ESCOLA TECNICA DE SAUDE"/>
    <s v="07-AREA ACADEMICA-UMUARAMA"/>
    <n v="264"/>
    <s v="DIRETORIA DA ESCOLA TECNICA DE SAUDE"/>
    <s v="07-AREA ACADEMICA-UMUARAMA"/>
    <m/>
    <x v="2"/>
    <x v="1"/>
    <x v="1"/>
    <m/>
    <s v="0//0"/>
    <m/>
    <m/>
    <n v="0"/>
    <m/>
    <n v="0"/>
    <m/>
    <m/>
    <m/>
    <x v="1"/>
    <x v="1"/>
    <d v="2022-09-30T00:00:00"/>
    <n v="2846.15"/>
  </r>
  <r>
    <s v="JOAO CARLOS DE OLIVEIRA"/>
    <s v="Universidade Federal de Uberlandia"/>
    <n v="4150621"/>
    <n v="44005628672"/>
    <s v="18/12/1960"/>
    <x v="1"/>
    <s v="LAURINDA ANTONIA DA SILVA OLIVEIRA"/>
    <x v="3"/>
    <s v="BRASILEIRO NATO"/>
    <m/>
    <s v="SP"/>
    <s v="JERIQUARA"/>
    <n v="264"/>
    <s v="DIRETORIA DA ESCOLA TECNICA DE SAUDE"/>
    <s v="07-AREA ACADEMICA-UMUARAMA"/>
    <n v="264"/>
    <s v="DIRETORIA DA ESCOLA TECNICA DE SAUDE"/>
    <s v="07-AREA ACADEMICA-UMUARAMA"/>
    <m/>
    <x v="1"/>
    <x v="2"/>
    <x v="0"/>
    <m/>
    <s v="0//0"/>
    <m/>
    <m/>
    <n v="0"/>
    <m/>
    <n v="0"/>
    <m/>
    <m/>
    <m/>
    <x v="0"/>
    <x v="0"/>
    <d v="2010-01-26T00:00:00"/>
    <n v="18663.64"/>
  </r>
  <r>
    <s v="JULIANA PEREIRA DA SILVA FAQUIM"/>
    <s v="Universidade Federal de Uberlandia"/>
    <n v="2939399"/>
    <n v="2938463677"/>
    <s v="12/07/1975"/>
    <x v="0"/>
    <s v="MARIA DE LOURDES PEREIRA SILVA"/>
    <x v="0"/>
    <s v="BRASILEIRO NATO"/>
    <m/>
    <s v="MG"/>
    <m/>
    <n v="264"/>
    <s v="DIRETORIA DA ESCOLA TECNICA DE SAUDE"/>
    <s v="07-AREA ACADEMICA-UMUARAMA"/>
    <n v="264"/>
    <s v="DIRETORIA DA ESCOLA TECNICA DE SAUDE"/>
    <s v="07-AREA ACADEMICA-UMUARAMA"/>
    <m/>
    <x v="1"/>
    <x v="3"/>
    <x v="0"/>
    <m/>
    <s v="0//0"/>
    <m/>
    <m/>
    <n v="0"/>
    <m/>
    <n v="0"/>
    <m/>
    <m/>
    <m/>
    <x v="0"/>
    <x v="0"/>
    <d v="2014-06-02T00:00:00"/>
    <n v="13356.63"/>
  </r>
  <r>
    <s v="LILIAN RODRIGUES SANT ANNA CAMPOS"/>
    <s v="Universidade Federal de Uberlandia"/>
    <n v="3455003"/>
    <n v="5766547609"/>
    <s v="26/05/1982"/>
    <x v="0"/>
    <s v="LIGIA RODRIGUES SANT ANNA"/>
    <x v="0"/>
    <s v="BRASILEIRO NATO"/>
    <m/>
    <s v="MG"/>
    <s v="UBERLANDIA"/>
    <n v="264"/>
    <s v="DIRETORIA DA ESCOLA TECNICA DE SAUDE"/>
    <s v="07-AREA ACADEMICA-UMUARAMA"/>
    <n v="264"/>
    <s v="DIRETORIA DA ESCOLA TECNICA DE SAUDE"/>
    <s v="07-AREA ACADEMICA-UMUARAMA"/>
    <m/>
    <x v="0"/>
    <x v="3"/>
    <x v="0"/>
    <m/>
    <s v="0//0"/>
    <m/>
    <m/>
    <n v="0"/>
    <m/>
    <n v="0"/>
    <m/>
    <m/>
    <m/>
    <x v="0"/>
    <x v="0"/>
    <d v="2006-09-29T00:00:00"/>
    <n v="12763.01"/>
  </r>
  <r>
    <s v="LIVIA DE PAULA PERES"/>
    <s v="Universidade Federal de Uberlandia"/>
    <n v="1334519"/>
    <n v="7649926605"/>
    <s v="18/01/1985"/>
    <x v="0"/>
    <s v="VALDELICE PAULA MARQUES PERES"/>
    <x v="0"/>
    <s v="BRASILEIRO NATO"/>
    <m/>
    <s v="GO"/>
    <m/>
    <n v="264"/>
    <s v="DIRETORIA DA ESCOLA TECNICA DE SAUDE"/>
    <s v="07-AREA ACADEMICA-UMUARAMA"/>
    <n v="264"/>
    <s v="DIRETORIA DA ESCOLA TECNICA DE SAUDE"/>
    <s v="07-AREA ACADEMICA-UMUARAMA"/>
    <m/>
    <x v="2"/>
    <x v="1"/>
    <x v="1"/>
    <m/>
    <s v="0//0"/>
    <m/>
    <m/>
    <n v="0"/>
    <m/>
    <n v="0"/>
    <m/>
    <m/>
    <m/>
    <x v="1"/>
    <x v="1"/>
    <d v="2022-09-12T00:00:00"/>
    <n v="2846.15"/>
  </r>
  <r>
    <s v="LUCAS CAIXETA GONTIJO"/>
    <s v="Universidade Federal de Uberlandia"/>
    <n v="1609188"/>
    <n v="4709186677"/>
    <s v="17/02/1982"/>
    <x v="1"/>
    <s v="JOVERSINA GERALDA DOS SANTOS GONTIJO"/>
    <x v="0"/>
    <s v="BRASILEIRO NATO"/>
    <m/>
    <s v="GO"/>
    <m/>
    <n v="1282"/>
    <s v="Coordenação do Curso Técnico em Controle Ambiental"/>
    <s v="07-AREA ACADEMICA-UMUARAMA"/>
    <n v="264"/>
    <s v="DIRETORIA DA ESCOLA TECNICA DE SAUDE"/>
    <s v="07-AREA ACADEMICA-UMUARAMA"/>
    <m/>
    <x v="1"/>
    <x v="1"/>
    <x v="0"/>
    <m/>
    <s v="0//0"/>
    <m/>
    <m/>
    <n v="26407"/>
    <s v="INSTITUTO FEDERAL GOIANO"/>
    <n v="0"/>
    <m/>
    <m/>
    <m/>
    <x v="0"/>
    <x v="0"/>
    <d v="2020-02-20T00:00:00"/>
    <n v="21513.19"/>
  </r>
  <r>
    <s v="LUDMILA CAVALCANTI DE MENDONCA"/>
    <s v="Universidade Federal de Uberlandia"/>
    <n v="4372907"/>
    <n v="2789853606"/>
    <s v="28/05/1976"/>
    <x v="0"/>
    <s v="SONIA MARIA CAVALCANTI DE MENDONCA"/>
    <x v="0"/>
    <s v="BRASILEIRO NATO"/>
    <m/>
    <s v="MG"/>
    <s v="UBERLANDIA"/>
    <n v="1284"/>
    <s v="Coordenação do Curso Técnico em Saúde Bucal"/>
    <s v="07-AREA ACADEMICA-UMUARAMA"/>
    <n v="264"/>
    <s v="DIRETORIA DA ESCOLA TECNICA DE SAUDE"/>
    <s v="07-AREA ACADEMICA-UMUARAMA"/>
    <m/>
    <x v="1"/>
    <x v="3"/>
    <x v="0"/>
    <m/>
    <s v="0//0"/>
    <m/>
    <m/>
    <n v="0"/>
    <m/>
    <n v="0"/>
    <m/>
    <m/>
    <m/>
    <x v="0"/>
    <x v="0"/>
    <d v="2010-08-13T00:00:00"/>
    <n v="18706.41"/>
  </r>
  <r>
    <s v="LUIZ CARLOS GEBRIM DE PAULA COSTA"/>
    <s v="Universidade Federal de Uberlandia"/>
    <n v="2543325"/>
    <n v="3207694616"/>
    <s v="14/01/1977"/>
    <x v="1"/>
    <s v="SANDRA GEBRIM DE PAULA COSTA"/>
    <x v="0"/>
    <s v="BRASILEIRO NATO"/>
    <m/>
    <s v="MG"/>
    <s v="ARAGUARI"/>
    <n v="264"/>
    <s v="DIRETORIA DA ESCOLA TECNICA DE SAUDE"/>
    <s v="07-AREA ACADEMICA-UMUARAMA"/>
    <n v="264"/>
    <s v="DIRETORIA DA ESCOLA TECNICA DE SAUDE"/>
    <s v="07-AREA ACADEMICA-UMUARAMA"/>
    <m/>
    <x v="1"/>
    <x v="2"/>
    <x v="0"/>
    <m/>
    <s v="0//0"/>
    <m/>
    <m/>
    <n v="26407"/>
    <s v="INSTITUTO FEDERAL GOIANO"/>
    <n v="0"/>
    <m/>
    <m/>
    <m/>
    <x v="0"/>
    <x v="0"/>
    <d v="2013-09-25T00:00:00"/>
    <n v="23969.07"/>
  </r>
  <r>
    <s v="LUIZ VITOR LEONARDI HARTER"/>
    <s v="Universidade Federal de Uberlandia"/>
    <n v="2142717"/>
    <n v="13955220818"/>
    <s v="28/03/1970"/>
    <x v="1"/>
    <s v="LAVINIA LEONARDI HARTER"/>
    <x v="0"/>
    <s v="BRASILEIRO NATO"/>
    <m/>
    <s v="SP"/>
    <m/>
    <n v="1285"/>
    <s v="Coordenação do Curso Técnico em Meio Ambiente"/>
    <s v="07-AREA ACADEMICA-UMUARAMA"/>
    <n v="264"/>
    <s v="DIRETORIA DA ESCOLA TECNICA DE SAUDE"/>
    <s v="07-AREA ACADEMICA-UMUARAMA"/>
    <m/>
    <x v="1"/>
    <x v="3"/>
    <x v="0"/>
    <m/>
    <s v="0//0"/>
    <m/>
    <m/>
    <n v="0"/>
    <m/>
    <n v="0"/>
    <m/>
    <m/>
    <m/>
    <x v="0"/>
    <x v="0"/>
    <d v="2014-07-30T00:00:00"/>
    <n v="13746.19"/>
  </r>
  <r>
    <s v="MARCEILA DE ANDRADE FUZISSAKI"/>
    <s v="Universidade Federal de Uberlandia"/>
    <n v="1209202"/>
    <n v="6662287601"/>
    <s v="21/11/1983"/>
    <x v="0"/>
    <s v="LUCIMAR DE ANDRADE"/>
    <x v="0"/>
    <s v="BRASILEIRO NATO"/>
    <m/>
    <s v="SP"/>
    <m/>
    <n v="264"/>
    <s v="DIRETORIA DA ESCOLA TECNICA DE SAUDE"/>
    <s v="07-AREA ACADEMICA-UMUARAMA"/>
    <n v="264"/>
    <s v="DIRETORIA DA ESCOLA TECNICA DE SAUDE"/>
    <s v="07-AREA ACADEMICA-UMUARAMA"/>
    <m/>
    <x v="1"/>
    <x v="1"/>
    <x v="1"/>
    <m/>
    <s v="0//0"/>
    <m/>
    <m/>
    <n v="0"/>
    <m/>
    <n v="0"/>
    <m/>
    <m/>
    <m/>
    <x v="1"/>
    <x v="1"/>
    <d v="2021-03-08T00:00:00"/>
    <n v="2846.15"/>
  </r>
  <r>
    <s v="MARILIA RODRIGUES MOREIRA"/>
    <s v="Universidade Federal de Uberlandia"/>
    <n v="4331011"/>
    <n v="3008802605"/>
    <s v="19/08/1974"/>
    <x v="0"/>
    <s v="MARIA ELEUZA RODRIGUES MOREIRA"/>
    <x v="0"/>
    <s v="BRASILEIRO NATO"/>
    <m/>
    <s v="MG"/>
    <s v="ARAGUARI"/>
    <n v="264"/>
    <s v="DIRETORIA DA ESCOLA TECNICA DE SAUDE"/>
    <s v="07-AREA ACADEMICA-UMUARAMA"/>
    <n v="264"/>
    <s v="DIRETORIA DA ESCOLA TECNICA DE SAUDE"/>
    <s v="07-AREA ACADEMICA-UMUARAMA"/>
    <m/>
    <x v="1"/>
    <x v="1"/>
    <x v="0"/>
    <m/>
    <s v="0//0"/>
    <m/>
    <m/>
    <n v="0"/>
    <m/>
    <n v="0"/>
    <m/>
    <m/>
    <m/>
    <x v="0"/>
    <x v="0"/>
    <d v="2020-10-08T00:00:00"/>
    <n v="9616.18"/>
  </r>
  <r>
    <s v="MARIO PAULO AMANTE PENATTI"/>
    <s v="Universidade Federal de Uberlandia"/>
    <n v="413284"/>
    <n v="5729787820"/>
    <s v="06/09/1960"/>
    <x v="1"/>
    <s v="MARIONICE J D AMANTE PENATTI"/>
    <x v="0"/>
    <s v="BRASILEIRO NATO"/>
    <m/>
    <s v="SP"/>
    <s v="DESCALVADO"/>
    <n v="264"/>
    <s v="DIRETORIA DA ESCOLA TECNICA DE SAUDE"/>
    <s v="07-AREA ACADEMICA-UMUARAMA"/>
    <n v="264"/>
    <s v="DIRETORIA DA ESCOLA TECNICA DE SAUDE"/>
    <s v="07-AREA ACADEMICA-UMUARAMA"/>
    <m/>
    <x v="1"/>
    <x v="2"/>
    <x v="0"/>
    <m/>
    <s v="0//0"/>
    <m/>
    <m/>
    <n v="0"/>
    <m/>
    <n v="0"/>
    <m/>
    <m/>
    <m/>
    <x v="0"/>
    <x v="0"/>
    <d v="1988-11-09T00:00:00"/>
    <n v="19692.849999999999"/>
  </r>
  <r>
    <s v="MARISA APARECIDA ELIAS"/>
    <s v="Universidade Federal de Uberlandia"/>
    <n v="2396312"/>
    <n v="80766617653"/>
    <s v="22/02/1968"/>
    <x v="0"/>
    <s v="MARIA ELIAS DE OLIVEIRA"/>
    <x v="0"/>
    <s v="BRASILEIRO NATO"/>
    <m/>
    <s v="MG"/>
    <s v="MEDEIROS"/>
    <n v="1280"/>
    <s v="Coordenação do Curso Técnico em Análises Clínicas"/>
    <s v="07-AREA ACADEMICA-UMUARAMA"/>
    <n v="264"/>
    <s v="DIRETORIA DA ESCOLA TECNICA DE SAUDE"/>
    <s v="07-AREA ACADEMICA-UMUARAMA"/>
    <m/>
    <x v="1"/>
    <x v="0"/>
    <x v="0"/>
    <m/>
    <s v="0//0"/>
    <m/>
    <m/>
    <n v="0"/>
    <m/>
    <n v="0"/>
    <m/>
    <m/>
    <m/>
    <x v="0"/>
    <x v="0"/>
    <d v="2017-06-13T00:00:00"/>
    <n v="13255.3"/>
  </r>
  <r>
    <s v="MAYLA SILVA BORGES"/>
    <s v="Universidade Federal de Uberlandia"/>
    <n v="2969101"/>
    <n v="8680309613"/>
    <s v="20/05/1989"/>
    <x v="0"/>
    <s v="SANDRA MARIA DA SILVA BORGES"/>
    <x v="0"/>
    <s v="BRASILEIRO NATO"/>
    <m/>
    <s v="MG"/>
    <m/>
    <n v="264"/>
    <s v="DIRETORIA DA ESCOLA TECNICA DE SAUDE"/>
    <s v="07-AREA ACADEMICA-UMUARAMA"/>
    <n v="264"/>
    <s v="DIRETORIA DA ESCOLA TECNICA DE SAUDE"/>
    <s v="07-AREA ACADEMICA-UMUARAMA"/>
    <m/>
    <x v="0"/>
    <x v="0"/>
    <x v="0"/>
    <m/>
    <s v="0//0"/>
    <m/>
    <s v="Afast. no País (Com Ônus) Est/Dout/Mestrado - EST"/>
    <n v="0"/>
    <m/>
    <n v="0"/>
    <m/>
    <s v="24/01/2022"/>
    <s v="23/01/2023"/>
    <x v="0"/>
    <x v="0"/>
    <d v="2017-06-01T00:00:00"/>
    <n v="12272.12"/>
  </r>
  <r>
    <s v="MORGANA GUILHERME DE CASTRO SILVERIO"/>
    <s v="Universidade Federal de Uberlandia"/>
    <n v="2919650"/>
    <n v="6555602627"/>
    <s v="03/05/1984"/>
    <x v="0"/>
    <s v="MARIA DE FATIMA FONSECA GUILHERME DE CASTRO"/>
    <x v="0"/>
    <s v="BRASILEIRO NATO"/>
    <m/>
    <s v="MG"/>
    <m/>
    <n v="264"/>
    <s v="DIRETORIA DA ESCOLA TECNICA DE SAUDE"/>
    <s v="07-AREA ACADEMICA-UMUARAMA"/>
    <n v="264"/>
    <s v="DIRETORIA DA ESCOLA TECNICA DE SAUDE"/>
    <s v="07-AREA ACADEMICA-UMUARAMA"/>
    <m/>
    <x v="0"/>
    <x v="3"/>
    <x v="0"/>
    <m/>
    <s v="0//0"/>
    <m/>
    <m/>
    <n v="0"/>
    <m/>
    <n v="0"/>
    <m/>
    <m/>
    <m/>
    <x v="0"/>
    <x v="0"/>
    <d v="2015-04-14T00:00:00"/>
    <n v="12763.01"/>
  </r>
  <r>
    <s v="NATALIA ROSA E SOUZA CALDEIRA"/>
    <s v="Universidade Federal de Uberlandia"/>
    <n v="2091539"/>
    <n v="2149154170"/>
    <s v="07/10/1988"/>
    <x v="0"/>
    <s v="DIVINA DE FATIMA ROSA E SOUZA"/>
    <x v="0"/>
    <s v="BRASILEIRO NATO"/>
    <m/>
    <s v="GO"/>
    <m/>
    <n v="264"/>
    <s v="DIRETORIA DA ESCOLA TECNICA DE SAUDE"/>
    <s v="07-AREA ACADEMICA-UMUARAMA"/>
    <n v="264"/>
    <s v="DIRETORIA DA ESCOLA TECNICA DE SAUDE"/>
    <s v="07-AREA ACADEMICA-UMUARAMA"/>
    <m/>
    <x v="3"/>
    <x v="1"/>
    <x v="1"/>
    <m/>
    <s v="0//0"/>
    <m/>
    <m/>
    <n v="0"/>
    <m/>
    <n v="0"/>
    <m/>
    <m/>
    <m/>
    <x v="1"/>
    <x v="1"/>
    <d v="2022-09-12T00:00:00"/>
    <n v="2846.15"/>
  </r>
  <r>
    <s v="NORIEL VIANA PEREIRA"/>
    <s v="Universidade Federal de Uberlandia"/>
    <n v="3424488"/>
    <n v="3643725671"/>
    <s v="27/06/1978"/>
    <x v="1"/>
    <s v="ADELICE OLIVEIRA VIANA PEREIRA"/>
    <x v="0"/>
    <s v="BRASILEIRO NATO"/>
    <m/>
    <s v="MG"/>
    <s v="CAMPINA VERDE"/>
    <n v="264"/>
    <s v="DIRETORIA DA ESCOLA TECNICA DE SAUDE"/>
    <s v="07-AREA ACADEMICA-UMUARAMA"/>
    <n v="264"/>
    <s v="DIRETORIA DA ESCOLA TECNICA DE SAUDE"/>
    <s v="07-AREA ACADEMICA-UMUARAMA"/>
    <m/>
    <x v="0"/>
    <x v="0"/>
    <x v="0"/>
    <m/>
    <s v="0//0"/>
    <m/>
    <s v="Afast. no País (Com Ônus) Est/Dout/Mestrado - EST"/>
    <n v="0"/>
    <m/>
    <n v="0"/>
    <m/>
    <s v="1/03/2022"/>
    <s v="28/02/2023"/>
    <x v="0"/>
    <x v="0"/>
    <d v="2005-08-05T00:00:00"/>
    <n v="17255.59"/>
  </r>
  <r>
    <s v="PAULO SERGIO DA SILVA"/>
    <s v="Universidade Federal de Uberlandia"/>
    <n v="1755160"/>
    <n v="71010556649"/>
    <s v="02/08/1969"/>
    <x v="1"/>
    <s v="ERMINDA ALVES"/>
    <x v="0"/>
    <s v="BRASILEIRO NATO"/>
    <m/>
    <s v="MG"/>
    <m/>
    <n v="264"/>
    <s v="DIRETORIA DA ESCOLA TECNICA DE SAUDE"/>
    <s v="07-AREA ACADEMICA-UMUARAMA"/>
    <n v="264"/>
    <s v="DIRETORIA DA ESCOLA TECNICA DE SAUDE"/>
    <s v="07-AREA ACADEMICA-UMUARAMA"/>
    <m/>
    <x v="1"/>
    <x v="2"/>
    <x v="0"/>
    <m/>
    <s v="0//0"/>
    <m/>
    <m/>
    <n v="0"/>
    <m/>
    <n v="0"/>
    <m/>
    <m/>
    <m/>
    <x v="0"/>
    <x v="0"/>
    <d v="2010-01-26T00:00:00"/>
    <n v="18663.64"/>
  </r>
  <r>
    <s v="REGINALDO DOS SANTOS PEDROSO"/>
    <s v="Universidade Federal de Uberlandia"/>
    <n v="1607330"/>
    <n v="74795503672"/>
    <s v="01/06/1972"/>
    <x v="1"/>
    <s v="ISABEL DE OLIVEIRA PEREIRA PEDROSO"/>
    <x v="0"/>
    <s v="BRASILEIRO NATO"/>
    <m/>
    <s v="MG"/>
    <s v="NEPOMUCENO"/>
    <n v="264"/>
    <s v="DIRETORIA DA ESCOLA TECNICA DE SAUDE"/>
    <s v="07-AREA ACADEMICA-UMUARAMA"/>
    <n v="264"/>
    <s v="DIRETORIA DA ESCOLA TECNICA DE SAUDE"/>
    <s v="07-AREA ACADEMICA-UMUARAMA"/>
    <m/>
    <x v="1"/>
    <x v="1"/>
    <x v="0"/>
    <m/>
    <s v="0//0"/>
    <m/>
    <m/>
    <n v="0"/>
    <m/>
    <n v="0"/>
    <m/>
    <m/>
    <m/>
    <x v="0"/>
    <x v="0"/>
    <d v="2008-01-18T00:00:00"/>
    <n v="21484.89"/>
  </r>
  <r>
    <s v="RICARDO GONCALVES DE HOLANDA"/>
    <s v="Universidade Federal de Uberlandia"/>
    <n v="2522128"/>
    <n v="44202237404"/>
    <s v="12/08/1965"/>
    <x v="1"/>
    <s v="MARIA DAS MERCES GONCALVES DE HOLANDA"/>
    <x v="0"/>
    <s v="BRASILEIRO NATO"/>
    <m/>
    <s v="PB"/>
    <s v="CAJAZEIRAS"/>
    <n v="264"/>
    <s v="DIRETORIA DA ESCOLA TECNICA DE SAUDE"/>
    <s v="07-AREA ACADEMICA-UMUARAMA"/>
    <n v="264"/>
    <s v="DIRETORIA DA ESCOLA TECNICA DE SAUDE"/>
    <s v="07-AREA ACADEMICA-UMUARAMA"/>
    <m/>
    <x v="0"/>
    <x v="2"/>
    <x v="0"/>
    <m/>
    <s v="0//0"/>
    <m/>
    <m/>
    <n v="0"/>
    <m/>
    <n v="0"/>
    <m/>
    <m/>
    <m/>
    <x v="0"/>
    <x v="2"/>
    <d v="2008-02-20T00:00:00"/>
    <n v="7270.13"/>
  </r>
  <r>
    <s v="RICHARLISSON BORGES DE MORAIS"/>
    <s v="Universidade Federal de Uberlandia"/>
    <n v="1125241"/>
    <n v="9627071633"/>
    <s v="06/12/1990"/>
    <x v="1"/>
    <s v="MARIA HELENA BORGES DE MORAIS"/>
    <x v="0"/>
    <s v="BRASILEIRO NATO"/>
    <m/>
    <s v="MG"/>
    <m/>
    <n v="264"/>
    <s v="DIRETORIA DA ESCOLA TECNICA DE SAUDE"/>
    <s v="07-AREA ACADEMICA-UMUARAMA"/>
    <n v="264"/>
    <s v="DIRETORIA DA ESCOLA TECNICA DE SAUDE"/>
    <s v="07-AREA ACADEMICA-UMUARAMA"/>
    <m/>
    <x v="0"/>
    <x v="1"/>
    <x v="0"/>
    <m/>
    <s v="0//0"/>
    <m/>
    <s v="Afast. no País (Com Ônus) Est/Dout/Mestrado - EST"/>
    <n v="0"/>
    <m/>
    <n v="0"/>
    <m/>
    <s v="23/04/2022"/>
    <s v="22/04/2023"/>
    <x v="0"/>
    <x v="0"/>
    <d v="2017-10-24T00:00:00"/>
    <n v="11800.12"/>
  </r>
  <r>
    <s v="SAMARA DOS SANTOS RODRIGUES GOMES"/>
    <s v="Universidade Federal de Uberlandia"/>
    <n v="1450522"/>
    <n v="92005233668"/>
    <s v="01/06/1973"/>
    <x v="0"/>
    <s v="MARIA DAS GRACAS SANTOS SANTANA"/>
    <x v="0"/>
    <s v="BRASILEIRO NATO"/>
    <m/>
    <s v="GO"/>
    <s v="SAO SIMAO"/>
    <n v="264"/>
    <s v="DIRETORIA DA ESCOLA TECNICA DE SAUDE"/>
    <s v="07-AREA ACADEMICA-UMUARAMA"/>
    <n v="264"/>
    <s v="DIRETORIA DA ESCOLA TECNICA DE SAUDE"/>
    <s v="07-AREA ACADEMICA-UMUARAMA"/>
    <m/>
    <x v="1"/>
    <x v="1"/>
    <x v="0"/>
    <m/>
    <s v="0//0"/>
    <m/>
    <m/>
    <n v="0"/>
    <m/>
    <n v="0"/>
    <m/>
    <m/>
    <m/>
    <x v="0"/>
    <x v="0"/>
    <d v="2008-01-18T00:00:00"/>
    <n v="21484.89"/>
  </r>
  <r>
    <s v="SANDRA REGINA TOFFOLO"/>
    <s v="Universidade Federal de Uberlandia"/>
    <n v="1755180"/>
    <n v="13952050865"/>
    <s v="30/11/1970"/>
    <x v="0"/>
    <s v="HILDA SOMERA TOFFOLO"/>
    <x v="0"/>
    <s v="BRASILEIRO NATO"/>
    <m/>
    <s v="SP"/>
    <m/>
    <n v="264"/>
    <s v="DIRETORIA DA ESCOLA TECNICA DE SAUDE"/>
    <s v="07-AREA ACADEMICA-UMUARAMA"/>
    <n v="264"/>
    <s v="DIRETORIA DA ESCOLA TECNICA DE SAUDE"/>
    <s v="07-AREA ACADEMICA-UMUARAMA"/>
    <m/>
    <x v="1"/>
    <x v="2"/>
    <x v="0"/>
    <m/>
    <s v="0//0"/>
    <m/>
    <m/>
    <n v="0"/>
    <m/>
    <n v="0"/>
    <m/>
    <m/>
    <m/>
    <x v="0"/>
    <x v="0"/>
    <d v="2010-01-26T00:00:00"/>
    <n v="19531.71"/>
  </r>
  <r>
    <s v="SEBASTIAO MARCOS TAFURI"/>
    <s v="Universidade Federal de Uberlandia"/>
    <n v="413335"/>
    <n v="32893337600"/>
    <s v="20/01/1958"/>
    <x v="1"/>
    <s v="BALBINA AMARAL TAFURI"/>
    <x v="0"/>
    <s v="BRASILEIRO NATO"/>
    <m/>
    <s v="MG"/>
    <s v="DESTERRO DO MELO"/>
    <n v="264"/>
    <s v="DIRETORIA DA ESCOLA TECNICA DE SAUDE"/>
    <s v="07-AREA ACADEMICA-UMUARAMA"/>
    <n v="264"/>
    <s v="DIRETORIA DA ESCOLA TECNICA DE SAUDE"/>
    <s v="07-AREA ACADEMICA-UMUARAMA"/>
    <m/>
    <x v="0"/>
    <x v="2"/>
    <x v="0"/>
    <m/>
    <s v="0//0"/>
    <m/>
    <m/>
    <n v="0"/>
    <m/>
    <n v="0"/>
    <m/>
    <m/>
    <m/>
    <x v="0"/>
    <x v="0"/>
    <d v="1989-07-07T00:00:00"/>
    <n v="22275.9"/>
  </r>
  <r>
    <s v="SHEILA RODRIGUES DE SOUSA PORTA"/>
    <s v="Universidade Federal de Uberlandia"/>
    <n v="413644"/>
    <n v="49840860682"/>
    <s v="18/04/1962"/>
    <x v="0"/>
    <s v="MARIA ALVES SOUSA"/>
    <x v="0"/>
    <s v="BRASILEIRO NATO"/>
    <m/>
    <s v="MG"/>
    <s v="ARAGUARI"/>
    <n v="264"/>
    <s v="DIRETORIA DA ESCOLA TECNICA DE SAUDE"/>
    <s v="07-AREA ACADEMICA-UMUARAMA"/>
    <n v="264"/>
    <s v="DIRETORIA DA ESCOLA TECNICA DE SAUDE"/>
    <s v="07-AREA ACADEMICA-UMUARAMA"/>
    <m/>
    <x v="1"/>
    <x v="1"/>
    <x v="0"/>
    <m/>
    <s v="0//0"/>
    <m/>
    <m/>
    <n v="0"/>
    <m/>
    <n v="0"/>
    <m/>
    <m/>
    <m/>
    <x v="0"/>
    <x v="0"/>
    <d v="1992-02-05T00:00:00"/>
    <n v="23784.26"/>
  </r>
  <r>
    <s v="TALITA TAVARES MAMEDE"/>
    <s v="Universidade Federal de Uberlandia"/>
    <n v="2377973"/>
    <n v="3368519603"/>
    <s v="18/07/1976"/>
    <x v="0"/>
    <s v="HELENA MARIA TAVARES MAMEDE"/>
    <x v="0"/>
    <s v="BRASILEIRO NATO"/>
    <m/>
    <s v="MG"/>
    <s v="UBERLANDIA"/>
    <n v="264"/>
    <s v="DIRETORIA DA ESCOLA TECNICA DE SAUDE"/>
    <s v="07-AREA ACADEMICA-UMUARAMA"/>
    <n v="264"/>
    <s v="DIRETORIA DA ESCOLA TECNICA DE SAUDE"/>
    <s v="07-AREA ACADEMICA-UMUARAMA"/>
    <m/>
    <x v="0"/>
    <x v="3"/>
    <x v="0"/>
    <m/>
    <s v="0//0"/>
    <m/>
    <m/>
    <n v="0"/>
    <m/>
    <n v="0"/>
    <m/>
    <m/>
    <m/>
    <x v="0"/>
    <x v="0"/>
    <d v="2010-01-26T00:00:00"/>
    <n v="17945.810000000001"/>
  </r>
  <r>
    <s v="TANIA DE FREITAS BORGES"/>
    <s v="Universidade Federal de Uberlandia"/>
    <n v="2126471"/>
    <n v="4977021690"/>
    <s v="26/08/1981"/>
    <x v="0"/>
    <s v="MARIA JOSE DE FREITAS BORGES"/>
    <x v="4"/>
    <s v="BRASILEIRO NATO"/>
    <m/>
    <s v="MG"/>
    <m/>
    <n v="264"/>
    <s v="DIRETORIA DA ESCOLA TECNICA DE SAUDE"/>
    <s v="07-AREA ACADEMICA-UMUARAMA"/>
    <n v="264"/>
    <s v="DIRETORIA DA ESCOLA TECNICA DE SAUDE"/>
    <s v="07-AREA ACADEMICA-UMUARAMA"/>
    <m/>
    <x v="1"/>
    <x v="3"/>
    <x v="0"/>
    <m/>
    <s v="0//0"/>
    <m/>
    <m/>
    <n v="0"/>
    <m/>
    <n v="0"/>
    <m/>
    <m/>
    <m/>
    <x v="0"/>
    <x v="0"/>
    <d v="2014-06-02T00:00:00"/>
    <n v="13356.63"/>
  </r>
  <r>
    <s v="TATIANA CARNEIRO DE RESENDE"/>
    <s v="Universidade Federal de Uberlandia"/>
    <n v="3493854"/>
    <n v="3422680667"/>
    <s v="24/03/1975"/>
    <x v="0"/>
    <s v="NIVANDA CALDEIRA DE REZENDE"/>
    <x v="5"/>
    <s v="BRASILEIRO NATO"/>
    <m/>
    <s v="MG"/>
    <s v="UBERLANDIA"/>
    <n v="264"/>
    <s v="DIRETORIA DA ESCOLA TECNICA DE SAUDE"/>
    <s v="07-AREA ACADEMICA-UMUARAMA"/>
    <n v="264"/>
    <s v="DIRETORIA DA ESCOLA TECNICA DE SAUDE"/>
    <s v="07-AREA ACADEMICA-UMUARAMA"/>
    <m/>
    <x v="0"/>
    <x v="3"/>
    <x v="0"/>
    <m/>
    <s v="0//0"/>
    <m/>
    <m/>
    <n v="0"/>
    <m/>
    <n v="0"/>
    <m/>
    <m/>
    <m/>
    <x v="0"/>
    <x v="0"/>
    <d v="2009-03-27T00:00:00"/>
    <n v="17945.810000000001"/>
  </r>
  <r>
    <m/>
    <m/>
    <m/>
    <m/>
    <m/>
    <x v="2"/>
    <m/>
    <x v="6"/>
    <m/>
    <m/>
    <m/>
    <m/>
    <m/>
    <m/>
    <m/>
    <m/>
    <m/>
    <m/>
    <m/>
    <x v="4"/>
    <x v="4"/>
    <x v="2"/>
    <m/>
    <m/>
    <m/>
    <m/>
    <m/>
    <m/>
    <m/>
    <m/>
    <m/>
    <m/>
    <x v="2"/>
    <x v="3"/>
    <m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">
  <r>
    <s v="ADRIANA LEMOS DE SOUSA NETO"/>
    <s v="Universidade Federal de Uberlandia"/>
    <n v="3615944"/>
    <n v="7336299628"/>
    <s v="16/08/1985"/>
    <s v="F"/>
    <s v="DALVA MARIA DE SOUSA"/>
    <s v="Branca"/>
    <s v="BRASILEIRO NATO"/>
    <m/>
    <s v="MG"/>
    <s v="UBERLANDIA"/>
    <n v="264"/>
    <s v="DIRETORIA DA ESCOLA TECNICA DE SAUDE"/>
    <s v="07-AREA ACADEMICA-UMUARAMA"/>
    <n v="264"/>
    <s v="DIRETORIA DA ESCOLA TECNICA DE SAUDE"/>
    <s v="07-AREA ACADEMICA-UMUARAMA"/>
    <m/>
    <s v="Mestre+RSC-III (Lei 12772/12 Art.18)"/>
    <s v="D-02"/>
    <x v="0"/>
    <m/>
    <s v="0//0"/>
    <m/>
    <s v="Afast. no País (Com Ônus) Est/Dout/Mestrado - EST"/>
    <n v="0"/>
    <m/>
    <n v="0"/>
    <m/>
    <s v="11/03/2022"/>
    <s v="11/03/2023"/>
    <s v="EST"/>
    <s v="40 DE"/>
    <d v="2011-03-15T00:00:00"/>
    <n v="12272.12"/>
    <n v="37"/>
    <x v="0"/>
    <x v="0"/>
  </r>
  <r>
    <s v="ALEXANDRE COELHO MACHADO"/>
    <s v="Universidade Federal de Uberlandia"/>
    <n v="1212139"/>
    <n v="8643721670"/>
    <s v="22/09/1988"/>
    <s v="M"/>
    <s v="MARIA INES NUNES COELHO MACHADO"/>
    <s v="Branca"/>
    <s v="BRASILEIRO NATO"/>
    <m/>
    <s v="MG"/>
    <m/>
    <n v="264"/>
    <s v="DIRETORIA DA ESCOLA TECNICA DE SAUDE"/>
    <s v="07-AREA ACADEMICA-UMUARAMA"/>
    <n v="264"/>
    <s v="DIRETORIA DA ESCOLA TECNICA DE SAUDE"/>
    <s v="07-AREA ACADEMICA-UMUARAMA"/>
    <m/>
    <s v="Doutorado"/>
    <s v="D-01"/>
    <x v="0"/>
    <m/>
    <s v="0//0"/>
    <m/>
    <m/>
    <n v="0"/>
    <m/>
    <n v="0"/>
    <m/>
    <m/>
    <m/>
    <s v="EST"/>
    <s v="40 DE"/>
    <d v="2018-03-09T00:00:00"/>
    <n v="12348.96"/>
    <n v="34"/>
    <x v="0"/>
    <x v="0"/>
  </r>
  <r>
    <s v="ALINE AREDES BICALHO"/>
    <s v="Universidade Federal de Uberlandia"/>
    <n v="2265163"/>
    <n v="5159872639"/>
    <s v="20/01/1983"/>
    <s v="F"/>
    <s v="AURORA EREDES DE SOUZA BICALHO"/>
    <s v="Branca"/>
    <s v="BRASILEIRO NATO"/>
    <m/>
    <s v="MG"/>
    <m/>
    <n v="264"/>
    <s v="DIRETORIA DA ESCOLA TECNICA DE SAUDE"/>
    <s v="07-AREA ACADEMICA-UMUARAMA"/>
    <n v="264"/>
    <s v="DIRETORIA DA ESCOLA TECNICA DE SAUDE"/>
    <s v="07-AREA ACADEMICA-UMUARAMA"/>
    <m/>
    <s v="Doutorado"/>
    <s v="D-02"/>
    <x v="0"/>
    <m/>
    <s v="0//0"/>
    <m/>
    <m/>
    <n v="0"/>
    <m/>
    <n v="0"/>
    <m/>
    <m/>
    <m/>
    <s v="EST"/>
    <s v="40 DE"/>
    <d v="2015-11-25T00:00:00"/>
    <n v="12842.91"/>
    <n v="39"/>
    <x v="1"/>
    <x v="0"/>
  </r>
  <r>
    <s v="ANA CAROLINA GONCALVES CORREIA"/>
    <s v="Universidade Federal de Uberlandia"/>
    <n v="3454697"/>
    <n v="5953689640"/>
    <s v="20/07/1981"/>
    <s v="F"/>
    <s v="TEREZINHA GONCALVES CORREIA"/>
    <s v="Branca"/>
    <s v="BRASILEIRO NATO"/>
    <m/>
    <s v="MG"/>
    <s v="BELO HORIZONTE"/>
    <n v="264"/>
    <s v="DIRETORIA DA ESCOLA TECNICA DE SAUDE"/>
    <s v="07-AREA ACADEMICA-UMUARAMA"/>
    <n v="264"/>
    <s v="DIRETORIA DA ESCOLA TECNICA DE SAUDE"/>
    <s v="07-AREA ACADEMICA-UMUARAMA"/>
    <m/>
    <s v="Mestre+RSC-III (Lei 12772/12 Art.18)"/>
    <s v="D-04"/>
    <x v="0"/>
    <m/>
    <s v="0//0"/>
    <m/>
    <s v="Afast. no País (Com Ônus) Est/Dout/Mestrado - EST"/>
    <n v="0"/>
    <m/>
    <n v="0"/>
    <m/>
    <s v="5/01/2022"/>
    <s v="5/01/2023"/>
    <s v="EST"/>
    <s v="40 DE"/>
    <d v="2004-05-27T00:00:00"/>
    <n v="13273.52"/>
    <n v="41"/>
    <x v="1"/>
    <x v="0"/>
  </r>
  <r>
    <s v="ANA LUIZA SERRALHA DE VELLOSO VIANNA"/>
    <s v="Universidade Federal de Uberlandia"/>
    <n v="3248063"/>
    <n v="7398669666"/>
    <s v="29/11/1984"/>
    <s v="F"/>
    <s v="SANDRA MARIA SERRALHA"/>
    <s v="Branca"/>
    <s v="BRASILEIRO NATO"/>
    <m/>
    <s v="MG"/>
    <m/>
    <n v="264"/>
    <s v="DIRETORIA DA ESCOLA TECNICA DE SAUDE"/>
    <s v="07-AREA ACADEMICA-UMUARAMA"/>
    <n v="264"/>
    <s v="DIRETORIA DA ESCOLA TECNICA DE SAUDE"/>
    <s v="07-AREA ACADEMICA-UMUARAMA"/>
    <m/>
    <s v="Doutorado"/>
    <s v="D-01"/>
    <x v="1"/>
    <m/>
    <s v="0//0"/>
    <m/>
    <m/>
    <n v="0"/>
    <m/>
    <n v="0"/>
    <m/>
    <m/>
    <m/>
    <s v="CDT"/>
    <s v="40 HS"/>
    <d v="2021-08-04T00:00:00"/>
    <n v="2846.15"/>
    <n v="38"/>
    <x v="0"/>
    <x v="1"/>
  </r>
  <r>
    <s v="BARBARA DIAS REZENDE GONTIJO"/>
    <s v="Universidade Federal de Uberlandia"/>
    <n v="2749781"/>
    <n v="9481022684"/>
    <s v="29/08/1988"/>
    <s v="F"/>
    <s v="GILCA MARIA DIAS REZENDE"/>
    <s v="Branca"/>
    <s v="BRASILEIRO NATO"/>
    <m/>
    <s v="MG"/>
    <m/>
    <n v="264"/>
    <s v="DIRETORIA DA ESCOLA TECNICA DE SAUDE"/>
    <s v="07-AREA ACADEMICA-UMUARAMA"/>
    <n v="264"/>
    <s v="DIRETORIA DA ESCOLA TECNICA DE SAUDE"/>
    <s v="07-AREA ACADEMICA-UMUARAMA"/>
    <m/>
    <s v="Mestre+RSC-III (Lei 12772/12 Art.18)"/>
    <s v="D-03"/>
    <x v="0"/>
    <m/>
    <s v="0//0"/>
    <m/>
    <m/>
    <n v="0"/>
    <m/>
    <n v="0"/>
    <m/>
    <m/>
    <m/>
    <s v="EST"/>
    <s v="40 DE"/>
    <d v="2014-06-04T00:00:00"/>
    <n v="12763.01"/>
    <n v="34"/>
    <x v="0"/>
    <x v="0"/>
  </r>
  <r>
    <s v="BRUNO RODRIGUES REIS"/>
    <s v="Universidade Federal de Uberlandia"/>
    <n v="2155702"/>
    <n v="8071982695"/>
    <s v="21/04/1986"/>
    <s v="M"/>
    <s v="NILVIA DE FATIMA RODRIGUES REIS"/>
    <s v="Branca"/>
    <s v="BRASILEIRO NATO"/>
    <m/>
    <s v="MG"/>
    <m/>
    <n v="264"/>
    <s v="DIRETORIA DA ESCOLA TECNICA DE SAUDE"/>
    <s v="07-AREA ACADEMICA-UMUARAMA"/>
    <n v="264"/>
    <s v="DIRETORIA DA ESCOLA TECNICA DE SAUDE"/>
    <s v="07-AREA ACADEMICA-UMUARAMA"/>
    <m/>
    <s v="Doutorado"/>
    <s v="D-01"/>
    <x v="0"/>
    <m/>
    <s v="0//0"/>
    <m/>
    <s v="Lic. Tratar de Interesses Particulares - EST"/>
    <n v="0"/>
    <m/>
    <n v="0"/>
    <m/>
    <s v="1/07/2022"/>
    <s v="31/12/2023"/>
    <s v="EST"/>
    <s v="40 HS"/>
    <d v="2014-09-01T00:00:00"/>
    <n v="0"/>
    <n v="36"/>
    <x v="0"/>
    <x v="2"/>
  </r>
  <r>
    <s v="CAMILA NONATO JUNQUEIRA"/>
    <s v="Universidade Federal de Uberlandia"/>
    <n v="1052240"/>
    <n v="8800423620"/>
    <s v="13/01/1987"/>
    <s v="F"/>
    <s v="IRANI NONATO JUNQUEIRA"/>
    <s v="Branca"/>
    <s v="BRASILEIRO NATO"/>
    <m/>
    <s v="MG"/>
    <m/>
    <n v="264"/>
    <s v="DIRETORIA DA ESCOLA TECNICA DE SAUDE"/>
    <s v="07-AREA ACADEMICA-UMUARAMA"/>
    <n v="264"/>
    <s v="DIRETORIA DA ESCOLA TECNICA DE SAUDE"/>
    <s v="07-AREA ACADEMICA-UMUARAMA"/>
    <m/>
    <s v="Doutorado"/>
    <s v="D-03"/>
    <x v="0"/>
    <m/>
    <s v="0//0"/>
    <m/>
    <m/>
    <n v="0"/>
    <m/>
    <n v="0"/>
    <m/>
    <m/>
    <m/>
    <s v="EST"/>
    <s v="40 DE"/>
    <d v="2014-06-04T00:00:00"/>
    <n v="12763.01"/>
    <n v="35"/>
    <x v="0"/>
    <x v="0"/>
  </r>
  <r>
    <s v="CLEBIO DOMINGUES DA SILVEIRA JUNIOR"/>
    <s v="Universidade Federal de Uberlandia"/>
    <n v="2551762"/>
    <n v="3905621657"/>
    <s v="03/09/1978"/>
    <s v="M"/>
    <s v="MARILUCE ALVES REZENDE DA SILVEIRA"/>
    <s v="Branca"/>
    <s v="BRASILEIRO NATO"/>
    <m/>
    <s v="MG"/>
    <s v="UBERLANDIA"/>
    <n v="264"/>
    <s v="DIRETORIA DA ESCOLA TECNICA DE SAUDE"/>
    <s v="07-AREA ACADEMICA-UMUARAMA"/>
    <n v="264"/>
    <s v="DIRETORIA DA ESCOLA TECNICA DE SAUDE"/>
    <s v="07-AREA ACADEMICA-UMUARAMA"/>
    <m/>
    <s v="Doutorado"/>
    <s v="D-02"/>
    <x v="0"/>
    <m/>
    <s v="0//0"/>
    <m/>
    <m/>
    <n v="0"/>
    <m/>
    <n v="0"/>
    <m/>
    <m/>
    <m/>
    <s v="EST"/>
    <s v="40 HS"/>
    <d v="2010-06-18T00:00:00"/>
    <n v="11025.52"/>
    <n v="44"/>
    <x v="2"/>
    <x v="3"/>
  </r>
  <r>
    <s v="CLELIA REGINA CAFER"/>
    <s v="Universidade Federal de Uberlandia"/>
    <n v="1610071"/>
    <n v="14570666884"/>
    <s v="17/07/1973"/>
    <s v="F"/>
    <s v="MARIA DAS DORES LIMA CAFER"/>
    <s v="Branca"/>
    <s v="BRASILEIRO NATO"/>
    <m/>
    <s v="SP"/>
    <s v="MARILIA"/>
    <n v="264"/>
    <s v="DIRETORIA DA ESCOLA TECNICA DE SAUDE"/>
    <s v="07-AREA ACADEMICA-UMUARAMA"/>
    <n v="264"/>
    <s v="DIRETORIA DA ESCOLA TECNICA DE SAUDE"/>
    <s v="07-AREA ACADEMICA-UMUARAMA"/>
    <m/>
    <s v="Mestre+RSC-III (Lei 12772/12 Art.18)"/>
    <s v="D-04"/>
    <x v="0"/>
    <m/>
    <s v="0//0"/>
    <m/>
    <m/>
    <n v="0"/>
    <m/>
    <n v="0"/>
    <m/>
    <m/>
    <m/>
    <s v="EST"/>
    <s v="40 DE"/>
    <d v="2008-02-20T00:00:00"/>
    <n v="18663.64"/>
    <n v="49"/>
    <x v="3"/>
    <x v="4"/>
  </r>
  <r>
    <s v="DEISY VIVIAN DE RESENDE"/>
    <s v="Universidade Federal de Uberlandia"/>
    <n v="1532268"/>
    <n v="4470159662"/>
    <s v="12/10/1981"/>
    <s v="F"/>
    <s v="MARIA LUCIA DE RESENDE"/>
    <s v="Branca"/>
    <s v="BRASILEIRO NATO"/>
    <m/>
    <s v="MG"/>
    <m/>
    <n v="264"/>
    <s v="DIRETORIA DA ESCOLA TECNICA DE SAUDE"/>
    <s v="07-AREA ACADEMICA-UMUARAMA"/>
    <n v="264"/>
    <s v="DIRETORIA DA ESCOLA TECNICA DE SAUDE"/>
    <s v="07-AREA ACADEMICA-UMUARAMA"/>
    <m/>
    <s v="Doutorado"/>
    <s v="D-03"/>
    <x v="0"/>
    <m/>
    <s v="0//0"/>
    <m/>
    <m/>
    <n v="0"/>
    <m/>
    <n v="0"/>
    <m/>
    <m/>
    <m/>
    <s v="EST"/>
    <s v="40 DE"/>
    <d v="2010-07-28T00:00:00"/>
    <n v="18780.490000000002"/>
    <n v="41"/>
    <x v="1"/>
    <x v="4"/>
  </r>
  <r>
    <s v="DNIEBER CHAGAS DE ASSIS"/>
    <s v="Universidade Federal de Uberlandia"/>
    <n v="1608959"/>
    <n v="5089876606"/>
    <s v="04/12/1981"/>
    <s v="M"/>
    <s v="NEUSA APARECIDA CHAGAS"/>
    <s v="Branca"/>
    <s v="BRASILEIRO NATO"/>
    <m/>
    <s v="MG"/>
    <m/>
    <n v="1283"/>
    <s v="Coordenação do Curso Técnico em Segurança do Trabalho"/>
    <s v="07-AREA ACADEMICA-UMUARAMA"/>
    <n v="264"/>
    <s v="DIRETORIA DA ESCOLA TECNICA DE SAUDE"/>
    <s v="07-AREA ACADEMICA-UMUARAMA"/>
    <m/>
    <s v="Doutorado"/>
    <s v="D-03"/>
    <x v="0"/>
    <m/>
    <s v="0//0"/>
    <m/>
    <m/>
    <n v="0"/>
    <m/>
    <n v="0"/>
    <m/>
    <m/>
    <m/>
    <s v="EST"/>
    <s v="40 DE"/>
    <d v="2010-01-26T00:00:00"/>
    <n v="18928.990000000002"/>
    <n v="41"/>
    <x v="1"/>
    <x v="4"/>
  </r>
  <r>
    <s v="DOUGLAS QUEIROZ SANTOS"/>
    <s v="Universidade Federal de Uberlandia"/>
    <n v="2539261"/>
    <n v="2828168603"/>
    <s v="25/06/1980"/>
    <s v="M"/>
    <s v="IZABEL FRANCELINA QUEIROZ SANTOS"/>
    <s v="Indigena"/>
    <s v="BRASILEIRO NATO"/>
    <m/>
    <s v="MG"/>
    <s v="FRUTAL"/>
    <n v="264"/>
    <s v="DIRETORIA DA ESCOLA TECNICA DE SAUDE"/>
    <s v="07-AREA ACADEMICA-UMUARAMA"/>
    <n v="264"/>
    <s v="DIRETORIA DA ESCOLA TECNICA DE SAUDE"/>
    <s v="07-AREA ACADEMICA-UMUARAMA"/>
    <m/>
    <s v="Doutorado"/>
    <s v="D-03"/>
    <x v="0"/>
    <m/>
    <s v="0//0"/>
    <m/>
    <m/>
    <n v="0"/>
    <m/>
    <n v="0"/>
    <m/>
    <m/>
    <m/>
    <s v="EST"/>
    <s v="40 DE"/>
    <d v="2011-11-11T00:00:00"/>
    <n v="17945.810000000001"/>
    <n v="42"/>
    <x v="1"/>
    <x v="5"/>
  </r>
  <r>
    <s v="EMERSON PIANTINO DIAS"/>
    <s v="Universidade Federal de Uberlandia"/>
    <n v="3331038"/>
    <n v="94985910678"/>
    <s v="14/09/1972"/>
    <s v="M"/>
    <s v="MARIA DA GRACA PIANTINO DIAS"/>
    <s v="Branca"/>
    <s v="BRASILEIRO NATO"/>
    <m/>
    <s v="MG"/>
    <s v="PASSOS"/>
    <n v="1281"/>
    <s v="Coordenação do Curso Técnico em Enfermagem"/>
    <s v="07-AREA ACADEMICA-UMUARAMA"/>
    <n v="264"/>
    <s v="DIRETORIA DA ESCOLA TECNICA DE SAUDE"/>
    <s v="07-AREA ACADEMICA-UMUARAMA"/>
    <m/>
    <s v="Doutorado"/>
    <s v="D-03"/>
    <x v="0"/>
    <m/>
    <s v="0//0"/>
    <m/>
    <m/>
    <n v="0"/>
    <m/>
    <n v="0"/>
    <m/>
    <m/>
    <m/>
    <s v="EST"/>
    <s v="40 DE"/>
    <d v="2010-01-26T00:00:00"/>
    <n v="18928.990000000002"/>
    <n v="50"/>
    <x v="3"/>
    <x v="4"/>
  </r>
  <r>
    <s v="FABIANA SANTOS GONCALVES"/>
    <s v="Universidade Federal de Uberlandia"/>
    <n v="3568784"/>
    <n v="4220874674"/>
    <s v="09/10/1978"/>
    <s v="F"/>
    <s v="TEREZA MARIA DOS SANTOS GONCALVES"/>
    <s v="Branca"/>
    <s v="BRASILEIRO NATO"/>
    <m/>
    <s v="MG"/>
    <s v="UBERLANDIA"/>
    <n v="1286"/>
    <s v="Coordenação do Curso Técnico em Prótese Dentária"/>
    <s v="07-AREA ACADEMICA-UMUARAMA"/>
    <n v="264"/>
    <s v="DIRETORIA DA ESCOLA TECNICA DE SAUDE"/>
    <s v="07-AREA ACADEMICA-UMUARAMA"/>
    <m/>
    <s v="Doutorado"/>
    <s v="D-02"/>
    <x v="0"/>
    <m/>
    <s v="0//0"/>
    <m/>
    <m/>
    <n v="0"/>
    <m/>
    <n v="0"/>
    <m/>
    <m/>
    <m/>
    <s v="EST"/>
    <s v="40 DE"/>
    <d v="2016-01-27T00:00:00"/>
    <n v="13255.3"/>
    <n v="44"/>
    <x v="2"/>
    <x v="0"/>
  </r>
  <r>
    <s v="GUILHERME FERNANDO SOARES DE ARAUJO"/>
    <s v="Universidade Federal de Uberlandia"/>
    <n v="1244467"/>
    <n v="37541931802"/>
    <s v="22/05/1989"/>
    <s v="M"/>
    <s v="DARCILANDIA SOARES DE ARAUJO"/>
    <s v="Preta"/>
    <s v="BRASILEIRO NATO"/>
    <m/>
    <s v="MG"/>
    <m/>
    <n v="264"/>
    <s v="DIRETORIA DA ESCOLA TECNICA DE SAUDE"/>
    <s v="07-AREA ACADEMICA-UMUARAMA"/>
    <n v="264"/>
    <s v="DIRETORIA DA ESCOLA TECNICA DE SAUDE"/>
    <s v="07-AREA ACADEMICA-UMUARAMA"/>
    <m/>
    <s v="Mestre+RSC-III (Lei 12772/12 Art.18)"/>
    <s v="D-01"/>
    <x v="0"/>
    <m/>
    <s v="0//0"/>
    <m/>
    <m/>
    <n v="0"/>
    <m/>
    <n v="0"/>
    <m/>
    <m/>
    <m/>
    <s v="EST"/>
    <s v="40 DE"/>
    <d v="2019-11-27T00:00:00"/>
    <n v="12091.3"/>
    <n v="33"/>
    <x v="4"/>
    <x v="0"/>
  </r>
  <r>
    <s v="JESSIKA RODRIGUES ALVARES"/>
    <s v="Universidade Federal de Uberlandia"/>
    <n v="3311277"/>
    <n v="9221122662"/>
    <s v="22/01/1988"/>
    <s v="F"/>
    <s v="VANIA ALVARES DE SOUSA"/>
    <s v="Branca"/>
    <s v="BRASILEIRO NATO"/>
    <m/>
    <s v="MG"/>
    <m/>
    <n v="264"/>
    <s v="DIRETORIA DA ESCOLA TECNICA DE SAUDE"/>
    <s v="07-AREA ACADEMICA-UMUARAMA"/>
    <n v="264"/>
    <s v="DIRETORIA DA ESCOLA TECNICA DE SAUDE"/>
    <s v="07-AREA ACADEMICA-UMUARAMA"/>
    <m/>
    <s v="MESTRADO"/>
    <s v="D-01"/>
    <x v="1"/>
    <m/>
    <s v="0//0"/>
    <m/>
    <m/>
    <n v="0"/>
    <m/>
    <n v="0"/>
    <m/>
    <m/>
    <m/>
    <s v="CDT"/>
    <s v="40 HS"/>
    <d v="2022-09-30T00:00:00"/>
    <n v="2846.15"/>
    <n v="34"/>
    <x v="0"/>
    <x v="1"/>
  </r>
  <r>
    <s v="JOAO CARLOS DE OLIVEIRA"/>
    <s v="Universidade Federal de Uberlandia"/>
    <n v="4150621"/>
    <n v="44005628672"/>
    <s v="18/12/1960"/>
    <s v="M"/>
    <s v="LAURINDA ANTONIA DA SILVA OLIVEIRA"/>
    <s v="Parda"/>
    <s v="BRASILEIRO NATO"/>
    <m/>
    <s v="SP"/>
    <s v="JERIQUARA"/>
    <n v="264"/>
    <s v="DIRETORIA DA ESCOLA TECNICA DE SAUDE"/>
    <s v="07-AREA ACADEMICA-UMUARAMA"/>
    <n v="264"/>
    <s v="DIRETORIA DA ESCOLA TECNICA DE SAUDE"/>
    <s v="07-AREA ACADEMICA-UMUARAMA"/>
    <m/>
    <s v="Doutorado"/>
    <s v="D-04"/>
    <x v="0"/>
    <m/>
    <s v="0//0"/>
    <m/>
    <m/>
    <n v="0"/>
    <m/>
    <n v="0"/>
    <m/>
    <m/>
    <m/>
    <s v="EST"/>
    <s v="40 DE"/>
    <d v="2010-01-26T00:00:00"/>
    <n v="18663.64"/>
    <n v="62"/>
    <x v="5"/>
    <x v="4"/>
  </r>
  <r>
    <s v="JULIANA PEREIRA DA SILVA FAQUIM"/>
    <s v="Universidade Federal de Uberlandia"/>
    <n v="2939399"/>
    <n v="2938463677"/>
    <s v="12/07/1975"/>
    <s v="F"/>
    <s v="MARIA DE LOURDES PEREIRA SILVA"/>
    <s v="Branca"/>
    <s v="BRASILEIRO NATO"/>
    <m/>
    <s v="MG"/>
    <m/>
    <n v="264"/>
    <s v="DIRETORIA DA ESCOLA TECNICA DE SAUDE"/>
    <s v="07-AREA ACADEMICA-UMUARAMA"/>
    <n v="264"/>
    <s v="DIRETORIA DA ESCOLA TECNICA DE SAUDE"/>
    <s v="07-AREA ACADEMICA-UMUARAMA"/>
    <m/>
    <s v="Doutorado"/>
    <s v="D-03"/>
    <x v="0"/>
    <m/>
    <s v="0//0"/>
    <m/>
    <m/>
    <n v="0"/>
    <m/>
    <n v="0"/>
    <m/>
    <m/>
    <m/>
    <s v="EST"/>
    <s v="40 DE"/>
    <d v="2014-06-02T00:00:00"/>
    <n v="13356.63"/>
    <n v="47"/>
    <x v="2"/>
    <x v="0"/>
  </r>
  <r>
    <s v="LILIAN RODRIGUES SANT ANNA CAMPOS"/>
    <s v="Universidade Federal de Uberlandia"/>
    <n v="3455003"/>
    <n v="5766547609"/>
    <s v="26/05/1982"/>
    <s v="F"/>
    <s v="LIGIA RODRIGUES SANT ANNA"/>
    <s v="Branca"/>
    <s v="BRASILEIRO NATO"/>
    <m/>
    <s v="MG"/>
    <s v="UBERLANDIA"/>
    <n v="264"/>
    <s v="DIRETORIA DA ESCOLA TECNICA DE SAUDE"/>
    <s v="07-AREA ACADEMICA-UMUARAMA"/>
    <n v="264"/>
    <s v="DIRETORIA DA ESCOLA TECNICA DE SAUDE"/>
    <s v="07-AREA ACADEMICA-UMUARAMA"/>
    <m/>
    <s v="Mestre+RSC-III (Lei 12772/12 Art.18)"/>
    <s v="D-03"/>
    <x v="0"/>
    <m/>
    <s v="0//0"/>
    <m/>
    <m/>
    <n v="0"/>
    <m/>
    <n v="0"/>
    <m/>
    <m/>
    <m/>
    <s v="EST"/>
    <s v="40 DE"/>
    <d v="2006-09-29T00:00:00"/>
    <n v="12763.01"/>
    <n v="40"/>
    <x v="1"/>
    <x v="0"/>
  </r>
  <r>
    <s v="LIVIA DE PAULA PERES"/>
    <s v="Universidade Federal de Uberlandia"/>
    <n v="1334519"/>
    <n v="7649926605"/>
    <s v="18/01/1985"/>
    <s v="F"/>
    <s v="VALDELICE PAULA MARQUES PERES"/>
    <s v="Branca"/>
    <s v="BRASILEIRO NATO"/>
    <m/>
    <s v="GO"/>
    <m/>
    <n v="264"/>
    <s v="DIRETORIA DA ESCOLA TECNICA DE SAUDE"/>
    <s v="07-AREA ACADEMICA-UMUARAMA"/>
    <n v="264"/>
    <s v="DIRETORIA DA ESCOLA TECNICA DE SAUDE"/>
    <s v="07-AREA ACADEMICA-UMUARAMA"/>
    <m/>
    <s v="MESTRADO"/>
    <s v="D-01"/>
    <x v="1"/>
    <m/>
    <s v="0//0"/>
    <m/>
    <m/>
    <n v="0"/>
    <m/>
    <n v="0"/>
    <m/>
    <m/>
    <m/>
    <s v="CDT"/>
    <s v="40 HS"/>
    <d v="2022-09-12T00:00:00"/>
    <n v="2846.15"/>
    <n v="37"/>
    <x v="0"/>
    <x v="1"/>
  </r>
  <r>
    <s v="LUCAS CAIXETA GONTIJO"/>
    <s v="Universidade Federal de Uberlandia"/>
    <n v="1609188"/>
    <n v="4709186677"/>
    <s v="17/02/1982"/>
    <s v="M"/>
    <s v="JOVERSINA GERALDA DOS SANTOS GONTIJO"/>
    <s v="Branca"/>
    <s v="BRASILEIRO NATO"/>
    <m/>
    <s v="GO"/>
    <m/>
    <n v="1282"/>
    <s v="Coordenação do Curso Técnico em Controle Ambiental"/>
    <s v="07-AREA ACADEMICA-UMUARAMA"/>
    <n v="264"/>
    <s v="DIRETORIA DA ESCOLA TECNICA DE SAUDE"/>
    <s v="07-AREA ACADEMICA-UMUARAMA"/>
    <m/>
    <s v="Doutorado"/>
    <s v="D-01"/>
    <x v="0"/>
    <m/>
    <s v="0//0"/>
    <m/>
    <m/>
    <n v="26407"/>
    <s v="INSTITUTO FEDERAL GOIANO"/>
    <n v="0"/>
    <m/>
    <m/>
    <m/>
    <s v="EST"/>
    <s v="40 DE"/>
    <d v="2020-02-20T00:00:00"/>
    <n v="21513.19"/>
    <n v="40"/>
    <x v="1"/>
    <x v="6"/>
  </r>
  <r>
    <s v="LUDMILA CAVALCANTI DE MENDONCA"/>
    <s v="Universidade Federal de Uberlandia"/>
    <n v="4372907"/>
    <n v="2789853606"/>
    <s v="28/05/1976"/>
    <s v="F"/>
    <s v="SONIA MARIA CAVALCANTI DE MENDONCA"/>
    <s v="Branca"/>
    <s v="BRASILEIRO NATO"/>
    <m/>
    <s v="MG"/>
    <s v="UBERLANDIA"/>
    <n v="1284"/>
    <s v="Coordenação do Curso Técnico em Saúde Bucal"/>
    <s v="07-AREA ACADEMICA-UMUARAMA"/>
    <n v="264"/>
    <s v="DIRETORIA DA ESCOLA TECNICA DE SAUDE"/>
    <s v="07-AREA ACADEMICA-UMUARAMA"/>
    <m/>
    <s v="Doutorado"/>
    <s v="D-03"/>
    <x v="0"/>
    <m/>
    <s v="0//0"/>
    <m/>
    <m/>
    <n v="0"/>
    <m/>
    <n v="0"/>
    <m/>
    <m/>
    <m/>
    <s v="EST"/>
    <s v="40 DE"/>
    <d v="2010-08-13T00:00:00"/>
    <n v="18706.41"/>
    <n v="46"/>
    <x v="2"/>
    <x v="4"/>
  </r>
  <r>
    <s v="LUIZ CARLOS GEBRIM DE PAULA COSTA"/>
    <s v="Universidade Federal de Uberlandia"/>
    <n v="2543325"/>
    <n v="3207694616"/>
    <s v="14/01/1977"/>
    <s v="M"/>
    <s v="SANDRA GEBRIM DE PAULA COSTA"/>
    <s v="Branca"/>
    <s v="BRASILEIRO NATO"/>
    <m/>
    <s v="MG"/>
    <s v="ARAGUARI"/>
    <n v="264"/>
    <s v="DIRETORIA DA ESCOLA TECNICA DE SAUDE"/>
    <s v="07-AREA ACADEMICA-UMUARAMA"/>
    <n v="264"/>
    <s v="DIRETORIA DA ESCOLA TECNICA DE SAUDE"/>
    <s v="07-AREA ACADEMICA-UMUARAMA"/>
    <m/>
    <s v="Doutorado"/>
    <s v="D-04"/>
    <x v="0"/>
    <m/>
    <s v="0//0"/>
    <m/>
    <m/>
    <n v="26407"/>
    <s v="INSTITUTO FEDERAL GOIANO"/>
    <n v="0"/>
    <m/>
    <m/>
    <m/>
    <s v="EST"/>
    <s v="40 DE"/>
    <d v="2013-09-25T00:00:00"/>
    <n v="23969.07"/>
    <n v="45"/>
    <x v="2"/>
    <x v="6"/>
  </r>
  <r>
    <s v="LUIZ VITOR LEONARDI HARTER"/>
    <s v="Universidade Federal de Uberlandia"/>
    <n v="2142717"/>
    <n v="13955220818"/>
    <s v="28/03/1970"/>
    <s v="M"/>
    <s v="LAVINIA LEONARDI HARTER"/>
    <s v="Branca"/>
    <s v="BRASILEIRO NATO"/>
    <m/>
    <s v="SP"/>
    <m/>
    <n v="1285"/>
    <s v="Coordenação do Curso Técnico em Meio Ambiente"/>
    <s v="07-AREA ACADEMICA-UMUARAMA"/>
    <n v="264"/>
    <s v="DIRETORIA DA ESCOLA TECNICA DE SAUDE"/>
    <s v="07-AREA ACADEMICA-UMUARAMA"/>
    <m/>
    <s v="Doutorado"/>
    <s v="D-03"/>
    <x v="0"/>
    <m/>
    <s v="0//0"/>
    <m/>
    <m/>
    <n v="0"/>
    <m/>
    <n v="0"/>
    <m/>
    <m/>
    <m/>
    <s v="EST"/>
    <s v="40 DE"/>
    <d v="2014-07-30T00:00:00"/>
    <n v="13746.19"/>
    <n v="52"/>
    <x v="3"/>
    <x v="0"/>
  </r>
  <r>
    <s v="MARCEILA DE ANDRADE FUZISSAKI"/>
    <s v="Universidade Federal de Uberlandia"/>
    <n v="1209202"/>
    <n v="6662287601"/>
    <s v="21/11/1983"/>
    <s v="F"/>
    <s v="LUCIMAR DE ANDRADE"/>
    <s v="Branca"/>
    <s v="BRASILEIRO NATO"/>
    <m/>
    <s v="SP"/>
    <m/>
    <n v="264"/>
    <s v="DIRETORIA DA ESCOLA TECNICA DE SAUDE"/>
    <s v="07-AREA ACADEMICA-UMUARAMA"/>
    <n v="264"/>
    <s v="DIRETORIA DA ESCOLA TECNICA DE SAUDE"/>
    <s v="07-AREA ACADEMICA-UMUARAMA"/>
    <m/>
    <s v="Doutorado"/>
    <s v="D-01"/>
    <x v="1"/>
    <m/>
    <s v="0//0"/>
    <m/>
    <m/>
    <n v="0"/>
    <m/>
    <n v="0"/>
    <m/>
    <m/>
    <m/>
    <s v="CDT"/>
    <s v="40 HS"/>
    <d v="2021-03-08T00:00:00"/>
    <n v="2846.15"/>
    <n v="39"/>
    <x v="1"/>
    <x v="1"/>
  </r>
  <r>
    <s v="MARILIA RODRIGUES MOREIRA"/>
    <s v="Universidade Federal de Uberlandia"/>
    <n v="4331011"/>
    <n v="3008802605"/>
    <s v="19/08/1974"/>
    <s v="F"/>
    <s v="MARIA ELEUZA RODRIGUES MOREIRA"/>
    <s v="Branca"/>
    <s v="BRASILEIRO NATO"/>
    <m/>
    <s v="MG"/>
    <s v="ARAGUARI"/>
    <n v="264"/>
    <s v="DIRETORIA DA ESCOLA TECNICA DE SAUDE"/>
    <s v="07-AREA ACADEMICA-UMUARAMA"/>
    <n v="264"/>
    <s v="DIRETORIA DA ESCOLA TECNICA DE SAUDE"/>
    <s v="07-AREA ACADEMICA-UMUARAMA"/>
    <m/>
    <s v="Doutorado"/>
    <s v="D-01"/>
    <x v="0"/>
    <m/>
    <s v="0//0"/>
    <m/>
    <m/>
    <n v="0"/>
    <m/>
    <n v="0"/>
    <m/>
    <m/>
    <m/>
    <s v="EST"/>
    <s v="40 DE"/>
    <d v="2020-10-08T00:00:00"/>
    <n v="9616.18"/>
    <n v="48"/>
    <x v="2"/>
    <x v="7"/>
  </r>
  <r>
    <s v="MARIO PAULO AMANTE PENATTI"/>
    <s v="Universidade Federal de Uberlandia"/>
    <n v="413284"/>
    <n v="5729787820"/>
    <s v="06/09/1960"/>
    <s v="M"/>
    <s v="MARIONICE J D AMANTE PENATTI"/>
    <s v="Branca"/>
    <s v="BRASILEIRO NATO"/>
    <m/>
    <s v="SP"/>
    <s v="DESCALVADO"/>
    <n v="264"/>
    <s v="DIRETORIA DA ESCOLA TECNICA DE SAUDE"/>
    <s v="07-AREA ACADEMICA-UMUARAMA"/>
    <n v="264"/>
    <s v="DIRETORIA DA ESCOLA TECNICA DE SAUDE"/>
    <s v="07-AREA ACADEMICA-UMUARAMA"/>
    <m/>
    <s v="Doutorado"/>
    <s v="D-04"/>
    <x v="0"/>
    <m/>
    <s v="0//0"/>
    <m/>
    <m/>
    <n v="0"/>
    <m/>
    <n v="0"/>
    <m/>
    <m/>
    <m/>
    <s v="EST"/>
    <s v="40 DE"/>
    <d v="1988-11-09T00:00:00"/>
    <n v="19692.849999999999"/>
    <n v="62"/>
    <x v="5"/>
    <x v="4"/>
  </r>
  <r>
    <s v="MARISA APARECIDA ELIAS"/>
    <s v="Universidade Federal de Uberlandia"/>
    <n v="2396312"/>
    <n v="80766617653"/>
    <s v="22/02/1968"/>
    <s v="F"/>
    <s v="MARIA ELIAS DE OLIVEIRA"/>
    <s v="Branca"/>
    <s v="BRASILEIRO NATO"/>
    <m/>
    <s v="MG"/>
    <s v="MEDEIROS"/>
    <n v="1280"/>
    <s v="Coordenação do Curso Técnico em Análises Clínicas"/>
    <s v="07-AREA ACADEMICA-UMUARAMA"/>
    <n v="264"/>
    <s v="DIRETORIA DA ESCOLA TECNICA DE SAUDE"/>
    <s v="07-AREA ACADEMICA-UMUARAMA"/>
    <m/>
    <s v="Doutorado"/>
    <s v="D-02"/>
    <x v="0"/>
    <m/>
    <s v="0//0"/>
    <m/>
    <m/>
    <n v="0"/>
    <m/>
    <n v="0"/>
    <m/>
    <m/>
    <m/>
    <s v="EST"/>
    <s v="40 DE"/>
    <d v="2017-06-13T00:00:00"/>
    <n v="13255.3"/>
    <n v="54"/>
    <x v="6"/>
    <x v="0"/>
  </r>
  <r>
    <s v="MAYLA SILVA BORGES"/>
    <s v="Universidade Federal de Uberlandia"/>
    <n v="2969101"/>
    <n v="8680309613"/>
    <s v="20/05/1989"/>
    <s v="F"/>
    <s v="SANDRA MARIA DA SILVA BORGES"/>
    <s v="Branca"/>
    <s v="BRASILEIRO NATO"/>
    <m/>
    <s v="MG"/>
    <m/>
    <n v="264"/>
    <s v="DIRETORIA DA ESCOLA TECNICA DE SAUDE"/>
    <s v="07-AREA ACADEMICA-UMUARAMA"/>
    <n v="264"/>
    <s v="DIRETORIA DA ESCOLA TECNICA DE SAUDE"/>
    <s v="07-AREA ACADEMICA-UMUARAMA"/>
    <m/>
    <s v="Mestre+RSC-III (Lei 12772/12 Art.18)"/>
    <s v="D-02"/>
    <x v="0"/>
    <m/>
    <s v="0//0"/>
    <m/>
    <s v="Afast. no País (Com Ônus) Est/Dout/Mestrado - EST"/>
    <n v="0"/>
    <m/>
    <n v="0"/>
    <m/>
    <s v="24/01/2022"/>
    <s v="23/01/2023"/>
    <s v="EST"/>
    <s v="40 DE"/>
    <d v="2017-06-01T00:00:00"/>
    <n v="12272.12"/>
    <n v="33"/>
    <x v="4"/>
    <x v="0"/>
  </r>
  <r>
    <s v="MORGANA GUILHERME DE CASTRO SILVERIO"/>
    <s v="Universidade Federal de Uberlandia"/>
    <n v="2919650"/>
    <n v="6555602627"/>
    <s v="03/05/1984"/>
    <s v="F"/>
    <s v="MARIA DE FATIMA FONSECA GUILHERME DE CASTRO"/>
    <s v="Branca"/>
    <s v="BRASILEIRO NATO"/>
    <m/>
    <s v="MG"/>
    <m/>
    <n v="264"/>
    <s v="DIRETORIA DA ESCOLA TECNICA DE SAUDE"/>
    <s v="07-AREA ACADEMICA-UMUARAMA"/>
    <n v="264"/>
    <s v="DIRETORIA DA ESCOLA TECNICA DE SAUDE"/>
    <s v="07-AREA ACADEMICA-UMUARAMA"/>
    <m/>
    <s v="Mestre+RSC-III (Lei 12772/12 Art.18)"/>
    <s v="D-03"/>
    <x v="0"/>
    <m/>
    <s v="0//0"/>
    <m/>
    <m/>
    <n v="0"/>
    <m/>
    <n v="0"/>
    <m/>
    <m/>
    <m/>
    <s v="EST"/>
    <s v="40 DE"/>
    <d v="2015-04-14T00:00:00"/>
    <n v="12763.01"/>
    <n v="38"/>
    <x v="0"/>
    <x v="0"/>
  </r>
  <r>
    <s v="NATALIA ROSA E SOUZA CALDEIRA"/>
    <s v="Universidade Federal de Uberlandia"/>
    <n v="2091539"/>
    <n v="2149154170"/>
    <s v="07/10/1988"/>
    <s v="F"/>
    <s v="DIVINA DE FATIMA ROSA E SOUZA"/>
    <s v="Branca"/>
    <s v="BRASILEIRO NATO"/>
    <m/>
    <s v="GO"/>
    <m/>
    <n v="264"/>
    <s v="DIRETORIA DA ESCOLA TECNICA DE SAUDE"/>
    <s v="07-AREA ACADEMICA-UMUARAMA"/>
    <n v="264"/>
    <s v="DIRETORIA DA ESCOLA TECNICA DE SAUDE"/>
    <s v="07-AREA ACADEMICA-UMUARAMA"/>
    <m/>
    <s v="ENSINO SUPERIOR"/>
    <s v="D-01"/>
    <x v="1"/>
    <m/>
    <s v="0//0"/>
    <m/>
    <m/>
    <n v="0"/>
    <m/>
    <n v="0"/>
    <m/>
    <m/>
    <m/>
    <s v="CDT"/>
    <s v="40 HS"/>
    <d v="2022-09-12T00:00:00"/>
    <n v="2846.15"/>
    <n v="34"/>
    <x v="0"/>
    <x v="1"/>
  </r>
  <r>
    <s v="NORIEL VIANA PEREIRA"/>
    <s v="Universidade Federal de Uberlandia"/>
    <n v="3424488"/>
    <n v="3643725671"/>
    <s v="27/06/1978"/>
    <s v="M"/>
    <s v="ADELICE OLIVEIRA VIANA PEREIRA"/>
    <s v="Branca"/>
    <s v="BRASILEIRO NATO"/>
    <m/>
    <s v="MG"/>
    <s v="CAMPINA VERDE"/>
    <n v="264"/>
    <s v="DIRETORIA DA ESCOLA TECNICA DE SAUDE"/>
    <s v="07-AREA ACADEMICA-UMUARAMA"/>
    <n v="264"/>
    <s v="DIRETORIA DA ESCOLA TECNICA DE SAUDE"/>
    <s v="07-AREA ACADEMICA-UMUARAMA"/>
    <m/>
    <s v="Mestre+RSC-III (Lei 12772/12 Art.18)"/>
    <s v="D-02"/>
    <x v="0"/>
    <m/>
    <s v="0//0"/>
    <m/>
    <s v="Afast. no País (Com Ônus) Est/Dout/Mestrado - EST"/>
    <n v="0"/>
    <m/>
    <n v="0"/>
    <m/>
    <s v="1/03/2022"/>
    <s v="28/02/2023"/>
    <s v="EST"/>
    <s v="40 DE"/>
    <d v="2005-08-05T00:00:00"/>
    <n v="17255.59"/>
    <n v="44"/>
    <x v="2"/>
    <x v="5"/>
  </r>
  <r>
    <s v="PAULO SERGIO DA SILVA"/>
    <s v="Universidade Federal de Uberlandia"/>
    <n v="1755160"/>
    <n v="71010556649"/>
    <s v="02/08/1969"/>
    <s v="M"/>
    <s v="ERMINDA ALVES"/>
    <s v="Branca"/>
    <s v="BRASILEIRO NATO"/>
    <m/>
    <s v="MG"/>
    <m/>
    <n v="264"/>
    <s v="DIRETORIA DA ESCOLA TECNICA DE SAUDE"/>
    <s v="07-AREA ACADEMICA-UMUARAMA"/>
    <n v="264"/>
    <s v="DIRETORIA DA ESCOLA TECNICA DE SAUDE"/>
    <s v="07-AREA ACADEMICA-UMUARAMA"/>
    <m/>
    <s v="Doutorado"/>
    <s v="D-04"/>
    <x v="0"/>
    <m/>
    <s v="0//0"/>
    <m/>
    <m/>
    <n v="0"/>
    <m/>
    <n v="0"/>
    <m/>
    <m/>
    <m/>
    <s v="EST"/>
    <s v="40 DE"/>
    <d v="2010-01-26T00:00:00"/>
    <n v="18663.64"/>
    <n v="53"/>
    <x v="3"/>
    <x v="4"/>
  </r>
  <r>
    <s v="REGINALDO DOS SANTOS PEDROSO"/>
    <s v="Universidade Federal de Uberlandia"/>
    <n v="1607330"/>
    <n v="74795503672"/>
    <s v="01/06/1972"/>
    <s v="M"/>
    <s v="ISABEL DE OLIVEIRA PEREIRA PEDROSO"/>
    <s v="Branca"/>
    <s v="BRASILEIRO NATO"/>
    <m/>
    <s v="MG"/>
    <s v="NEPOMUCENO"/>
    <n v="264"/>
    <s v="DIRETORIA DA ESCOLA TECNICA DE SAUDE"/>
    <s v="07-AREA ACADEMICA-UMUARAMA"/>
    <n v="264"/>
    <s v="DIRETORIA DA ESCOLA TECNICA DE SAUDE"/>
    <s v="07-AREA ACADEMICA-UMUARAMA"/>
    <m/>
    <s v="Doutorado"/>
    <s v="D-01"/>
    <x v="0"/>
    <m/>
    <s v="0//0"/>
    <m/>
    <m/>
    <n v="0"/>
    <m/>
    <n v="0"/>
    <m/>
    <m/>
    <m/>
    <s v="EST"/>
    <s v="40 DE"/>
    <d v="2008-01-18T00:00:00"/>
    <n v="21484.89"/>
    <n v="50"/>
    <x v="3"/>
    <x v="6"/>
  </r>
  <r>
    <s v="RICARDO GONCALVES DE HOLANDA"/>
    <s v="Universidade Federal de Uberlandia"/>
    <n v="2522128"/>
    <n v="44202237404"/>
    <s v="12/08/1965"/>
    <s v="M"/>
    <s v="MARIA DAS MERCES GONCALVES DE HOLANDA"/>
    <s v="Branca"/>
    <s v="BRASILEIRO NATO"/>
    <m/>
    <s v="PB"/>
    <s v="CAJAZEIRAS"/>
    <n v="264"/>
    <s v="DIRETORIA DA ESCOLA TECNICA DE SAUDE"/>
    <s v="07-AREA ACADEMICA-UMUARAMA"/>
    <n v="264"/>
    <s v="DIRETORIA DA ESCOLA TECNICA DE SAUDE"/>
    <s v="07-AREA ACADEMICA-UMUARAMA"/>
    <m/>
    <s v="Mestre+RSC-III (Lei 12772/12 Art.18)"/>
    <s v="D-04"/>
    <x v="0"/>
    <m/>
    <s v="0//0"/>
    <m/>
    <m/>
    <n v="0"/>
    <m/>
    <n v="0"/>
    <m/>
    <m/>
    <m/>
    <s v="EST"/>
    <s v="20 HS"/>
    <d v="2008-02-20T00:00:00"/>
    <n v="7270.13"/>
    <n v="57"/>
    <x v="6"/>
    <x v="8"/>
  </r>
  <r>
    <s v="RICHARLISSON BORGES DE MORAIS"/>
    <s v="Universidade Federal de Uberlandia"/>
    <n v="1125241"/>
    <n v="9627071633"/>
    <s v="06/12/1990"/>
    <s v="M"/>
    <s v="MARIA HELENA BORGES DE MORAIS"/>
    <s v="Branca"/>
    <s v="BRASILEIRO NATO"/>
    <m/>
    <s v="MG"/>
    <m/>
    <n v="264"/>
    <s v="DIRETORIA DA ESCOLA TECNICA DE SAUDE"/>
    <s v="07-AREA ACADEMICA-UMUARAMA"/>
    <n v="264"/>
    <s v="DIRETORIA DA ESCOLA TECNICA DE SAUDE"/>
    <s v="07-AREA ACADEMICA-UMUARAMA"/>
    <m/>
    <s v="Mestre+RSC-III (Lei 12772/12 Art.18)"/>
    <s v="D-01"/>
    <x v="0"/>
    <m/>
    <s v="0//0"/>
    <m/>
    <s v="Afast. no País (Com Ônus) Est/Dout/Mestrado - EST"/>
    <n v="0"/>
    <m/>
    <n v="0"/>
    <m/>
    <s v="23/04/2022"/>
    <s v="22/04/2023"/>
    <s v="EST"/>
    <s v="40 DE"/>
    <d v="2017-10-24T00:00:00"/>
    <n v="11800.12"/>
    <n v="32"/>
    <x v="4"/>
    <x v="3"/>
  </r>
  <r>
    <s v="SAMARA DOS SANTOS RODRIGUES GOMES"/>
    <s v="Universidade Federal de Uberlandia"/>
    <n v="1450522"/>
    <n v="92005233668"/>
    <s v="01/06/1973"/>
    <s v="F"/>
    <s v="MARIA DAS GRACAS SANTOS SANTANA"/>
    <s v="Branca"/>
    <s v="BRASILEIRO NATO"/>
    <m/>
    <s v="GO"/>
    <s v="SAO SIMAO"/>
    <n v="264"/>
    <s v="DIRETORIA DA ESCOLA TECNICA DE SAUDE"/>
    <s v="07-AREA ACADEMICA-UMUARAMA"/>
    <n v="264"/>
    <s v="DIRETORIA DA ESCOLA TECNICA DE SAUDE"/>
    <s v="07-AREA ACADEMICA-UMUARAMA"/>
    <m/>
    <s v="Doutorado"/>
    <s v="D-01"/>
    <x v="0"/>
    <m/>
    <s v="0//0"/>
    <m/>
    <m/>
    <n v="0"/>
    <m/>
    <n v="0"/>
    <m/>
    <m/>
    <m/>
    <s v="EST"/>
    <s v="40 DE"/>
    <d v="2008-01-18T00:00:00"/>
    <n v="21484.89"/>
    <n v="49"/>
    <x v="3"/>
    <x v="6"/>
  </r>
  <r>
    <s v="SANDRA REGINA TOFFOLO"/>
    <s v="Universidade Federal de Uberlandia"/>
    <n v="1755180"/>
    <n v="13952050865"/>
    <s v="30/11/1970"/>
    <s v="F"/>
    <s v="HILDA SOMERA TOFFOLO"/>
    <s v="Branca"/>
    <s v="BRASILEIRO NATO"/>
    <m/>
    <s v="SP"/>
    <m/>
    <n v="264"/>
    <s v="DIRETORIA DA ESCOLA TECNICA DE SAUDE"/>
    <s v="07-AREA ACADEMICA-UMUARAMA"/>
    <n v="264"/>
    <s v="DIRETORIA DA ESCOLA TECNICA DE SAUDE"/>
    <s v="07-AREA ACADEMICA-UMUARAMA"/>
    <m/>
    <s v="Doutorado"/>
    <s v="D-04"/>
    <x v="0"/>
    <m/>
    <s v="0//0"/>
    <m/>
    <m/>
    <n v="0"/>
    <m/>
    <n v="0"/>
    <m/>
    <m/>
    <m/>
    <s v="EST"/>
    <s v="40 DE"/>
    <d v="2010-01-26T00:00:00"/>
    <n v="19531.71"/>
    <n v="52"/>
    <x v="3"/>
    <x v="4"/>
  </r>
  <r>
    <s v="SEBASTIAO MARCOS TAFURI"/>
    <s v="Universidade Federal de Uberlandia"/>
    <n v="413335"/>
    <n v="32893337600"/>
    <s v="20/01/1958"/>
    <s v="M"/>
    <s v="BALBINA AMARAL TAFURI"/>
    <s v="Branca"/>
    <s v="BRASILEIRO NATO"/>
    <m/>
    <s v="MG"/>
    <s v="DESTERRO DO MELO"/>
    <n v="264"/>
    <s v="DIRETORIA DA ESCOLA TECNICA DE SAUDE"/>
    <s v="07-AREA ACADEMICA-UMUARAMA"/>
    <n v="264"/>
    <s v="DIRETORIA DA ESCOLA TECNICA DE SAUDE"/>
    <s v="07-AREA ACADEMICA-UMUARAMA"/>
    <m/>
    <s v="Mestre+RSC-III (Lei 12772/12 Art.18)"/>
    <s v="D-04"/>
    <x v="0"/>
    <m/>
    <s v="0//0"/>
    <m/>
    <m/>
    <n v="0"/>
    <m/>
    <n v="0"/>
    <m/>
    <m/>
    <m/>
    <s v="EST"/>
    <s v="40 DE"/>
    <d v="1989-07-07T00:00:00"/>
    <n v="22275.9"/>
    <n v="64"/>
    <x v="7"/>
    <x v="6"/>
  </r>
  <r>
    <s v="SHEILA RODRIGUES DE SOUSA PORTA"/>
    <s v="Universidade Federal de Uberlandia"/>
    <n v="413644"/>
    <n v="49840860682"/>
    <s v="18/04/1962"/>
    <s v="F"/>
    <s v="MARIA ALVES SOUSA"/>
    <s v="Branca"/>
    <s v="BRASILEIRO NATO"/>
    <m/>
    <s v="MG"/>
    <s v="ARAGUARI"/>
    <n v="264"/>
    <s v="DIRETORIA DA ESCOLA TECNICA DE SAUDE"/>
    <s v="07-AREA ACADEMICA-UMUARAMA"/>
    <n v="264"/>
    <s v="DIRETORIA DA ESCOLA TECNICA DE SAUDE"/>
    <s v="07-AREA ACADEMICA-UMUARAMA"/>
    <m/>
    <s v="Doutorado"/>
    <s v="D-01"/>
    <x v="0"/>
    <m/>
    <s v="0//0"/>
    <m/>
    <m/>
    <n v="0"/>
    <m/>
    <n v="0"/>
    <m/>
    <m/>
    <m/>
    <s v="EST"/>
    <s v="40 DE"/>
    <d v="1992-02-05T00:00:00"/>
    <n v="23784.26"/>
    <n v="60"/>
    <x v="5"/>
    <x v="6"/>
  </r>
  <r>
    <s v="TALITA TAVARES MAMEDE"/>
    <s v="Universidade Federal de Uberlandia"/>
    <n v="2377973"/>
    <n v="3368519603"/>
    <s v="18/07/1976"/>
    <s v="F"/>
    <s v="HELENA MARIA TAVARES MAMEDE"/>
    <s v="Branca"/>
    <s v="BRASILEIRO NATO"/>
    <m/>
    <s v="MG"/>
    <s v="UBERLANDIA"/>
    <n v="264"/>
    <s v="DIRETORIA DA ESCOLA TECNICA DE SAUDE"/>
    <s v="07-AREA ACADEMICA-UMUARAMA"/>
    <n v="264"/>
    <s v="DIRETORIA DA ESCOLA TECNICA DE SAUDE"/>
    <s v="07-AREA ACADEMICA-UMUARAMA"/>
    <m/>
    <s v="Mestre+RSC-III (Lei 12772/12 Art.18)"/>
    <s v="D-03"/>
    <x v="0"/>
    <m/>
    <s v="0//0"/>
    <m/>
    <m/>
    <n v="0"/>
    <m/>
    <n v="0"/>
    <m/>
    <m/>
    <m/>
    <s v="EST"/>
    <s v="40 DE"/>
    <d v="2010-01-26T00:00:00"/>
    <n v="17945.810000000001"/>
    <n v="46"/>
    <x v="2"/>
    <x v="5"/>
  </r>
  <r>
    <s v="TANIA DE FREITAS BORGES"/>
    <s v="Universidade Federal de Uberlandia"/>
    <n v="2126471"/>
    <n v="4977021690"/>
    <s v="26/08/1981"/>
    <s v="F"/>
    <s v="MARIA JOSE DE FREITAS BORGES"/>
    <s v="Amarela"/>
    <s v="BRASILEIRO NATO"/>
    <m/>
    <s v="MG"/>
    <m/>
    <n v="264"/>
    <s v="DIRETORIA DA ESCOLA TECNICA DE SAUDE"/>
    <s v="07-AREA ACADEMICA-UMUARAMA"/>
    <n v="264"/>
    <s v="DIRETORIA DA ESCOLA TECNICA DE SAUDE"/>
    <s v="07-AREA ACADEMICA-UMUARAMA"/>
    <m/>
    <s v="Doutorado"/>
    <s v="D-03"/>
    <x v="0"/>
    <m/>
    <s v="0//0"/>
    <m/>
    <m/>
    <n v="0"/>
    <m/>
    <n v="0"/>
    <m/>
    <m/>
    <m/>
    <s v="EST"/>
    <s v="40 DE"/>
    <d v="2014-06-02T00:00:00"/>
    <n v="13356.63"/>
    <n v="41"/>
    <x v="1"/>
    <x v="0"/>
  </r>
  <r>
    <s v="TATIANA CARNEIRO DE RESENDE"/>
    <s v="Universidade Federal de Uberlandia"/>
    <n v="3493854"/>
    <n v="3422680667"/>
    <s v="24/03/1975"/>
    <s v="F"/>
    <s v="NIVANDA CALDEIRA DE REZENDE"/>
    <s v="Não Informado"/>
    <s v="BRASILEIRO NATO"/>
    <m/>
    <s v="MG"/>
    <s v="UBERLANDIA"/>
    <n v="264"/>
    <s v="DIRETORIA DA ESCOLA TECNICA DE SAUDE"/>
    <s v="07-AREA ACADEMICA-UMUARAMA"/>
    <n v="264"/>
    <s v="DIRETORIA DA ESCOLA TECNICA DE SAUDE"/>
    <s v="07-AREA ACADEMICA-UMUARAMA"/>
    <m/>
    <s v="Mestre+RSC-III (Lei 12772/12 Art.18)"/>
    <s v="D-03"/>
    <x v="0"/>
    <m/>
    <s v="0//0"/>
    <m/>
    <m/>
    <n v="0"/>
    <m/>
    <n v="0"/>
    <m/>
    <m/>
    <m/>
    <s v="EST"/>
    <s v="40 DE"/>
    <d v="2009-03-27T00:00:00"/>
    <n v="17945.810000000001"/>
    <n v="47"/>
    <x v="2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Tabela dinâmica3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B4:H10" firstHeaderRow="1" firstDataRow="2" firstDataCol="1"/>
  <pivotFields count="36"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6">
        <item x="1"/>
        <item x="3"/>
        <item x="2"/>
        <item x="0"/>
        <item x="4"/>
        <item t="default"/>
      </items>
    </pivotField>
    <pivotField showAll="0"/>
    <pivotField axis="axisRow" showAll="0">
      <items count="6">
        <item h="1" x="3"/>
        <item x="0"/>
        <item x="1"/>
        <item x="2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1"/>
  </rowFields>
  <rowItems count="5">
    <i>
      <x v="1"/>
    </i>
    <i>
      <x v="2"/>
    </i>
    <i>
      <x v="3"/>
    </i>
    <i>
      <x v="4"/>
    </i>
    <i t="grand">
      <x/>
    </i>
  </rowItems>
  <colFields count="1">
    <field x="19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ntagem de CPF" fld="3" subtotal="count" baseField="21" baseItem="1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2000000}" name="Tabela dinâmica13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P24:Q30" firstHeaderRow="1" firstDataRow="1" firstDataCol="1" rowPageCount="1" colPageCount="1"/>
  <pivotFields count="36">
    <pivotField showAll="0"/>
    <pivotField showAll="0"/>
    <pivotField showAll="0"/>
    <pivotField dataField="1" showAll="0"/>
    <pivotField showAll="0"/>
    <pivotField showAll="0">
      <items count="4">
        <item x="0"/>
        <item x="1"/>
        <item x="2"/>
        <item t="default"/>
      </items>
    </pivotField>
    <pivotField showAll="0"/>
    <pivotField showAll="0">
      <items count="8">
        <item x="2"/>
        <item x="0"/>
        <item x="5"/>
        <item x="3"/>
        <item x="1"/>
        <item x="4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1">
        <item x="7"/>
        <item x="6"/>
        <item x="8"/>
        <item x="5"/>
        <item x="9"/>
        <item x="3"/>
        <item x="1"/>
        <item x="4"/>
        <item x="2"/>
        <item x="0"/>
        <item t="default"/>
      </items>
    </pivotField>
    <pivotField axis="axisRow" showAll="0">
      <items count="6">
        <item x="1"/>
        <item x="3"/>
        <item x="2"/>
        <item x="0"/>
        <item x="4"/>
        <item t="default"/>
      </items>
    </pivotField>
    <pivotField showAll="0">
      <items count="16">
        <item x="4"/>
        <item x="0"/>
        <item x="6"/>
        <item x="8"/>
        <item x="11"/>
        <item x="10"/>
        <item x="9"/>
        <item x="7"/>
        <item x="5"/>
        <item x="1"/>
        <item x="2"/>
        <item x="12"/>
        <item x="3"/>
        <item x="13"/>
        <item x="14"/>
        <item t="default"/>
      </items>
    </pivotField>
    <pivotField axis="axisPage" showAll="0">
      <items count="6">
        <item h="1" x="3"/>
        <item x="0"/>
        <item h="1" x="1"/>
        <item h="1" x="2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4">
        <item x="1"/>
        <item x="0"/>
        <item x="2"/>
        <item t="default"/>
      </items>
    </pivotField>
    <pivotField showAll="0">
      <items count="5">
        <item x="2"/>
        <item x="1"/>
        <item x="0"/>
        <item x="3"/>
        <item t="default"/>
      </items>
    </pivotField>
    <pivotField showAll="0"/>
    <pivotField showAll="0"/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pageFields count="1">
    <pageField fld="21" hier="0"/>
  </pageFields>
  <dataFields count="1">
    <dataField name="Contagem de CPF" fld="3" subtotal="count" baseField="5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Tabela dinâmica11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B24:C40" firstHeaderRow="1" firstDataRow="1" firstDataCol="1" rowPageCount="1" colPageCount="1"/>
  <pivotFields count="36">
    <pivotField showAll="0"/>
    <pivotField showAll="0"/>
    <pivotField showAll="0"/>
    <pivotField dataField="1" showAll="0"/>
    <pivotField showAll="0"/>
    <pivotField showAll="0">
      <items count="4">
        <item x="0"/>
        <item x="1"/>
        <item x="2"/>
        <item t="default"/>
      </items>
    </pivotField>
    <pivotField showAll="0"/>
    <pivotField showAll="0">
      <items count="8">
        <item x="2"/>
        <item x="0"/>
        <item x="5"/>
        <item x="3"/>
        <item x="1"/>
        <item x="4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6">
        <item x="4"/>
        <item x="0"/>
        <item x="6"/>
        <item x="8"/>
        <item x="11"/>
        <item x="10"/>
        <item x="9"/>
        <item x="7"/>
        <item x="5"/>
        <item x="1"/>
        <item x="2"/>
        <item x="12"/>
        <item x="3"/>
        <item x="13"/>
        <item x="14"/>
        <item t="default"/>
      </items>
    </pivotField>
    <pivotField axis="axisPage" showAll="0">
      <items count="6">
        <item h="1" x="3"/>
        <item x="0"/>
        <item h="1" x="1"/>
        <item h="1" x="2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4">
        <item x="1"/>
        <item x="0"/>
        <item x="2"/>
        <item t="default"/>
      </items>
    </pivotField>
    <pivotField showAll="0">
      <items count="5">
        <item x="2"/>
        <item x="1"/>
        <item x="0"/>
        <item x="3"/>
        <item t="default"/>
      </items>
    </pivotField>
    <pivotField showAll="0"/>
    <pivotField showAll="0"/>
  </pivotFields>
  <rowFields count="1">
    <field x="2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pageFields count="1">
    <pageField fld="21" hier="0"/>
  </pageFields>
  <dataFields count="1">
    <dataField name="Contagem de CPF" fld="3" subtotal="count" baseField="5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C59AB89-78BF-4CD7-94C7-FB3FD9D311D4}" name="Tabela dinâmica1" cacheId="2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B3:C6" firstHeaderRow="1" firstDataRow="1" firstDataCol="1" rowPageCount="1" colPageCount="1"/>
  <pivotFields count="36"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0"/>
        <item x="1"/>
        <item x="4"/>
        <item x="2"/>
        <item x="3"/>
        <item x="5"/>
        <item t="default"/>
      </items>
    </pivotField>
    <pivotField showAll="0"/>
    <pivotField axis="axisPage" multipleItemSelectionAllowed="1" showAll="0">
      <items count="4">
        <item h="1"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4">
        <item x="1"/>
        <item x="0"/>
        <item x="2"/>
        <item t="default"/>
      </items>
    </pivotField>
    <pivotField showAll="0"/>
    <pivotField showAll="0"/>
    <pivotField showAll="0"/>
  </pivotFields>
  <rowFields count="1">
    <field x="19"/>
  </rowFields>
  <rowItems count="3">
    <i>
      <x v="1"/>
    </i>
    <i>
      <x v="2"/>
    </i>
    <i t="grand">
      <x/>
    </i>
  </rowItems>
  <colItems count="1">
    <i/>
  </colItems>
  <pageFields count="1">
    <pageField fld="21" hier="-1"/>
  </pageFields>
  <dataFields count="1">
    <dataField name="Contagem de CPF" fld="3" subtotal="count" baseField="19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3FCE70-95CA-4E6E-86D7-FB9C822953F2}" name="Tabela dinâmica2" cacheId="2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B4:C10" firstHeaderRow="1" firstDataRow="1" firstDataCol="1" rowPageCount="1" colPageCount="1"/>
  <pivotFields count="36"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7">
        <item x="0"/>
        <item x="1"/>
        <item x="4"/>
        <item x="2"/>
        <item x="3"/>
        <item x="5"/>
        <item t="default"/>
      </items>
    </pivotField>
    <pivotField axis="axisRow" showAll="0">
      <items count="6">
        <item x="2"/>
        <item x="1"/>
        <item x="0"/>
        <item x="3"/>
        <item x="4"/>
        <item t="default"/>
      </items>
    </pivotField>
    <pivotField axis="axisPage" multipleItemSelectionAllowed="1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4">
        <item x="1"/>
        <item x="0"/>
        <item x="2"/>
        <item t="default"/>
      </items>
    </pivotField>
    <pivotField showAll="0"/>
    <pivotField showAll="0"/>
    <pivotField showAll="0"/>
  </pivotFields>
  <rowFields count="1">
    <field x="2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pageFields count="1">
    <pageField fld="21" hier="-1"/>
  </pageFields>
  <dataFields count="1">
    <dataField name="Contagem de CPF" fld="3" subtotal="count" baseField="19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42CD50F-5DBC-4AC8-B499-01B99CA7BCCC}" name="Tabela dinâmica3" cacheId="2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B4:C7" firstHeaderRow="1" firstDataRow="1" firstDataCol="1" rowPageCount="1" colPageCount="1"/>
  <pivotFields count="36"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7">
        <item x="0"/>
        <item x="1"/>
        <item x="4"/>
        <item x="2"/>
        <item x="3"/>
        <item x="5"/>
        <item t="default"/>
      </items>
    </pivotField>
    <pivotField showAll="0">
      <items count="6">
        <item x="2"/>
        <item x="1"/>
        <item x="0"/>
        <item x="3"/>
        <item x="4"/>
        <item t="default"/>
      </items>
    </pivotField>
    <pivotField axis="axisPage" multipleItemSelectionAllowed="1" showAll="0">
      <items count="4">
        <item h="1"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4">
        <item x="1"/>
        <item x="0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showAll="0"/>
    <pivotField showAll="0"/>
  </pivotFields>
  <rowFields count="1">
    <field x="33"/>
  </rowFields>
  <rowItems count="3">
    <i>
      <x v="1"/>
    </i>
    <i>
      <x v="2"/>
    </i>
    <i t="grand">
      <x/>
    </i>
  </rowItems>
  <colItems count="1">
    <i/>
  </colItems>
  <pageFields count="1">
    <pageField fld="21" hier="-1"/>
  </pageFields>
  <dataFields count="1">
    <dataField name="Contagem de CPF" fld="3" subtotal="count" baseField="19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C0B39D-D023-4277-B05D-55E713C84808}" name="Tabela dinâmica8" cacheId="3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I22:J31" firstHeaderRow="1" firstDataRow="1" firstDataCol="1" rowPageCount="1" colPageCount="1"/>
  <pivotFields count="39"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4">
        <item x="0"/>
        <item h="1"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0">
        <item x="4"/>
        <item x="1"/>
        <item x="7"/>
        <item x="0"/>
        <item x="5"/>
        <item x="2"/>
        <item x="3"/>
        <item x="6"/>
        <item x="8"/>
        <item t="default"/>
      </items>
    </pivotField>
  </pivotFields>
  <rowFields count="1">
    <field x="38"/>
  </rowFields>
  <rowItems count="9">
    <i>
      <x/>
    </i>
    <i>
      <x v="1"/>
    </i>
    <i>
      <x v="2"/>
    </i>
    <i>
      <x v="3"/>
    </i>
    <i>
      <x v="4"/>
    </i>
    <i>
      <x v="6"/>
    </i>
    <i>
      <x v="7"/>
    </i>
    <i>
      <x v="8"/>
    </i>
    <i t="grand">
      <x/>
    </i>
  </rowItems>
  <colItems count="1">
    <i/>
  </colItems>
  <pageFields count="1">
    <pageField fld="21" hier="-1"/>
  </pageFields>
  <dataFields count="1">
    <dataField name="Contagem de CPF" fld="3" subtotal="count" baseField="38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ACD7FF6-1B30-4C6F-B2CF-B6E7A3F13213}" name="Tabela dinâmica7" cacheId="2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3">
  <location ref="B23:C29" firstHeaderRow="1" firstDataRow="1" firstDataCol="1" rowPageCount="1" colPageCount="1"/>
  <pivotFields count="36">
    <pivotField showAll="0"/>
    <pivotField showAll="0"/>
    <pivotField showAll="0"/>
    <pivotField dataField="1" showAll="0"/>
    <pivotField showAll="0"/>
    <pivotField showAll="0">
      <items count="4">
        <item x="1"/>
        <item x="0"/>
        <item x="2"/>
        <item t="default"/>
      </items>
    </pivotField>
    <pivotField showAll="0"/>
    <pivotField showAll="0">
      <items count="6">
        <item x="0"/>
        <item x="2"/>
        <item x="1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0"/>
        <item x="1"/>
        <item x="4"/>
        <item x="2"/>
        <item x="3"/>
        <item x="5"/>
        <item t="default"/>
      </items>
    </pivotField>
    <pivotField showAll="0">
      <items count="6">
        <item x="2"/>
        <item x="1"/>
        <item x="0"/>
        <item x="3"/>
        <item x="4"/>
        <item t="default"/>
      </items>
    </pivotField>
    <pivotField axis="axisPage" multipleItemSelectionAllowed="1" showAll="0">
      <items count="4">
        <item x="0"/>
        <item h="1"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4">
        <item x="0"/>
        <item x="1"/>
        <item x="2"/>
        <item t="default"/>
      </items>
    </pivotField>
    <pivotField showAll="0"/>
    <pivotField showAll="0"/>
  </pivotFields>
  <rowFields count="1">
    <field x="19"/>
  </rowFields>
  <rowItems count="6">
    <i>
      <x/>
    </i>
    <i>
      <x v="2"/>
    </i>
    <i>
      <x v="3"/>
    </i>
    <i>
      <x v="4"/>
    </i>
    <i>
      <x v="5"/>
    </i>
    <i t="grand">
      <x/>
    </i>
  </rowItems>
  <colItems count="1">
    <i/>
  </colItems>
  <pageFields count="1">
    <pageField fld="21" hier="-1"/>
  </pageFields>
  <dataFields count="1">
    <dataField name="Contagem de CPF" fld="3" subtotal="count" baseField="5" baseItem="0"/>
  </dataFields>
  <chartFormats count="1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F757829-9C2A-488E-8011-42F81A00C34D}" name="Tabela dinâmica6" cacheId="2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3">
  <location ref="P5:Q8" firstHeaderRow="1" firstDataRow="1" firstDataCol="1" rowPageCount="1" colPageCount="1"/>
  <pivotFields count="36">
    <pivotField showAll="0"/>
    <pivotField showAll="0"/>
    <pivotField showAll="0"/>
    <pivotField dataField="1" showAll="0"/>
    <pivotField showAll="0"/>
    <pivotField showAll="0">
      <items count="4">
        <item x="1"/>
        <item x="0"/>
        <item x="2"/>
        <item t="default"/>
      </items>
    </pivotField>
    <pivotField showAll="0"/>
    <pivotField showAll="0">
      <items count="6">
        <item x="0"/>
        <item x="2"/>
        <item x="1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x="2"/>
        <item x="1"/>
        <item x="0"/>
        <item x="3"/>
        <item x="4"/>
        <item t="default"/>
      </items>
    </pivotField>
    <pivotField axis="axisPage" multipleItemSelectionAllowed="1" showAll="0">
      <items count="4">
        <item x="0"/>
        <item h="1"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</pivotFields>
  <rowFields count="1">
    <field x="33"/>
  </rowFields>
  <rowItems count="3">
    <i>
      <x/>
    </i>
    <i>
      <x v="2"/>
    </i>
    <i t="grand">
      <x/>
    </i>
  </rowItems>
  <colItems count="1">
    <i/>
  </colItems>
  <pageFields count="1">
    <pageField fld="21" hier="-1"/>
  </pageFields>
  <dataFields count="1">
    <dataField name="Contagem de CPF" fld="3" subtotal="count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2296019-55BA-4324-A49E-DBF47AE2ACE2}" name="Tabela dinâmica5" cacheId="2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I5:J11" firstHeaderRow="1" firstDataRow="1" firstDataCol="1" rowPageCount="1" colPageCount="1"/>
  <pivotFields count="36">
    <pivotField showAll="0"/>
    <pivotField showAll="0"/>
    <pivotField showAll="0"/>
    <pivotField dataField="1" showAll="0"/>
    <pivotField showAll="0"/>
    <pivotField showAll="0">
      <items count="4">
        <item x="1"/>
        <item x="0"/>
        <item x="2"/>
        <item t="default"/>
      </items>
    </pivotField>
    <pivotField showAll="0"/>
    <pivotField axis="axisRow" showAll="0">
      <items count="6">
        <item x="0"/>
        <item x="2"/>
        <item x="1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4">
        <item x="0"/>
        <item h="1"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pageFields count="1">
    <pageField fld="21" hier="-1"/>
  </pageFields>
  <dataFields count="1">
    <dataField name="Contagem de CPF" fld="3" subtotal="count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43BF268-71FB-4BF4-A2D8-2267C67A90B5}" name="Tabela dinâmica4" cacheId="2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B5:C9" firstHeaderRow="1" firstDataRow="1" firstDataCol="1" rowPageCount="1" colPageCount="1"/>
  <pivotFields count="36">
    <pivotField showAll="0"/>
    <pivotField showAll="0"/>
    <pivotField showAll="0"/>
    <pivotField dataField="1" showAll="0"/>
    <pivotField showAll="0"/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4">
        <item x="0"/>
        <item h="1"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21" hier="-1"/>
  </pageFields>
  <dataFields count="1">
    <dataField name="Contagem de CPF" fld="3" subtotal="count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Tabela dinâmica4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B3:R8" firstHeaderRow="1" firstDataRow="2" firstDataCol="1"/>
  <pivotFields count="36"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16">
        <item x="4"/>
        <item x="0"/>
        <item x="6"/>
        <item x="8"/>
        <item x="11"/>
        <item x="10"/>
        <item x="9"/>
        <item x="7"/>
        <item x="5"/>
        <item x="1"/>
        <item x="2"/>
        <item x="12"/>
        <item x="3"/>
        <item x="13"/>
        <item x="14"/>
        <item t="default"/>
      </items>
    </pivotField>
    <pivotField axis="axisRow" showAll="0">
      <items count="6">
        <item h="1" x="3"/>
        <item x="0"/>
        <item x="1"/>
        <item h="1" x="2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1"/>
  </rowFields>
  <rowItems count="4">
    <i>
      <x v="1"/>
    </i>
    <i>
      <x v="2"/>
    </i>
    <i>
      <x v="4"/>
    </i>
    <i t="grand">
      <x/>
    </i>
  </rowItems>
  <colFields count="1">
    <field x="20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dataFields count="1">
    <dataField name="Contagem de CPF" fld="3" subtotal="count" baseField="21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9EF5C5B-07FF-40A3-878D-892BA496D7EF}" name="Tabela dinâmica9" cacheId="3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P22:Q32" firstHeaderRow="1" firstDataRow="1" firstDataCol="1" rowPageCount="1" colPageCount="1"/>
  <pivotFields count="39"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4">
        <item x="0"/>
        <item h="1"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1">
        <item x="2"/>
        <item x="5"/>
        <item x="1"/>
        <item x="0"/>
        <item x="6"/>
        <item x="3"/>
        <item x="4"/>
        <item x="7"/>
        <item x="8"/>
        <item x="9"/>
        <item t="default"/>
      </items>
    </pivotField>
    <pivotField showAll="0">
      <items count="10">
        <item x="4"/>
        <item x="1"/>
        <item x="7"/>
        <item x="0"/>
        <item x="5"/>
        <item x="2"/>
        <item x="3"/>
        <item x="6"/>
        <item x="8"/>
        <item t="default"/>
      </items>
    </pivotField>
  </pivotFields>
  <rowFields count="1">
    <field x="37"/>
  </rowFields>
  <rowItems count="10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pageFields count="1">
    <pageField fld="21" hier="-1"/>
  </pageFields>
  <dataFields count="1">
    <dataField name="Contagem de CPF" fld="3" subtotal="count" baseField="38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20B2E78-BCD2-4C5C-9FC8-388CC4489B37}" name="Tabela dinâmica10" cacheId="4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B3:C8" firstHeaderRow="1" firstDataRow="1" firstDataCol="1" rowPageCount="1" colPageCount="1"/>
  <pivotFields count="36"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1"/>
        <item x="3"/>
        <item x="2"/>
        <item x="0"/>
        <item x="4"/>
        <item t="default"/>
      </items>
    </pivotField>
    <pivotField showAll="0"/>
    <pivotField axis="axisPage" multipleItemSelectionAllowed="1" showAll="0">
      <items count="4">
        <item h="1"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9"/>
  </rowFields>
  <rowItems count="5">
    <i>
      <x/>
    </i>
    <i>
      <x v="1"/>
    </i>
    <i>
      <x v="2"/>
    </i>
    <i>
      <x v="4"/>
    </i>
    <i t="grand">
      <x/>
    </i>
  </rowItems>
  <colItems count="1">
    <i/>
  </colItems>
  <pageFields count="1">
    <pageField fld="21" hier="-1"/>
  </pageFields>
  <dataFields count="1">
    <dataField name="Contagem de CPF" fld="3" subtotal="count" baseField="19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2FA2E75-2612-4362-91BF-093ACB67ACDD}" name="Tabela dinâmica11" cacheId="4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B4:C7" firstHeaderRow="1" firstDataRow="1" firstDataCol="1" rowPageCount="1" colPageCount="1"/>
  <pivotFields count="36"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x="1"/>
        <item x="3"/>
        <item x="2"/>
        <item x="0"/>
        <item x="4"/>
        <item t="default"/>
      </items>
    </pivotField>
    <pivotField axis="axisRow" showAll="0">
      <items count="6">
        <item x="1"/>
        <item x="0"/>
        <item x="3"/>
        <item x="2"/>
        <item x="4"/>
        <item t="default"/>
      </items>
    </pivotField>
    <pivotField axis="axisPage" multipleItemSelectionAllowed="1" showAll="0">
      <items count="4">
        <item h="1"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0"/>
  </rowFields>
  <rowItems count="3">
    <i>
      <x/>
    </i>
    <i>
      <x v="4"/>
    </i>
    <i t="grand">
      <x/>
    </i>
  </rowItems>
  <colItems count="1">
    <i/>
  </colItems>
  <pageFields count="1">
    <pageField fld="21" hier="-1"/>
  </pageFields>
  <dataFields count="1">
    <dataField name="Contagem de CPF" fld="3" subtotal="count" baseField="19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221477A-B494-4064-B53B-BE2A21991DAF}" name="Tabela dinâmica12" cacheId="4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B4:C9" firstHeaderRow="1" firstDataRow="1" firstDataCol="1" rowPageCount="1" colPageCount="1"/>
  <pivotFields count="36"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x="1"/>
        <item x="3"/>
        <item x="2"/>
        <item x="0"/>
        <item x="4"/>
        <item t="default"/>
      </items>
    </pivotField>
    <pivotField showAll="0">
      <items count="6">
        <item x="1"/>
        <item x="0"/>
        <item x="3"/>
        <item x="2"/>
        <item x="4"/>
        <item t="default"/>
      </items>
    </pivotField>
    <pivotField axis="axisPage" multipleItemSelectionAllowed="1" showAll="0">
      <items count="4">
        <item x="0"/>
        <item h="1"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2"/>
        <item x="0"/>
        <item x="1"/>
        <item x="3"/>
        <item t="default"/>
      </items>
    </pivotField>
    <pivotField showAll="0"/>
    <pivotField showAll="0"/>
  </pivotFields>
  <rowFields count="1">
    <field x="33"/>
  </rowFields>
  <rowItems count="5">
    <i>
      <x/>
    </i>
    <i>
      <x v="1"/>
    </i>
    <i>
      <x v="2"/>
    </i>
    <i>
      <x v="3"/>
    </i>
    <i t="grand">
      <x/>
    </i>
  </rowItems>
  <colItems count="1">
    <i/>
  </colItems>
  <pageFields count="1">
    <pageField fld="21" hier="-1"/>
  </pageFields>
  <dataFields count="1">
    <dataField name="Contagem de CPF" fld="3" subtotal="count" baseField="19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7629B8C-2FF6-40BB-B57B-9573E10C362A}" name="Tabela dinâmica13" cacheId="4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B6:C10" firstHeaderRow="1" firstDataRow="1" firstDataCol="1" rowPageCount="1" colPageCount="1"/>
  <pivotFields count="36">
    <pivotField showAll="0"/>
    <pivotField showAll="0"/>
    <pivotField showAll="0"/>
    <pivotField dataField="1" showAll="0"/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4">
        <item x="0"/>
        <item h="1"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21" hier="-1"/>
  </pageFields>
  <dataFields count="1">
    <dataField name="Contagem de CPF" fld="3" subtotal="count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2A8FB59-02CC-4D22-9EAC-070D9A02906F}" name="Tabela dinâmica3" cacheId="5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Q22:R31" firstHeaderRow="1" firstDataRow="1" firstDataCol="1" rowPageCount="1" colPageCount="1"/>
  <pivotFields count="39"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x="0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showAll="0"/>
    <pivotField showAll="0"/>
    <pivotField showAll="0">
      <items count="9">
        <item x="4"/>
        <item x="0"/>
        <item x="1"/>
        <item x="2"/>
        <item x="3"/>
        <item x="6"/>
        <item x="5"/>
        <item x="7"/>
        <item t="default"/>
      </items>
    </pivotField>
    <pivotField axis="axisRow" showAll="0">
      <items count="10">
        <item x="3"/>
        <item x="0"/>
        <item x="5"/>
        <item x="4"/>
        <item x="1"/>
        <item x="6"/>
        <item x="8"/>
        <item x="7"/>
        <item x="2"/>
        <item t="default"/>
      </items>
    </pivotField>
  </pivotFields>
  <rowFields count="1">
    <field x="38"/>
  </rowFields>
  <rowItems count="9">
    <i>
      <x/>
    </i>
    <i>
      <x v="1"/>
    </i>
    <i>
      <x v="2"/>
    </i>
    <i>
      <x v="3"/>
    </i>
    <i>
      <x v="5"/>
    </i>
    <i>
      <x v="6"/>
    </i>
    <i>
      <x v="7"/>
    </i>
    <i>
      <x v="8"/>
    </i>
    <i t="grand">
      <x/>
    </i>
  </rowItems>
  <colItems count="1">
    <i/>
  </colItems>
  <pageFields count="1">
    <pageField fld="21" hier="-1"/>
  </pageFields>
  <dataFields count="1">
    <dataField name="Contagem de CPF" fld="3" subtotal="count" baseField="37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37F60BC-B414-4F0B-9E2C-4842E890A0E5}" name="Tabela dinâmica2" cacheId="5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J22:K31" firstHeaderRow="1" firstDataRow="1" firstDataCol="1" rowPageCount="1" colPageCount="1"/>
  <pivotFields count="39"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x="0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showAll="0"/>
    <pivotField showAll="0"/>
    <pivotField axis="axisRow" showAll="0">
      <items count="9">
        <item x="4"/>
        <item x="0"/>
        <item x="1"/>
        <item x="2"/>
        <item x="3"/>
        <item x="6"/>
        <item x="5"/>
        <item x="7"/>
        <item t="default"/>
      </items>
    </pivotField>
    <pivotField showAll="0"/>
  </pivotFields>
  <rowFields count="1">
    <field x="37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pageFields count="1">
    <pageField fld="21" hier="-1"/>
  </pageFields>
  <dataFields count="1">
    <dataField name="Contagem de CPF" fld="3" subtotal="count" baseField="37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6ABBDCF-C210-4912-B7F5-6E8F2413A142}" name="Tabela dinâmica1" cacheId="4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B24:C28" firstHeaderRow="1" firstDataRow="1" firstDataCol="1" rowPageCount="1" colPageCount="1"/>
  <pivotFields count="36">
    <pivotField showAll="0"/>
    <pivotField showAll="0"/>
    <pivotField showAll="0"/>
    <pivotField dataField="1" showAll="0"/>
    <pivotField showAll="0"/>
    <pivotField showAll="0">
      <items count="4">
        <item x="0"/>
        <item x="1"/>
        <item x="2"/>
        <item t="default"/>
      </items>
    </pivotField>
    <pivotField showAll="0"/>
    <pivotField showAll="0">
      <items count="8">
        <item x="4"/>
        <item x="0"/>
        <item x="1"/>
        <item x="5"/>
        <item x="3"/>
        <item x="2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1"/>
        <item x="3"/>
        <item x="2"/>
        <item x="0"/>
        <item x="4"/>
        <item t="default"/>
      </items>
    </pivotField>
    <pivotField showAll="0"/>
    <pivotField axis="axisPage" multipleItemSelectionAllowed="1" showAll="0">
      <items count="4">
        <item x="0"/>
        <item h="1"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4">
        <item x="1"/>
        <item x="0"/>
        <item x="2"/>
        <item t="default"/>
      </items>
    </pivotField>
    <pivotField showAll="0">
      <items count="5">
        <item x="2"/>
        <item x="0"/>
        <item x="1"/>
        <item x="3"/>
        <item t="default"/>
      </items>
    </pivotField>
    <pivotField showAll="0"/>
    <pivotField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pageFields count="1">
    <pageField fld="21" hier="-1"/>
  </pageFields>
  <dataFields count="1">
    <dataField name="Contagem de CPF" fld="3" subtotal="count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81E4D59-0D4D-46D9-9ECC-8E1055900F6C}" name="Tabela dinâmica15" cacheId="4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Q6:R11" firstHeaderRow="1" firstDataRow="1" firstDataCol="1" rowPageCount="1" colPageCount="1"/>
  <pivotFields count="36">
    <pivotField showAll="0"/>
    <pivotField showAll="0"/>
    <pivotField showAll="0"/>
    <pivotField dataField="1" showAll="0"/>
    <pivotField showAll="0"/>
    <pivotField showAll="0">
      <items count="4">
        <item x="0"/>
        <item x="1"/>
        <item x="2"/>
        <item t="default"/>
      </items>
    </pivotField>
    <pivotField showAll="0"/>
    <pivotField showAll="0">
      <items count="8">
        <item x="4"/>
        <item x="0"/>
        <item x="1"/>
        <item x="5"/>
        <item x="3"/>
        <item x="2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4">
        <item x="0"/>
        <item h="1"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4">
        <item x="1"/>
        <item x="0"/>
        <item x="2"/>
        <item t="default"/>
      </items>
    </pivotField>
    <pivotField axis="axisRow" showAll="0">
      <items count="5">
        <item x="2"/>
        <item x="0"/>
        <item x="1"/>
        <item x="3"/>
        <item t="default"/>
      </items>
    </pivotField>
    <pivotField showAll="0"/>
    <pivotField showAll="0"/>
  </pivotFields>
  <rowFields count="1">
    <field x="33"/>
  </rowFields>
  <rowItems count="5">
    <i>
      <x/>
    </i>
    <i>
      <x v="1"/>
    </i>
    <i>
      <x v="2"/>
    </i>
    <i>
      <x v="3"/>
    </i>
    <i t="grand">
      <x/>
    </i>
  </rowItems>
  <colItems count="1">
    <i/>
  </colItems>
  <pageFields count="1">
    <pageField fld="21" hier="-1"/>
  </pageFields>
  <dataFields count="1">
    <dataField name="Contagem de CPF" fld="3" subtotal="count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020EBF6-0CDE-453F-BCF0-0BBDD460F7B0}" name="Tabela dinâmica14" cacheId="4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J6:K14" firstHeaderRow="1" firstDataRow="1" firstDataCol="1" rowPageCount="1" colPageCount="1"/>
  <pivotFields count="36">
    <pivotField showAll="0"/>
    <pivotField showAll="0"/>
    <pivotField showAll="0"/>
    <pivotField dataField="1" showAll="0"/>
    <pivotField showAll="0"/>
    <pivotField showAll="0">
      <items count="4">
        <item x="0"/>
        <item x="1"/>
        <item x="2"/>
        <item t="default"/>
      </items>
    </pivotField>
    <pivotField showAll="0"/>
    <pivotField axis="axisRow" showAll="0">
      <items count="8">
        <item x="4"/>
        <item x="0"/>
        <item x="1"/>
        <item x="5"/>
        <item x="3"/>
        <item x="2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4">
        <item x="0"/>
        <item h="1"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pageFields count="1">
    <pageField fld="21" hier="-1"/>
  </pageFields>
  <dataFields count="1">
    <dataField name="Contagem de CPF" fld="3" subtotal="count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Tabela dinâmica5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B3:G8" firstHeaderRow="1" firstDataRow="2" firstDataCol="1"/>
  <pivotFields count="36"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h="1" x="3"/>
        <item x="0"/>
        <item x="1"/>
        <item h="1" x="2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5">
        <item x="2"/>
        <item x="1"/>
        <item x="0"/>
        <item x="3"/>
        <item t="default"/>
      </items>
    </pivotField>
    <pivotField showAll="0"/>
    <pivotField showAll="0"/>
  </pivotFields>
  <rowFields count="1">
    <field x="21"/>
  </rowFields>
  <rowItems count="4">
    <i>
      <x v="1"/>
    </i>
    <i>
      <x v="2"/>
    </i>
    <i>
      <x v="4"/>
    </i>
    <i t="grand">
      <x/>
    </i>
  </rowItems>
  <colFields count="1">
    <field x="33"/>
  </colFields>
  <colItems count="5">
    <i>
      <x/>
    </i>
    <i>
      <x v="1"/>
    </i>
    <i>
      <x v="2"/>
    </i>
    <i>
      <x v="3"/>
    </i>
    <i t="grand">
      <x/>
    </i>
  </colItems>
  <dataFields count="1">
    <dataField name="Contagem de CPF" fld="3" subtotal="count" baseField="21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0CCED8E-8B2F-4C5E-8FC7-FD9BBF49FEFA}" name="Tabela dinâmica4" cacheId="1" dataOnRows="1" applyNumberFormats="0" applyBorderFormats="0" applyFontFormats="0" applyPatternFormats="0" applyAlignmentFormats="0" applyWidthHeightFormats="1" dataCaption="Dados" updatedVersion="7" showMemberPropertyTips="0" useAutoFormatting="1" itemPrintTitles="1" createdVersion="1" indent="0" compact="0" compactData="0">
  <location ref="A3:B42" firstHeaderRow="1" firstDataRow="1" firstDataCol="1" rowPageCount="1" colPageCount="1"/>
  <pivotFields count="39">
    <pivotField compact="0" outline="0" showAll="0" includeNewItemsInFilter="1"/>
    <pivotField compact="0" outline="0" showAll="0" includeNewItemsInFilter="1"/>
    <pivotField compact="0" outline="0" showAll="0" includeNewItemsInFilter="1"/>
    <pivotField dataField="1"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>
      <items count="184">
        <item x="78"/>
        <item x="145"/>
        <item x="114"/>
        <item x="122"/>
        <item x="14"/>
        <item x="77"/>
        <item x="54"/>
        <item x="173"/>
        <item x="176"/>
        <item x="81"/>
        <item x="136"/>
        <item x="162"/>
        <item x="175"/>
        <item x="120"/>
        <item x="56"/>
        <item x="139"/>
        <item x="44"/>
        <item x="55"/>
        <item x="68"/>
        <item x="34"/>
        <item x="13"/>
        <item x="49"/>
        <item x="111"/>
        <item x="36"/>
        <item x="70"/>
        <item x="37"/>
        <item x="96"/>
        <item x="67"/>
        <item x="31"/>
        <item x="79"/>
        <item x="157"/>
        <item x="50"/>
        <item x="58"/>
        <item x="32"/>
        <item x="16"/>
        <item x="57"/>
        <item x="5"/>
        <item x="53"/>
        <item x="147"/>
        <item x="69"/>
        <item x="61"/>
        <item x="137"/>
        <item x="166"/>
        <item x="155"/>
        <item x="102"/>
        <item x="11"/>
        <item x="73"/>
        <item x="153"/>
        <item x="116"/>
        <item x="107"/>
        <item x="141"/>
        <item x="124"/>
        <item x="128"/>
        <item x="172"/>
        <item x="97"/>
        <item x="167"/>
        <item x="126"/>
        <item x="113"/>
        <item x="103"/>
        <item x="123"/>
        <item x="131"/>
        <item x="59"/>
        <item x="105"/>
        <item x="163"/>
        <item x="86"/>
        <item x="154"/>
        <item x="142"/>
        <item x="149"/>
        <item x="135"/>
        <item x="52"/>
        <item x="95"/>
        <item x="179"/>
        <item x="110"/>
        <item x="85"/>
        <item x="84"/>
        <item x="109"/>
        <item x="146"/>
        <item x="64"/>
        <item x="76"/>
        <item x="133"/>
        <item x="181"/>
        <item x="165"/>
        <item x="51"/>
        <item x="80"/>
        <item x="41"/>
        <item x="140"/>
        <item x="71"/>
        <item x="177"/>
        <item x="108"/>
        <item x="60"/>
        <item x="47"/>
        <item x="170"/>
        <item x="127"/>
        <item x="161"/>
        <item x="117"/>
        <item x="94"/>
        <item x="104"/>
        <item x="158"/>
        <item x="106"/>
        <item x="115"/>
        <item x="93"/>
        <item x="112"/>
        <item x="160"/>
        <item x="83"/>
        <item x="18"/>
        <item x="169"/>
        <item x="119"/>
        <item x="134"/>
        <item x="152"/>
        <item x="82"/>
        <item x="15"/>
        <item x="159"/>
        <item x="151"/>
        <item x="39"/>
        <item x="130"/>
        <item x="40"/>
        <item x="121"/>
        <item x="92"/>
        <item x="156"/>
        <item x="99"/>
        <item x="150"/>
        <item x="125"/>
        <item x="174"/>
        <item x="164"/>
        <item x="180"/>
        <item x="171"/>
        <item x="33"/>
        <item x="30"/>
        <item x="148"/>
        <item x="178"/>
        <item x="101"/>
        <item x="100"/>
        <item x="138"/>
        <item x="90"/>
        <item x="2"/>
        <item x="42"/>
        <item x="4"/>
        <item x="38"/>
        <item x="10"/>
        <item x="48"/>
        <item x="43"/>
        <item x="12"/>
        <item x="27"/>
        <item x="7"/>
        <item x="28"/>
        <item x="8"/>
        <item x="66"/>
        <item x="0"/>
        <item x="20"/>
        <item x="29"/>
        <item x="89"/>
        <item x="74"/>
        <item x="62"/>
        <item x="75"/>
        <item x="91"/>
        <item x="6"/>
        <item x="45"/>
        <item x="35"/>
        <item x="21"/>
        <item x="46"/>
        <item x="3"/>
        <item x="24"/>
        <item x="88"/>
        <item x="19"/>
        <item x="26"/>
        <item x="1"/>
        <item x="17"/>
        <item x="25"/>
        <item x="9"/>
        <item x="22"/>
        <item x="23"/>
        <item x="98"/>
        <item x="144"/>
        <item x="168"/>
        <item x="129"/>
        <item x="143"/>
        <item x="132"/>
        <item x="87"/>
        <item x="118"/>
        <item x="72"/>
        <item x="63"/>
        <item x="65"/>
        <item x="182"/>
        <item t="default"/>
      </items>
    </pivotField>
    <pivotField compact="0" outline="0" showAll="0" includeNewItemsInFilter="1"/>
    <pivotField compact="0" outline="0" showAll="0" includeNewItemsInFilter="1"/>
    <pivotField axis="axisRow" compact="0" outline="0" showAll="0" includeNewItemsInFilter="1">
      <items count="40">
        <item x="33"/>
        <item x="36"/>
        <item x="37"/>
        <item x="35"/>
        <item x="25"/>
        <item x="2"/>
        <item x="12"/>
        <item x="4"/>
        <item x="28"/>
        <item x="10"/>
        <item x="31"/>
        <item x="29"/>
        <item x="11"/>
        <item x="23"/>
        <item x="7"/>
        <item x="24"/>
        <item x="8"/>
        <item x="0"/>
        <item x="14"/>
        <item x="13"/>
        <item x="34"/>
        <item x="6"/>
        <item x="27"/>
        <item x="26"/>
        <item x="17"/>
        <item x="30"/>
        <item x="3"/>
        <item x="20"/>
        <item x="5"/>
        <item x="16"/>
        <item x="22"/>
        <item x="1"/>
        <item x="15"/>
        <item x="21"/>
        <item x="9"/>
        <item x="18"/>
        <item x="19"/>
        <item x="32"/>
        <item x="38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axis="axisPage" compact="0" outline="0" multipleItemSelectionAllowed="1" showAll="0" includeNewItemsInFilter="1">
      <items count="6">
        <item h="1" x="3"/>
        <item x="0"/>
        <item h="1" x="1"/>
        <item h="1" x="2"/>
        <item h="1" x="4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</pivotFields>
  <rowFields count="1">
    <field x="16"/>
  </rowFields>
  <rowItems count="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 t="grand">
      <x/>
    </i>
  </rowItems>
  <colItems count="1">
    <i/>
  </colItems>
  <pageFields count="1">
    <pageField fld="21" hier="-1"/>
  </pageFields>
  <dataFields count="1">
    <dataField name="Contagem de CPF" fld="3" subtotal="count" baseField="16" baseItem="0"/>
  </dataFields>
  <formats count="38">
    <format dxfId="37">
      <pivotArea outline="0" fieldPosition="0">
        <references count="1">
          <reference field="16" count="1" selected="0">
            <x v="4"/>
          </reference>
        </references>
      </pivotArea>
    </format>
    <format dxfId="36">
      <pivotArea outline="0" fieldPosition="0">
        <references count="1">
          <reference field="16" count="1" selected="0">
            <x v="5"/>
          </reference>
        </references>
      </pivotArea>
    </format>
    <format dxfId="35">
      <pivotArea outline="0" fieldPosition="0">
        <references count="1">
          <reference field="16" count="1" selected="0">
            <x v="7"/>
          </reference>
        </references>
      </pivotArea>
    </format>
    <format dxfId="34">
      <pivotArea outline="0" fieldPosition="0">
        <references count="1">
          <reference field="16" count="1" selected="0">
            <x v="6"/>
          </reference>
        </references>
      </pivotArea>
    </format>
    <format dxfId="33">
      <pivotArea outline="0" fieldPosition="0">
        <references count="1">
          <reference field="16" count="1" selected="0">
            <x v="8"/>
          </reference>
        </references>
      </pivotArea>
    </format>
    <format dxfId="32">
      <pivotArea outline="0" fieldPosition="0">
        <references count="1">
          <reference field="16" count="1" selected="0">
            <x v="9"/>
          </reference>
        </references>
      </pivotArea>
    </format>
    <format dxfId="31">
      <pivotArea outline="0" fieldPosition="0">
        <references count="1">
          <reference field="16" count="1" selected="0">
            <x v="10"/>
          </reference>
        </references>
      </pivotArea>
    </format>
    <format dxfId="30">
      <pivotArea outline="0" fieldPosition="0">
        <references count="1">
          <reference field="16" count="1" selected="0">
            <x v="11"/>
          </reference>
        </references>
      </pivotArea>
    </format>
    <format dxfId="29">
      <pivotArea outline="0" fieldPosition="0">
        <references count="1">
          <reference field="16" count="1" selected="0">
            <x v="12"/>
          </reference>
        </references>
      </pivotArea>
    </format>
    <format dxfId="28">
      <pivotArea outline="0" fieldPosition="0">
        <references count="1">
          <reference field="16" count="1" selected="0">
            <x v="13"/>
          </reference>
        </references>
      </pivotArea>
    </format>
    <format dxfId="27">
      <pivotArea outline="0" fieldPosition="0">
        <references count="1">
          <reference field="16" count="1" selected="0">
            <x v="14"/>
          </reference>
        </references>
      </pivotArea>
    </format>
    <format dxfId="26">
      <pivotArea outline="0" fieldPosition="0">
        <references count="1">
          <reference field="16" count="1" selected="0">
            <x v="15"/>
          </reference>
        </references>
      </pivotArea>
    </format>
    <format dxfId="25">
      <pivotArea outline="0" fieldPosition="0">
        <references count="1">
          <reference field="16" count="1" selected="0">
            <x v="16"/>
          </reference>
        </references>
      </pivotArea>
    </format>
    <format dxfId="24">
      <pivotArea outline="0" fieldPosition="0">
        <references count="1">
          <reference field="16" count="1" selected="0">
            <x v="17"/>
          </reference>
        </references>
      </pivotArea>
    </format>
    <format dxfId="23">
      <pivotArea outline="0" fieldPosition="0">
        <references count="1">
          <reference field="16" count="1" selected="0">
            <x v="18"/>
          </reference>
        </references>
      </pivotArea>
    </format>
    <format dxfId="22">
      <pivotArea outline="0" fieldPosition="0">
        <references count="1">
          <reference field="16" count="1" selected="0">
            <x v="19"/>
          </reference>
        </references>
      </pivotArea>
    </format>
    <format dxfId="21">
      <pivotArea outline="0" fieldPosition="0">
        <references count="1">
          <reference field="16" count="1" selected="0">
            <x v="21"/>
          </reference>
        </references>
      </pivotArea>
    </format>
    <format dxfId="20">
      <pivotArea outline="0" fieldPosition="0">
        <references count="1">
          <reference field="16" count="1" selected="0">
            <x v="22"/>
          </reference>
        </references>
      </pivotArea>
    </format>
    <format dxfId="19">
      <pivotArea outline="0" fieldPosition="0">
        <references count="1">
          <reference field="16" count="1" selected="0">
            <x v="23"/>
          </reference>
        </references>
      </pivotArea>
    </format>
    <format dxfId="18">
      <pivotArea outline="0" fieldPosition="0">
        <references count="1">
          <reference field="16" count="1" selected="0">
            <x v="24"/>
          </reference>
        </references>
      </pivotArea>
    </format>
    <format dxfId="17">
      <pivotArea outline="0" fieldPosition="0">
        <references count="1">
          <reference field="16" count="1" selected="0">
            <x v="25"/>
          </reference>
        </references>
      </pivotArea>
    </format>
    <format dxfId="16">
      <pivotArea outline="0" fieldPosition="0">
        <references count="1">
          <reference field="16" count="1" selected="0">
            <x v="26"/>
          </reference>
        </references>
      </pivotArea>
    </format>
    <format dxfId="15">
      <pivotArea outline="0" fieldPosition="0">
        <references count="1">
          <reference field="16" count="1" selected="0">
            <x v="27"/>
          </reference>
        </references>
      </pivotArea>
    </format>
    <format dxfId="14">
      <pivotArea outline="0" fieldPosition="0">
        <references count="1">
          <reference field="16" count="1" selected="0">
            <x v="28"/>
          </reference>
        </references>
      </pivotArea>
    </format>
    <format dxfId="13">
      <pivotArea outline="0" fieldPosition="0">
        <references count="1">
          <reference field="16" count="1" selected="0">
            <x v="29"/>
          </reference>
        </references>
      </pivotArea>
    </format>
    <format dxfId="12">
      <pivotArea outline="0" fieldPosition="0">
        <references count="1">
          <reference field="16" count="1" selected="0">
            <x v="30"/>
          </reference>
        </references>
      </pivotArea>
    </format>
    <format dxfId="11">
      <pivotArea outline="0" fieldPosition="0">
        <references count="1">
          <reference field="16" count="1" selected="0">
            <x v="31"/>
          </reference>
        </references>
      </pivotArea>
    </format>
    <format dxfId="10">
      <pivotArea outline="0" fieldPosition="0">
        <references count="1">
          <reference field="16" count="1" selected="0">
            <x v="32"/>
          </reference>
        </references>
      </pivotArea>
    </format>
    <format dxfId="9">
      <pivotArea outline="0" fieldPosition="0">
        <references count="1">
          <reference field="16" count="1" selected="0">
            <x v="33"/>
          </reference>
        </references>
      </pivotArea>
    </format>
    <format dxfId="8">
      <pivotArea outline="0" fieldPosition="0">
        <references count="1">
          <reference field="16" count="1" selected="0">
            <x v="34"/>
          </reference>
        </references>
      </pivotArea>
    </format>
    <format dxfId="7">
      <pivotArea outline="0" fieldPosition="0">
        <references count="1">
          <reference field="16" count="1" selected="0">
            <x v="35"/>
          </reference>
        </references>
      </pivotArea>
    </format>
    <format dxfId="6">
      <pivotArea outline="0" fieldPosition="0">
        <references count="1">
          <reference field="16" count="1" selected="0">
            <x v="36"/>
          </reference>
        </references>
      </pivotArea>
    </format>
    <format dxfId="5">
      <pivotArea outline="0" fieldPosition="0">
        <references count="1">
          <reference field="16" count="1" selected="0">
            <x v="0"/>
          </reference>
        </references>
      </pivotArea>
    </format>
    <format dxfId="4">
      <pivotArea outline="0" fieldPosition="0">
        <references count="1">
          <reference field="16" count="1" selected="0">
            <x v="1"/>
          </reference>
        </references>
      </pivotArea>
    </format>
    <format dxfId="3">
      <pivotArea outline="0" fieldPosition="0">
        <references count="1">
          <reference field="16" count="1" selected="0">
            <x v="2"/>
          </reference>
        </references>
      </pivotArea>
    </format>
    <format dxfId="2">
      <pivotArea outline="0" fieldPosition="0">
        <references count="1">
          <reference field="16" count="1" selected="0">
            <x v="3"/>
          </reference>
        </references>
      </pivotArea>
    </format>
    <format dxfId="1">
      <pivotArea outline="0" fieldPosition="0">
        <references count="1">
          <reference field="16" count="1" selected="0">
            <x v="20"/>
          </reference>
        </references>
      </pivotArea>
    </format>
    <format dxfId="0">
      <pivotArea outline="0" fieldPosition="0">
        <references count="1">
          <reference field="16" count="1" selected="0">
            <x v="37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3000000}" name="Tabela dinâmica2" cacheId="1" dataOnRows="1" applyNumberFormats="0" applyBorderFormats="0" applyFontFormats="0" applyPatternFormats="0" applyAlignmentFormats="0" applyWidthHeightFormats="1" dataCaption="Dados" updatedVersion="7" showMemberPropertyTips="0" useAutoFormatting="1" itemPrintTitles="1" createdVersion="1" indent="0" compact="0" compactData="0">
  <location ref="B46:C57" firstHeaderRow="1" firstDataRow="1" firstDataCol="1" rowPageCount="1" colPageCount="1"/>
  <pivotFields count="39">
    <pivotField compact="0" outline="0" showAll="0" includeNewItemsInFilter="1"/>
    <pivotField compact="0" outline="0" showAll="0" includeNewItemsInFilter="1"/>
    <pivotField compact="0" outline="0" showAll="0" includeNewItemsInFilter="1"/>
    <pivotField dataField="1"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axis="axisPage" compact="0" outline="0" showAll="0" includeNewItemsInFilter="1">
      <items count="6">
        <item h="1" x="3"/>
        <item x="0"/>
        <item h="1" x="1"/>
        <item h="1" x="2"/>
        <item h="1" x="4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axis="axisRow" compact="0" outline="0" showAll="0" includeNewItemsInFilter="1">
      <items count="12">
        <item x="9"/>
        <item x="8"/>
        <item x="5"/>
        <item x="4"/>
        <item x="1"/>
        <item x="0"/>
        <item x="2"/>
        <item x="6"/>
        <item x="3"/>
        <item x="7"/>
        <item x="10"/>
        <item t="default"/>
      </items>
    </pivotField>
    <pivotField compact="0" outline="0" showAll="0" includeNewItemsInFilter="1"/>
  </pivotFields>
  <rowFields count="1">
    <field x="37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pageFields count="1">
    <pageField fld="21" hier="0"/>
  </pageFields>
  <dataFields count="1">
    <dataField name="Contagem de CPF" fld="3" subtotal="count" baseField="37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5000000}" name="Tabela dinâmica8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J6:K14" firstHeaderRow="1" firstDataRow="1" firstDataCol="1" rowPageCount="1" colPageCount="1"/>
  <pivotFields count="36">
    <pivotField showAll="0"/>
    <pivotField showAll="0"/>
    <pivotField showAll="0"/>
    <pivotField dataField="1" showAll="0"/>
    <pivotField showAll="0"/>
    <pivotField showAll="0">
      <items count="4">
        <item x="0"/>
        <item x="1"/>
        <item x="2"/>
        <item t="default"/>
      </items>
    </pivotField>
    <pivotField showAll="0"/>
    <pivotField axis="axisRow" showAll="0">
      <items count="8">
        <item x="2"/>
        <item x="0"/>
        <item x="5"/>
        <item x="3"/>
        <item x="1"/>
        <item x="4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6">
        <item h="1" x="3"/>
        <item x="0"/>
        <item h="1" x="1"/>
        <item h="1" x="2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pageFields count="1">
    <pageField fld="21" hier="0"/>
  </pageFields>
  <dataFields count="1">
    <dataField name="Contagem de CPF" fld="3" subtotal="count" baseField="5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7D68C2B-49F8-4857-B30D-1F01EB4B6D63}" name="Tabela dinâmica3" cacheId="1" dataOnRows="1" applyNumberFormats="0" applyBorderFormats="0" applyFontFormats="0" applyPatternFormats="0" applyAlignmentFormats="0" applyWidthHeightFormats="1" dataCaption="Dados" updatedVersion="7" showMemberPropertyTips="0" useAutoFormatting="1" itemPrintTitles="1" createdVersion="1" indent="0" compact="0" compactData="0">
  <location ref="J46:K58" firstHeaderRow="1" firstDataRow="1" firstDataCol="1" rowPageCount="1" colPageCount="1"/>
  <pivotFields count="39">
    <pivotField compact="0" outline="0" showAll="0" includeNewItemsInFilter="1"/>
    <pivotField compact="0" outline="0" showAll="0" includeNewItemsInFilter="1"/>
    <pivotField compact="0" outline="0" showAll="0" includeNewItemsInFilter="1"/>
    <pivotField dataField="1"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axis="axisPage" compact="0" outline="0" showAll="0" includeNewItemsInFilter="1">
      <items count="6">
        <item h="1" x="3"/>
        <item x="0"/>
        <item h="1" x="1"/>
        <item h="1" x="2"/>
        <item h="1" x="4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>
      <items count="12">
        <item x="9"/>
        <item x="8"/>
        <item x="5"/>
        <item x="4"/>
        <item x="1"/>
        <item x="0"/>
        <item x="2"/>
        <item x="6"/>
        <item x="3"/>
        <item x="7"/>
        <item x="10"/>
        <item t="default"/>
      </items>
    </pivotField>
    <pivotField axis="axisRow" compact="0" outline="0" showAll="0" includeNewItemsInFilter="1">
      <items count="13">
        <item x="7"/>
        <item x="4"/>
        <item x="9"/>
        <item x="5"/>
        <item x="1"/>
        <item x="8"/>
        <item x="3"/>
        <item x="0"/>
        <item x="6"/>
        <item x="2"/>
        <item x="10"/>
        <item x="11"/>
        <item t="default"/>
      </items>
    </pivotField>
  </pivotFields>
  <rowFields count="1">
    <field x="38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pageFields count="1">
    <pageField fld="21" hier="0"/>
  </pageFields>
  <dataFields count="1">
    <dataField name="Contagem de CPF" fld="3" subtotal="count" baseField="37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4000000}" name="Tabela dinâmica7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B6:F8" firstHeaderRow="1" firstDataRow="2" firstDataCol="1" rowPageCount="1" colPageCount="1"/>
  <pivotFields count="36">
    <pivotField showAll="0"/>
    <pivotField showAll="0"/>
    <pivotField showAll="0"/>
    <pivotField dataField="1" showAll="0"/>
    <pivotField showAll="0"/>
    <pivotField axis="axisCol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6">
        <item h="1" x="3"/>
        <item x="0"/>
        <item h="1" x="1"/>
        <item h="1" x="2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Items count="1">
    <i/>
  </rowItems>
  <colFields count="1">
    <field x="5"/>
  </colFields>
  <colItems count="4">
    <i>
      <x/>
    </i>
    <i>
      <x v="1"/>
    </i>
    <i>
      <x v="2"/>
    </i>
    <i t="grand">
      <x/>
    </i>
  </colItems>
  <pageFields count="1">
    <pageField fld="21" hier="0"/>
  </pageFields>
  <dataFields count="1">
    <dataField name="Contagem de CPF" fld="3" subtotal="count" baseField="5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1000000}" name="Tabela dinâmica12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J24:K35" firstHeaderRow="1" firstDataRow="1" firstDataCol="1" rowPageCount="1" colPageCount="1"/>
  <pivotFields count="36">
    <pivotField showAll="0"/>
    <pivotField showAll="0"/>
    <pivotField showAll="0"/>
    <pivotField dataField="1" showAll="0"/>
    <pivotField showAll="0"/>
    <pivotField showAll="0">
      <items count="4">
        <item x="0"/>
        <item x="1"/>
        <item x="2"/>
        <item t="default"/>
      </items>
    </pivotField>
    <pivotField showAll="0"/>
    <pivotField showAll="0">
      <items count="8">
        <item x="2"/>
        <item x="0"/>
        <item x="5"/>
        <item x="3"/>
        <item x="1"/>
        <item x="4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1">
        <item x="7"/>
        <item x="6"/>
        <item x="8"/>
        <item x="5"/>
        <item x="9"/>
        <item x="3"/>
        <item x="1"/>
        <item x="4"/>
        <item x="2"/>
        <item x="0"/>
        <item t="default"/>
      </items>
    </pivotField>
    <pivotField showAll="0"/>
    <pivotField showAll="0">
      <items count="16">
        <item x="4"/>
        <item x="0"/>
        <item x="6"/>
        <item x="8"/>
        <item x="11"/>
        <item x="10"/>
        <item x="9"/>
        <item x="7"/>
        <item x="5"/>
        <item x="1"/>
        <item x="2"/>
        <item x="12"/>
        <item x="3"/>
        <item x="13"/>
        <item x="14"/>
        <item t="default"/>
      </items>
    </pivotField>
    <pivotField axis="axisPage" showAll="0">
      <items count="6">
        <item h="1" x="3"/>
        <item x="0"/>
        <item h="1" x="1"/>
        <item h="1" x="2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4">
        <item x="1"/>
        <item x="0"/>
        <item x="2"/>
        <item t="default"/>
      </items>
    </pivotField>
    <pivotField showAll="0">
      <items count="5">
        <item x="2"/>
        <item x="1"/>
        <item x="0"/>
        <item x="3"/>
        <item t="default"/>
      </items>
    </pivotField>
    <pivotField showAll="0"/>
    <pivotField showAll="0"/>
  </pivotFields>
  <rowFields count="1">
    <field x="18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pageFields count="1">
    <pageField fld="21" hier="0"/>
  </pageFields>
  <dataFields count="1">
    <dataField name="Contagem de CPF" fld="3" subtotal="count" baseField="5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6000000}" name="Tabela dinâmica9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P6:Q11" firstHeaderRow="1" firstDataRow="1" firstDataCol="1" rowPageCount="1" colPageCount="1"/>
  <pivotFields count="36">
    <pivotField showAll="0"/>
    <pivotField showAll="0"/>
    <pivotField showAll="0"/>
    <pivotField dataField="1" showAll="0"/>
    <pivotField showAll="0"/>
    <pivotField showAll="0">
      <items count="4">
        <item x="0"/>
        <item x="1"/>
        <item x="2"/>
        <item t="default"/>
      </items>
    </pivotField>
    <pivotField showAll="0"/>
    <pivotField showAll="0">
      <items count="8">
        <item x="2"/>
        <item x="0"/>
        <item x="5"/>
        <item x="3"/>
        <item x="1"/>
        <item x="4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6">
        <item h="1" x="3"/>
        <item x="0"/>
        <item h="1" x="1"/>
        <item h="1" x="2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4">
        <item x="1"/>
        <item x="0"/>
        <item x="2"/>
        <item t="default"/>
      </items>
    </pivotField>
    <pivotField axis="axisRow" showAll="0">
      <items count="5">
        <item x="2"/>
        <item x="1"/>
        <item x="0"/>
        <item x="3"/>
        <item t="default"/>
      </items>
    </pivotField>
    <pivotField showAll="0"/>
    <pivotField showAll="0"/>
  </pivotFields>
  <rowFields count="1">
    <field x="33"/>
  </rowFields>
  <rowItems count="5">
    <i>
      <x/>
    </i>
    <i>
      <x v="1"/>
    </i>
    <i>
      <x v="2"/>
    </i>
    <i>
      <x v="3"/>
    </i>
    <i t="grand">
      <x/>
    </i>
  </rowItems>
  <colItems count="1">
    <i/>
  </colItems>
  <pageFields count="1">
    <pageField fld="21" hier="0"/>
  </pageFields>
  <dataFields count="1">
    <dataField name="Contagem de CPF" fld="3" subtotal="count" baseField="5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11.xml"/><Relationship Id="rId3" Type="http://schemas.openxmlformats.org/officeDocument/2006/relationships/pivotTable" Target="../pivotTables/pivotTable6.xml"/><Relationship Id="rId7" Type="http://schemas.openxmlformats.org/officeDocument/2006/relationships/pivotTable" Target="../pivotTables/pivotTable10.xml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Relationship Id="rId6" Type="http://schemas.openxmlformats.org/officeDocument/2006/relationships/pivotTable" Target="../pivotTables/pivotTable9.xml"/><Relationship Id="rId5" Type="http://schemas.openxmlformats.org/officeDocument/2006/relationships/pivotTable" Target="../pivotTables/pivotTable8.xml"/><Relationship Id="rId4" Type="http://schemas.openxmlformats.org/officeDocument/2006/relationships/pivotTable" Target="../pivotTables/pivotTable7.xml"/><Relationship Id="rId9" Type="http://schemas.openxmlformats.org/officeDocument/2006/relationships/drawing" Target="../drawings/drawing3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2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13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14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7.xml"/><Relationship Id="rId7" Type="http://schemas.openxmlformats.org/officeDocument/2006/relationships/drawing" Target="../drawings/drawing5.xml"/><Relationship Id="rId2" Type="http://schemas.openxmlformats.org/officeDocument/2006/relationships/pivotTable" Target="../pivotTables/pivotTable16.xml"/><Relationship Id="rId1" Type="http://schemas.openxmlformats.org/officeDocument/2006/relationships/pivotTable" Target="../pivotTables/pivotTable15.xml"/><Relationship Id="rId6" Type="http://schemas.openxmlformats.org/officeDocument/2006/relationships/pivotTable" Target="../pivotTables/pivotTable20.xml"/><Relationship Id="rId5" Type="http://schemas.openxmlformats.org/officeDocument/2006/relationships/pivotTable" Target="../pivotTables/pivotTable19.xml"/><Relationship Id="rId4" Type="http://schemas.openxmlformats.org/officeDocument/2006/relationships/pivotTable" Target="../pivotTables/pivotTable18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23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26.xml"/><Relationship Id="rId7" Type="http://schemas.openxmlformats.org/officeDocument/2006/relationships/drawing" Target="../drawings/drawing6.xml"/><Relationship Id="rId2" Type="http://schemas.openxmlformats.org/officeDocument/2006/relationships/pivotTable" Target="../pivotTables/pivotTable25.xml"/><Relationship Id="rId1" Type="http://schemas.openxmlformats.org/officeDocument/2006/relationships/pivotTable" Target="../pivotTables/pivotTable24.xml"/><Relationship Id="rId6" Type="http://schemas.openxmlformats.org/officeDocument/2006/relationships/pivotTable" Target="../pivotTables/pivotTable29.xml"/><Relationship Id="rId5" Type="http://schemas.openxmlformats.org/officeDocument/2006/relationships/pivotTable" Target="../pivotTables/pivotTable28.xml"/><Relationship Id="rId4" Type="http://schemas.openxmlformats.org/officeDocument/2006/relationships/pivotTable" Target="../pivotTables/pivotTable27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0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94"/>
  <sheetViews>
    <sheetView topLeftCell="AC1" workbookViewId="0">
      <selection activeCell="AL2" sqref="AL2"/>
    </sheetView>
  </sheetViews>
  <sheetFormatPr defaultRowHeight="15" x14ac:dyDescent="0.25"/>
  <cols>
    <col min="1" max="1" width="44.140625" customWidth="1"/>
    <col min="2" max="2" width="32" customWidth="1"/>
    <col min="3" max="3" width="15.28515625" customWidth="1"/>
    <col min="4" max="4" width="12.7109375" customWidth="1"/>
    <col min="5" max="5" width="15.5703125" customWidth="1"/>
    <col min="6" max="6" width="5.140625" customWidth="1"/>
    <col min="7" max="7" width="42.5703125" customWidth="1"/>
    <col min="8" max="8" width="14.42578125" customWidth="1"/>
    <col min="9" max="9" width="17" customWidth="1"/>
    <col min="10" max="10" width="13" customWidth="1"/>
    <col min="11" max="11" width="13.42578125" customWidth="1"/>
    <col min="12" max="12" width="24.42578125" customWidth="1"/>
    <col min="13" max="13" width="13" customWidth="1"/>
    <col min="14" max="14" width="39.28515625" customWidth="1"/>
    <col min="15" max="15" width="19.85546875" customWidth="1"/>
    <col min="16" max="16" width="12.42578125" customWidth="1"/>
    <col min="17" max="17" width="38.42578125" customWidth="1"/>
    <col min="18" max="18" width="19.85546875" customWidth="1"/>
    <col min="19" max="19" width="10.5703125" customWidth="1"/>
    <col min="20" max="20" width="40.42578125" customWidth="1"/>
    <col min="21" max="21" width="19.28515625" customWidth="1"/>
    <col min="22" max="22" width="23.28515625" customWidth="1"/>
    <col min="23" max="23" width="17.85546875" customWidth="1"/>
    <col min="24" max="24" width="20.7109375" customWidth="1"/>
    <col min="25" max="25" width="10.42578125" customWidth="1"/>
    <col min="26" max="26" width="46.140625" customWidth="1"/>
    <col min="27" max="27" width="13.42578125" customWidth="1"/>
    <col min="28" max="28" width="42.7109375" customWidth="1"/>
    <col min="29" max="29" width="17.28515625" customWidth="1"/>
    <col min="30" max="30" width="22.140625" customWidth="1"/>
    <col min="31" max="32" width="11.140625" customWidth="1"/>
    <col min="33" max="33" width="15.140625" customWidth="1"/>
    <col min="34" max="34" width="7.85546875" customWidth="1"/>
    <col min="35" max="35" width="13.42578125" customWidth="1"/>
    <col min="36" max="36" width="9.5703125" customWidth="1"/>
    <col min="37" max="37" width="10.7109375" bestFit="1" customWidth="1"/>
    <col min="38" max="38" width="11.140625" bestFit="1" customWidth="1"/>
    <col min="39" max="39" width="14.140625" bestFit="1" customWidth="1"/>
    <col min="40" max="40" width="10.7109375" bestFit="1" customWidth="1"/>
  </cols>
  <sheetData>
    <row r="1" spans="1:4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s="60" t="s">
        <v>6852</v>
      </c>
      <c r="AL1" s="60" t="s">
        <v>6935</v>
      </c>
      <c r="AM1" s="60" t="s">
        <v>6936</v>
      </c>
      <c r="AO1" s="27"/>
      <c r="AP1" s="28"/>
      <c r="AQ1" s="27" t="s">
        <v>6854</v>
      </c>
      <c r="AR1" s="29"/>
    </row>
    <row r="2" spans="1:44" x14ac:dyDescent="0.25">
      <c r="A2" t="s">
        <v>813</v>
      </c>
      <c r="B2" t="s">
        <v>36</v>
      </c>
      <c r="C2">
        <v>2483078</v>
      </c>
      <c r="D2">
        <v>4488699693</v>
      </c>
      <c r="E2" t="s">
        <v>814</v>
      </c>
      <c r="F2" t="s">
        <v>53</v>
      </c>
      <c r="G2" t="s">
        <v>815</v>
      </c>
      <c r="H2" t="s">
        <v>48</v>
      </c>
      <c r="I2" t="s">
        <v>39</v>
      </c>
      <c r="K2" t="s">
        <v>56</v>
      </c>
      <c r="L2" t="s">
        <v>367</v>
      </c>
      <c r="M2">
        <v>271</v>
      </c>
      <c r="N2" t="s">
        <v>199</v>
      </c>
      <c r="O2" t="s">
        <v>81</v>
      </c>
      <c r="P2">
        <v>271</v>
      </c>
      <c r="Q2" t="s">
        <v>199</v>
      </c>
      <c r="R2" t="s">
        <v>81</v>
      </c>
      <c r="T2" t="s">
        <v>61</v>
      </c>
      <c r="U2" t="s">
        <v>816</v>
      </c>
      <c r="V2" t="s">
        <v>44</v>
      </c>
      <c r="X2" t="s">
        <v>45</v>
      </c>
      <c r="AA2">
        <v>26413</v>
      </c>
      <c r="AB2" t="s">
        <v>145</v>
      </c>
      <c r="AC2">
        <v>0</v>
      </c>
      <c r="AG2" t="s">
        <v>46</v>
      </c>
      <c r="AH2" t="s">
        <v>158</v>
      </c>
      <c r="AI2" s="1">
        <v>44718</v>
      </c>
      <c r="AJ2">
        <v>17945.810000000001</v>
      </c>
      <c r="AK2">
        <f>YEAR($AN$3)-YEAR(E2)</f>
        <v>43</v>
      </c>
      <c r="AL2" t="str">
        <f>VLOOKUP(AK2,$AO$3:$AP$14,2,1)</f>
        <v>39-43</v>
      </c>
      <c r="AM2" t="str">
        <f>VLOOKUP(AJ2,$AQ$2:$AR$12,2,1)</f>
        <v>16.000 a 17.999</v>
      </c>
      <c r="AO2" s="27" t="s">
        <v>6853</v>
      </c>
      <c r="AP2" s="28"/>
      <c r="AQ2" s="30">
        <v>0</v>
      </c>
      <c r="AR2" s="31" t="s">
        <v>6856</v>
      </c>
    </row>
    <row r="3" spans="1:44" x14ac:dyDescent="0.25">
      <c r="A3" t="s">
        <v>817</v>
      </c>
      <c r="B3" t="s">
        <v>36</v>
      </c>
      <c r="C3">
        <v>3655636</v>
      </c>
      <c r="D3">
        <v>8544314627</v>
      </c>
      <c r="E3" t="s">
        <v>818</v>
      </c>
      <c r="F3" t="s">
        <v>37</v>
      </c>
      <c r="G3" t="s">
        <v>819</v>
      </c>
      <c r="H3" t="s">
        <v>48</v>
      </c>
      <c r="I3" t="s">
        <v>39</v>
      </c>
      <c r="K3" t="s">
        <v>482</v>
      </c>
      <c r="L3" t="s">
        <v>820</v>
      </c>
      <c r="M3">
        <v>271</v>
      </c>
      <c r="N3" t="s">
        <v>199</v>
      </c>
      <c r="O3" t="s">
        <v>81</v>
      </c>
      <c r="P3">
        <v>271</v>
      </c>
      <c r="Q3" t="s">
        <v>199</v>
      </c>
      <c r="R3" t="s">
        <v>81</v>
      </c>
      <c r="T3" t="s">
        <v>61</v>
      </c>
      <c r="U3" t="s">
        <v>821</v>
      </c>
      <c r="V3" t="s">
        <v>44</v>
      </c>
      <c r="X3" t="s">
        <v>45</v>
      </c>
      <c r="AA3">
        <v>0</v>
      </c>
      <c r="AC3">
        <v>0</v>
      </c>
      <c r="AG3" t="s">
        <v>46</v>
      </c>
      <c r="AH3" t="s">
        <v>158</v>
      </c>
      <c r="AI3" s="1">
        <v>42432</v>
      </c>
      <c r="AJ3">
        <v>12272.12</v>
      </c>
      <c r="AK3">
        <f t="shared" ref="AK3:AK66" si="0">YEAR($AN$3)-YEAR(E3)</f>
        <v>35</v>
      </c>
      <c r="AL3" t="str">
        <f t="shared" ref="AL3:AL66" si="1">VLOOKUP(AK3,$AO$3:$AP$14,2,1)</f>
        <v>34-38</v>
      </c>
      <c r="AM3" t="str">
        <f t="shared" ref="AM3:AM66" si="2">VLOOKUP(AJ3,$AQ$2:$AR$12,2,1)</f>
        <v>12.000 a 13.999</v>
      </c>
      <c r="AN3" s="26">
        <v>44926</v>
      </c>
      <c r="AO3" s="30">
        <v>0</v>
      </c>
      <c r="AP3" s="31" t="s">
        <v>6855</v>
      </c>
      <c r="AQ3" s="30">
        <v>2000</v>
      </c>
      <c r="AR3" s="31" t="s">
        <v>6858</v>
      </c>
    </row>
    <row r="4" spans="1:44" x14ac:dyDescent="0.25">
      <c r="A4" t="s">
        <v>822</v>
      </c>
      <c r="B4" t="s">
        <v>36</v>
      </c>
      <c r="C4">
        <v>3248542</v>
      </c>
      <c r="D4">
        <v>13146857677</v>
      </c>
      <c r="E4" t="s">
        <v>556</v>
      </c>
      <c r="F4" t="s">
        <v>37</v>
      </c>
      <c r="G4" t="s">
        <v>823</v>
      </c>
      <c r="H4" t="s">
        <v>48</v>
      </c>
      <c r="I4" t="s">
        <v>39</v>
      </c>
      <c r="K4" t="s">
        <v>40</v>
      </c>
      <c r="M4">
        <v>271</v>
      </c>
      <c r="N4" t="s">
        <v>199</v>
      </c>
      <c r="O4" t="s">
        <v>81</v>
      </c>
      <c r="P4">
        <v>271</v>
      </c>
      <c r="Q4" t="s">
        <v>199</v>
      </c>
      <c r="R4" t="s">
        <v>81</v>
      </c>
      <c r="T4" t="s">
        <v>77</v>
      </c>
      <c r="U4" t="s">
        <v>824</v>
      </c>
      <c r="V4" t="s">
        <v>825</v>
      </c>
      <c r="X4" t="s">
        <v>45</v>
      </c>
      <c r="AA4">
        <v>0</v>
      </c>
      <c r="AC4">
        <v>0</v>
      </c>
      <c r="AG4" t="s">
        <v>826</v>
      </c>
      <c r="AH4" t="s">
        <v>47</v>
      </c>
      <c r="AI4" s="1">
        <v>44418</v>
      </c>
      <c r="AJ4">
        <v>2710.25</v>
      </c>
      <c r="AK4">
        <f t="shared" si="0"/>
        <v>25</v>
      </c>
      <c r="AL4" t="str">
        <f t="shared" si="1"/>
        <v>24-28</v>
      </c>
      <c r="AM4" t="str">
        <f t="shared" si="2"/>
        <v>2.000 a 3.999</v>
      </c>
      <c r="AO4" s="30">
        <v>19</v>
      </c>
      <c r="AP4" s="31" t="s">
        <v>6857</v>
      </c>
      <c r="AQ4" s="30">
        <v>4000</v>
      </c>
      <c r="AR4" s="31" t="s">
        <v>6860</v>
      </c>
    </row>
    <row r="5" spans="1:44" x14ac:dyDescent="0.25">
      <c r="A5" t="s">
        <v>827</v>
      </c>
      <c r="B5" t="s">
        <v>36</v>
      </c>
      <c r="C5">
        <v>2217720</v>
      </c>
      <c r="D5">
        <v>13203281805</v>
      </c>
      <c r="E5" t="s">
        <v>828</v>
      </c>
      <c r="F5" t="s">
        <v>37</v>
      </c>
      <c r="G5" t="s">
        <v>829</v>
      </c>
      <c r="H5" t="s">
        <v>48</v>
      </c>
      <c r="I5" t="s">
        <v>39</v>
      </c>
      <c r="K5" t="s">
        <v>40</v>
      </c>
      <c r="L5" t="s">
        <v>59</v>
      </c>
      <c r="M5">
        <v>271</v>
      </c>
      <c r="N5" t="s">
        <v>199</v>
      </c>
      <c r="O5" t="s">
        <v>81</v>
      </c>
      <c r="P5">
        <v>271</v>
      </c>
      <c r="Q5" t="s">
        <v>199</v>
      </c>
      <c r="R5" t="s">
        <v>81</v>
      </c>
      <c r="T5" t="s">
        <v>61</v>
      </c>
      <c r="U5" t="s">
        <v>824</v>
      </c>
      <c r="V5" t="s">
        <v>44</v>
      </c>
      <c r="X5" t="s">
        <v>45</v>
      </c>
      <c r="AA5">
        <v>0</v>
      </c>
      <c r="AC5">
        <v>0</v>
      </c>
      <c r="AG5" t="s">
        <v>46</v>
      </c>
      <c r="AH5" t="s">
        <v>158</v>
      </c>
      <c r="AI5" s="1">
        <v>37687</v>
      </c>
      <c r="AJ5">
        <v>20530.009999999998</v>
      </c>
      <c r="AK5">
        <f t="shared" si="0"/>
        <v>53</v>
      </c>
      <c r="AL5" t="str">
        <f t="shared" si="1"/>
        <v>49-53</v>
      </c>
      <c r="AM5" t="str">
        <f t="shared" si="2"/>
        <v>20.000 ou mais</v>
      </c>
      <c r="AO5" s="30">
        <v>24</v>
      </c>
      <c r="AP5" s="31" t="s">
        <v>6859</v>
      </c>
      <c r="AQ5" s="30">
        <v>6000</v>
      </c>
      <c r="AR5" s="31" t="s">
        <v>6862</v>
      </c>
    </row>
    <row r="6" spans="1:44" x14ac:dyDescent="0.25">
      <c r="A6" t="s">
        <v>830</v>
      </c>
      <c r="B6" t="s">
        <v>36</v>
      </c>
      <c r="C6">
        <v>2921184</v>
      </c>
      <c r="D6">
        <v>7406666659</v>
      </c>
      <c r="E6" t="s">
        <v>831</v>
      </c>
      <c r="F6" t="s">
        <v>53</v>
      </c>
      <c r="G6" t="s">
        <v>832</v>
      </c>
      <c r="H6" t="s">
        <v>48</v>
      </c>
      <c r="I6" t="s">
        <v>39</v>
      </c>
      <c r="K6" t="s">
        <v>40</v>
      </c>
      <c r="M6">
        <v>271</v>
      </c>
      <c r="N6" t="s">
        <v>199</v>
      </c>
      <c r="O6" t="s">
        <v>81</v>
      </c>
      <c r="P6">
        <v>271</v>
      </c>
      <c r="Q6" t="s">
        <v>199</v>
      </c>
      <c r="R6" t="s">
        <v>81</v>
      </c>
      <c r="T6" t="s">
        <v>61</v>
      </c>
      <c r="U6" t="s">
        <v>816</v>
      </c>
      <c r="V6" t="s">
        <v>44</v>
      </c>
      <c r="X6" t="s">
        <v>45</v>
      </c>
      <c r="AA6">
        <v>0</v>
      </c>
      <c r="AC6">
        <v>0</v>
      </c>
      <c r="AG6" t="s">
        <v>46</v>
      </c>
      <c r="AH6" t="s">
        <v>158</v>
      </c>
      <c r="AI6" s="1">
        <v>41870</v>
      </c>
      <c r="AJ6">
        <v>12763.01</v>
      </c>
      <c r="AK6">
        <f t="shared" si="0"/>
        <v>36</v>
      </c>
      <c r="AL6" t="str">
        <f t="shared" si="1"/>
        <v>34-38</v>
      </c>
      <c r="AM6" t="str">
        <f t="shared" si="2"/>
        <v>12.000 a 13.999</v>
      </c>
      <c r="AO6" s="30">
        <v>29</v>
      </c>
      <c r="AP6" s="31" t="s">
        <v>6861</v>
      </c>
      <c r="AQ6" s="30">
        <v>8000</v>
      </c>
      <c r="AR6" s="31" t="s">
        <v>6864</v>
      </c>
    </row>
    <row r="7" spans="1:44" x14ac:dyDescent="0.25">
      <c r="A7" t="s">
        <v>833</v>
      </c>
      <c r="B7" t="s">
        <v>36</v>
      </c>
      <c r="C7">
        <v>1178604</v>
      </c>
      <c r="D7">
        <v>55452680659</v>
      </c>
      <c r="E7" t="s">
        <v>834</v>
      </c>
      <c r="F7" t="s">
        <v>53</v>
      </c>
      <c r="G7" t="s">
        <v>835</v>
      </c>
      <c r="H7" t="s">
        <v>48</v>
      </c>
      <c r="I7" t="s">
        <v>39</v>
      </c>
      <c r="K7" t="s">
        <v>40</v>
      </c>
      <c r="M7">
        <v>271</v>
      </c>
      <c r="N7" t="s">
        <v>199</v>
      </c>
      <c r="O7" t="s">
        <v>81</v>
      </c>
      <c r="P7">
        <v>271</v>
      </c>
      <c r="Q7" t="s">
        <v>199</v>
      </c>
      <c r="R7" t="s">
        <v>81</v>
      </c>
      <c r="T7" t="s">
        <v>61</v>
      </c>
      <c r="U7" t="s">
        <v>816</v>
      </c>
      <c r="V7" t="s">
        <v>44</v>
      </c>
      <c r="X7" t="s">
        <v>45</v>
      </c>
      <c r="AA7">
        <v>0</v>
      </c>
      <c r="AC7">
        <v>0</v>
      </c>
      <c r="AG7" t="s">
        <v>46</v>
      </c>
      <c r="AH7" t="s">
        <v>158</v>
      </c>
      <c r="AI7" s="1">
        <v>40403</v>
      </c>
      <c r="AJ7">
        <v>17945.810000000001</v>
      </c>
      <c r="AK7">
        <f t="shared" si="0"/>
        <v>56</v>
      </c>
      <c r="AL7" t="str">
        <f t="shared" si="1"/>
        <v>54-58</v>
      </c>
      <c r="AM7" t="str">
        <f t="shared" si="2"/>
        <v>16.000 a 17.999</v>
      </c>
      <c r="AO7" s="30">
        <v>34</v>
      </c>
      <c r="AP7" s="31" t="s">
        <v>6863</v>
      </c>
      <c r="AQ7" s="30">
        <v>10000</v>
      </c>
      <c r="AR7" s="31" t="s">
        <v>6866</v>
      </c>
    </row>
    <row r="8" spans="1:44" x14ac:dyDescent="0.25">
      <c r="A8" t="s">
        <v>836</v>
      </c>
      <c r="B8" t="s">
        <v>36</v>
      </c>
      <c r="C8">
        <v>3040111</v>
      </c>
      <c r="D8">
        <v>9898323680</v>
      </c>
      <c r="E8" t="s">
        <v>837</v>
      </c>
      <c r="F8" t="s">
        <v>37</v>
      </c>
      <c r="G8" t="s">
        <v>838</v>
      </c>
      <c r="H8" t="s">
        <v>48</v>
      </c>
      <c r="I8" t="s">
        <v>39</v>
      </c>
      <c r="K8" t="s">
        <v>40</v>
      </c>
      <c r="M8">
        <v>271</v>
      </c>
      <c r="N8" t="s">
        <v>199</v>
      </c>
      <c r="O8" t="s">
        <v>81</v>
      </c>
      <c r="P8">
        <v>271</v>
      </c>
      <c r="Q8" t="s">
        <v>199</v>
      </c>
      <c r="R8" t="s">
        <v>81</v>
      </c>
      <c r="T8" t="s">
        <v>839</v>
      </c>
      <c r="U8" t="s">
        <v>824</v>
      </c>
      <c r="V8" t="s">
        <v>44</v>
      </c>
      <c r="X8" t="s">
        <v>45</v>
      </c>
      <c r="AA8">
        <v>0</v>
      </c>
      <c r="AC8">
        <v>0</v>
      </c>
      <c r="AG8" t="s">
        <v>46</v>
      </c>
      <c r="AH8" t="s">
        <v>158</v>
      </c>
      <c r="AI8" s="1">
        <v>43207</v>
      </c>
      <c r="AJ8">
        <v>11800.12</v>
      </c>
      <c r="AK8">
        <f t="shared" si="0"/>
        <v>32</v>
      </c>
      <c r="AL8" t="str">
        <f t="shared" si="1"/>
        <v>29-33</v>
      </c>
      <c r="AM8" t="str">
        <f t="shared" si="2"/>
        <v>10.000 a 11.999</v>
      </c>
      <c r="AO8" s="30">
        <v>39</v>
      </c>
      <c r="AP8" s="31" t="s">
        <v>6865</v>
      </c>
      <c r="AQ8" s="30">
        <v>12000</v>
      </c>
      <c r="AR8" s="31" t="s">
        <v>6868</v>
      </c>
    </row>
    <row r="9" spans="1:44" x14ac:dyDescent="0.25">
      <c r="A9" t="s">
        <v>840</v>
      </c>
      <c r="B9" t="s">
        <v>36</v>
      </c>
      <c r="C9">
        <v>1560499</v>
      </c>
      <c r="D9">
        <v>63866862687</v>
      </c>
      <c r="E9" t="s">
        <v>841</v>
      </c>
      <c r="F9" t="s">
        <v>53</v>
      </c>
      <c r="G9" t="s">
        <v>842</v>
      </c>
      <c r="H9" t="s">
        <v>48</v>
      </c>
      <c r="I9" t="s">
        <v>39</v>
      </c>
      <c r="K9" t="s">
        <v>40</v>
      </c>
      <c r="L9" t="s">
        <v>124</v>
      </c>
      <c r="M9">
        <v>271</v>
      </c>
      <c r="N9" t="s">
        <v>199</v>
      </c>
      <c r="O9" t="s">
        <v>81</v>
      </c>
      <c r="P9">
        <v>271</v>
      </c>
      <c r="Q9" t="s">
        <v>199</v>
      </c>
      <c r="R9" t="s">
        <v>81</v>
      </c>
      <c r="T9" t="s">
        <v>839</v>
      </c>
      <c r="U9" t="s">
        <v>843</v>
      </c>
      <c r="V9" t="s">
        <v>44</v>
      </c>
      <c r="X9" t="s">
        <v>45</v>
      </c>
      <c r="AA9">
        <v>0</v>
      </c>
      <c r="AC9">
        <v>0</v>
      </c>
      <c r="AG9" t="s">
        <v>46</v>
      </c>
      <c r="AH9" t="s">
        <v>158</v>
      </c>
      <c r="AI9" s="1">
        <v>39101</v>
      </c>
      <c r="AJ9">
        <v>18663.64</v>
      </c>
      <c r="AK9">
        <f t="shared" si="0"/>
        <v>54</v>
      </c>
      <c r="AL9" t="str">
        <f t="shared" si="1"/>
        <v>54-58</v>
      </c>
      <c r="AM9" t="str">
        <f t="shared" si="2"/>
        <v>18.000 a 19.999</v>
      </c>
      <c r="AO9" s="30">
        <v>44</v>
      </c>
      <c r="AP9" s="31" t="s">
        <v>6867</v>
      </c>
      <c r="AQ9" s="30">
        <v>14000</v>
      </c>
      <c r="AR9" s="31" t="s">
        <v>6870</v>
      </c>
    </row>
    <row r="10" spans="1:44" x14ac:dyDescent="0.25">
      <c r="A10" t="s">
        <v>844</v>
      </c>
      <c r="B10" t="s">
        <v>36</v>
      </c>
      <c r="C10">
        <v>1855733</v>
      </c>
      <c r="D10">
        <v>5432503697</v>
      </c>
      <c r="E10" t="s">
        <v>275</v>
      </c>
      <c r="F10" t="s">
        <v>37</v>
      </c>
      <c r="G10" t="s">
        <v>845</v>
      </c>
      <c r="H10" t="s">
        <v>48</v>
      </c>
      <c r="I10" t="s">
        <v>39</v>
      </c>
      <c r="K10" t="s">
        <v>40</v>
      </c>
      <c r="M10">
        <v>271</v>
      </c>
      <c r="N10" t="s">
        <v>199</v>
      </c>
      <c r="O10" t="s">
        <v>81</v>
      </c>
      <c r="P10">
        <v>271</v>
      </c>
      <c r="Q10" t="s">
        <v>199</v>
      </c>
      <c r="R10" t="s">
        <v>81</v>
      </c>
      <c r="T10" t="s">
        <v>839</v>
      </c>
      <c r="U10" t="s">
        <v>821</v>
      </c>
      <c r="V10" t="s">
        <v>44</v>
      </c>
      <c r="X10" t="s">
        <v>45</v>
      </c>
      <c r="AA10">
        <v>0</v>
      </c>
      <c r="AC10">
        <v>0</v>
      </c>
      <c r="AG10" t="s">
        <v>46</v>
      </c>
      <c r="AH10" t="s">
        <v>158</v>
      </c>
      <c r="AI10" s="1">
        <v>40630</v>
      </c>
      <c r="AJ10">
        <v>17255.59</v>
      </c>
      <c r="AK10">
        <f t="shared" si="0"/>
        <v>41</v>
      </c>
      <c r="AL10" t="str">
        <f t="shared" si="1"/>
        <v>39-43</v>
      </c>
      <c r="AM10" t="str">
        <f t="shared" si="2"/>
        <v>16.000 a 17.999</v>
      </c>
      <c r="AO10" s="30">
        <v>49</v>
      </c>
      <c r="AP10" s="31" t="s">
        <v>6869</v>
      </c>
      <c r="AQ10" s="30">
        <v>16000</v>
      </c>
      <c r="AR10" s="31" t="s">
        <v>6872</v>
      </c>
    </row>
    <row r="11" spans="1:44" x14ac:dyDescent="0.25">
      <c r="A11" t="s">
        <v>846</v>
      </c>
      <c r="B11" t="s">
        <v>36</v>
      </c>
      <c r="C11">
        <v>1086595</v>
      </c>
      <c r="D11">
        <v>36910226852</v>
      </c>
      <c r="E11" t="s">
        <v>470</v>
      </c>
      <c r="F11" t="s">
        <v>37</v>
      </c>
      <c r="G11" t="s">
        <v>847</v>
      </c>
      <c r="H11" t="s">
        <v>48</v>
      </c>
      <c r="I11" t="s">
        <v>39</v>
      </c>
      <c r="K11" t="s">
        <v>72</v>
      </c>
      <c r="M11">
        <v>271</v>
      </c>
      <c r="N11" t="s">
        <v>199</v>
      </c>
      <c r="O11" t="s">
        <v>81</v>
      </c>
      <c r="P11">
        <v>271</v>
      </c>
      <c r="Q11" t="s">
        <v>199</v>
      </c>
      <c r="R11" t="s">
        <v>81</v>
      </c>
      <c r="T11" t="s">
        <v>61</v>
      </c>
      <c r="U11" t="s">
        <v>824</v>
      </c>
      <c r="V11" t="s">
        <v>44</v>
      </c>
      <c r="X11" t="s">
        <v>45</v>
      </c>
      <c r="AA11">
        <v>26250</v>
      </c>
      <c r="AB11" t="s">
        <v>848</v>
      </c>
      <c r="AC11">
        <v>0</v>
      </c>
      <c r="AG11" t="s">
        <v>46</v>
      </c>
      <c r="AH11" t="s">
        <v>158</v>
      </c>
      <c r="AI11" s="1">
        <v>43703</v>
      </c>
      <c r="AJ11">
        <v>11800.12</v>
      </c>
      <c r="AK11">
        <f t="shared" si="0"/>
        <v>32</v>
      </c>
      <c r="AL11" t="str">
        <f t="shared" si="1"/>
        <v>29-33</v>
      </c>
      <c r="AM11" t="str">
        <f t="shared" si="2"/>
        <v>10.000 a 11.999</v>
      </c>
      <c r="AO11" s="30">
        <v>54</v>
      </c>
      <c r="AP11" s="31" t="s">
        <v>6871</v>
      </c>
      <c r="AQ11" s="30">
        <v>18000</v>
      </c>
      <c r="AR11" s="31" t="s">
        <v>6874</v>
      </c>
    </row>
    <row r="12" spans="1:44" x14ac:dyDescent="0.25">
      <c r="A12" t="s">
        <v>849</v>
      </c>
      <c r="B12" t="s">
        <v>36</v>
      </c>
      <c r="C12">
        <v>3573459</v>
      </c>
      <c r="D12">
        <v>52298540659</v>
      </c>
      <c r="E12" t="s">
        <v>850</v>
      </c>
      <c r="F12" t="s">
        <v>37</v>
      </c>
      <c r="G12" t="s">
        <v>851</v>
      </c>
      <c r="H12" t="s">
        <v>48</v>
      </c>
      <c r="I12" t="s">
        <v>39</v>
      </c>
      <c r="K12" t="s">
        <v>40</v>
      </c>
      <c r="L12" t="s">
        <v>97</v>
      </c>
      <c r="M12">
        <v>271</v>
      </c>
      <c r="N12" t="s">
        <v>199</v>
      </c>
      <c r="O12" t="s">
        <v>81</v>
      </c>
      <c r="P12">
        <v>271</v>
      </c>
      <c r="Q12" t="s">
        <v>199</v>
      </c>
      <c r="R12" t="s">
        <v>81</v>
      </c>
      <c r="T12" t="s">
        <v>839</v>
      </c>
      <c r="U12" t="s">
        <v>816</v>
      </c>
      <c r="V12" t="s">
        <v>44</v>
      </c>
      <c r="X12" t="s">
        <v>45</v>
      </c>
      <c r="AA12">
        <v>0</v>
      </c>
      <c r="AC12">
        <v>0</v>
      </c>
      <c r="AG12" t="s">
        <v>46</v>
      </c>
      <c r="AH12" t="s">
        <v>158</v>
      </c>
      <c r="AI12" s="1">
        <v>41562</v>
      </c>
      <c r="AJ12">
        <v>12763.01</v>
      </c>
      <c r="AK12">
        <f t="shared" si="0"/>
        <v>58</v>
      </c>
      <c r="AL12" t="str">
        <f t="shared" si="1"/>
        <v>54-58</v>
      </c>
      <c r="AM12" t="str">
        <f t="shared" si="2"/>
        <v>12.000 a 13.999</v>
      </c>
      <c r="AO12" s="30">
        <v>59</v>
      </c>
      <c r="AP12" s="31" t="s">
        <v>6873</v>
      </c>
      <c r="AQ12" s="30">
        <v>20000</v>
      </c>
      <c r="AR12" s="31" t="s">
        <v>6876</v>
      </c>
    </row>
    <row r="13" spans="1:44" x14ac:dyDescent="0.25">
      <c r="A13" t="s">
        <v>852</v>
      </c>
      <c r="B13" t="s">
        <v>36</v>
      </c>
      <c r="C13">
        <v>1281575</v>
      </c>
      <c r="D13">
        <v>10393369650</v>
      </c>
      <c r="E13" t="s">
        <v>853</v>
      </c>
      <c r="F13" t="s">
        <v>53</v>
      </c>
      <c r="G13" t="s">
        <v>854</v>
      </c>
      <c r="H13" t="s">
        <v>48</v>
      </c>
      <c r="I13" t="s">
        <v>39</v>
      </c>
      <c r="K13" t="s">
        <v>40</v>
      </c>
      <c r="M13">
        <v>271</v>
      </c>
      <c r="N13" t="s">
        <v>199</v>
      </c>
      <c r="O13" t="s">
        <v>81</v>
      </c>
      <c r="P13">
        <v>271</v>
      </c>
      <c r="Q13" t="s">
        <v>199</v>
      </c>
      <c r="R13" t="s">
        <v>81</v>
      </c>
      <c r="T13" t="s">
        <v>61</v>
      </c>
      <c r="U13" t="s">
        <v>824</v>
      </c>
      <c r="V13" t="s">
        <v>44</v>
      </c>
      <c r="X13" t="s">
        <v>45</v>
      </c>
      <c r="AA13">
        <v>0</v>
      </c>
      <c r="AC13">
        <v>0</v>
      </c>
      <c r="AG13" t="s">
        <v>46</v>
      </c>
      <c r="AH13" t="s">
        <v>158</v>
      </c>
      <c r="AI13" s="1">
        <v>44092</v>
      </c>
      <c r="AJ13">
        <v>9616.18</v>
      </c>
      <c r="AK13">
        <f t="shared" si="0"/>
        <v>32</v>
      </c>
      <c r="AL13" t="str">
        <f t="shared" si="1"/>
        <v>29-33</v>
      </c>
      <c r="AM13" t="str">
        <f t="shared" si="2"/>
        <v>8.000 a 9.999</v>
      </c>
      <c r="AO13" s="30">
        <v>64</v>
      </c>
      <c r="AP13" s="32" t="s">
        <v>6875</v>
      </c>
    </row>
    <row r="14" spans="1:44" x14ac:dyDescent="0.25">
      <c r="A14" t="s">
        <v>855</v>
      </c>
      <c r="B14" t="s">
        <v>36</v>
      </c>
      <c r="C14">
        <v>1817192</v>
      </c>
      <c r="D14">
        <v>6875628643</v>
      </c>
      <c r="E14" t="s">
        <v>856</v>
      </c>
      <c r="F14" t="s">
        <v>53</v>
      </c>
      <c r="G14" t="s">
        <v>857</v>
      </c>
      <c r="H14" t="s">
        <v>38</v>
      </c>
      <c r="I14" t="s">
        <v>39</v>
      </c>
      <c r="K14" t="s">
        <v>40</v>
      </c>
      <c r="M14">
        <v>271</v>
      </c>
      <c r="N14" t="s">
        <v>199</v>
      </c>
      <c r="O14" t="s">
        <v>81</v>
      </c>
      <c r="P14">
        <v>271</v>
      </c>
      <c r="Q14" t="s">
        <v>199</v>
      </c>
      <c r="R14" t="s">
        <v>81</v>
      </c>
      <c r="T14" t="s">
        <v>61</v>
      </c>
      <c r="U14" t="s">
        <v>816</v>
      </c>
      <c r="V14" t="s">
        <v>44</v>
      </c>
      <c r="X14" t="s">
        <v>45</v>
      </c>
      <c r="AA14">
        <v>26439</v>
      </c>
      <c r="AB14" t="s">
        <v>410</v>
      </c>
      <c r="AC14">
        <v>0</v>
      </c>
      <c r="AG14" t="s">
        <v>46</v>
      </c>
      <c r="AH14" t="s">
        <v>158</v>
      </c>
      <c r="AI14" s="1">
        <v>43009</v>
      </c>
      <c r="AJ14">
        <v>17945.810000000001</v>
      </c>
      <c r="AK14">
        <f t="shared" si="0"/>
        <v>37</v>
      </c>
      <c r="AL14" t="str">
        <f t="shared" si="1"/>
        <v>34-38</v>
      </c>
      <c r="AM14" t="str">
        <f t="shared" si="2"/>
        <v>16.000 a 17.999</v>
      </c>
      <c r="AO14" s="30">
        <v>69</v>
      </c>
      <c r="AP14" s="31" t="s">
        <v>6877</v>
      </c>
    </row>
    <row r="15" spans="1:44" x14ac:dyDescent="0.25">
      <c r="A15" t="s">
        <v>858</v>
      </c>
      <c r="B15" t="s">
        <v>36</v>
      </c>
      <c r="C15">
        <v>3285653</v>
      </c>
      <c r="D15">
        <v>44528618818</v>
      </c>
      <c r="E15" t="s">
        <v>859</v>
      </c>
      <c r="F15" t="s">
        <v>37</v>
      </c>
      <c r="G15" t="s">
        <v>860</v>
      </c>
      <c r="H15" t="s">
        <v>48</v>
      </c>
      <c r="I15" t="s">
        <v>39</v>
      </c>
      <c r="K15" t="s">
        <v>72</v>
      </c>
      <c r="M15">
        <v>271</v>
      </c>
      <c r="N15" t="s">
        <v>199</v>
      </c>
      <c r="O15" t="s">
        <v>81</v>
      </c>
      <c r="P15">
        <v>271</v>
      </c>
      <c r="Q15" t="s">
        <v>199</v>
      </c>
      <c r="R15" t="s">
        <v>81</v>
      </c>
      <c r="T15" t="s">
        <v>77</v>
      </c>
      <c r="U15" t="s">
        <v>824</v>
      </c>
      <c r="V15" t="s">
        <v>825</v>
      </c>
      <c r="X15" t="s">
        <v>45</v>
      </c>
      <c r="AA15">
        <v>0</v>
      </c>
      <c r="AC15">
        <v>0</v>
      </c>
      <c r="AG15" t="s">
        <v>826</v>
      </c>
      <c r="AH15" t="s">
        <v>47</v>
      </c>
      <c r="AI15" s="1">
        <v>44655</v>
      </c>
      <c r="AJ15">
        <v>2846.15</v>
      </c>
      <c r="AK15">
        <f t="shared" si="0"/>
        <v>26</v>
      </c>
      <c r="AL15" t="str">
        <f t="shared" si="1"/>
        <v>24-28</v>
      </c>
      <c r="AM15" t="str">
        <f t="shared" si="2"/>
        <v>2.000 a 3.999</v>
      </c>
    </row>
    <row r="16" spans="1:44" x14ac:dyDescent="0.25">
      <c r="A16" t="s">
        <v>861</v>
      </c>
      <c r="B16" t="s">
        <v>36</v>
      </c>
      <c r="C16">
        <v>3372269</v>
      </c>
      <c r="D16">
        <v>105630675</v>
      </c>
      <c r="E16" t="s">
        <v>862</v>
      </c>
      <c r="F16" t="s">
        <v>37</v>
      </c>
      <c r="G16" t="s">
        <v>863</v>
      </c>
      <c r="H16" t="s">
        <v>48</v>
      </c>
      <c r="I16" t="s">
        <v>39</v>
      </c>
      <c r="K16" t="s">
        <v>40</v>
      </c>
      <c r="L16" t="s">
        <v>59</v>
      </c>
      <c r="M16">
        <v>271</v>
      </c>
      <c r="N16" t="s">
        <v>199</v>
      </c>
      <c r="O16" t="s">
        <v>81</v>
      </c>
      <c r="P16">
        <v>271</v>
      </c>
      <c r="Q16" t="s">
        <v>199</v>
      </c>
      <c r="R16" t="s">
        <v>81</v>
      </c>
      <c r="T16" t="s">
        <v>864</v>
      </c>
      <c r="U16" t="s">
        <v>843</v>
      </c>
      <c r="V16" t="s">
        <v>44</v>
      </c>
      <c r="X16" t="s">
        <v>45</v>
      </c>
      <c r="Z16" t="s">
        <v>245</v>
      </c>
      <c r="AA16">
        <v>0</v>
      </c>
      <c r="AC16">
        <v>0</v>
      </c>
      <c r="AE16" t="s">
        <v>865</v>
      </c>
      <c r="AF16" t="s">
        <v>866</v>
      </c>
      <c r="AG16" t="s">
        <v>46</v>
      </c>
      <c r="AH16" t="s">
        <v>158</v>
      </c>
      <c r="AI16" s="1">
        <v>40388</v>
      </c>
      <c r="AJ16">
        <v>9260.6</v>
      </c>
      <c r="AK16">
        <f t="shared" si="0"/>
        <v>48</v>
      </c>
      <c r="AL16" t="str">
        <f t="shared" si="1"/>
        <v>44-48</v>
      </c>
      <c r="AM16" t="str">
        <f t="shared" si="2"/>
        <v>8.000 a 9.999</v>
      </c>
    </row>
    <row r="17" spans="1:39" x14ac:dyDescent="0.25">
      <c r="A17" t="s">
        <v>867</v>
      </c>
      <c r="B17" t="s">
        <v>36</v>
      </c>
      <c r="C17">
        <v>1802503</v>
      </c>
      <c r="D17">
        <v>4052506650</v>
      </c>
      <c r="E17" t="s">
        <v>868</v>
      </c>
      <c r="F17" t="s">
        <v>53</v>
      </c>
      <c r="G17" t="s">
        <v>869</v>
      </c>
      <c r="H17" t="s">
        <v>38</v>
      </c>
      <c r="I17" t="s">
        <v>39</v>
      </c>
      <c r="K17" t="s">
        <v>40</v>
      </c>
      <c r="M17">
        <v>271</v>
      </c>
      <c r="N17" t="s">
        <v>199</v>
      </c>
      <c r="O17" t="s">
        <v>81</v>
      </c>
      <c r="P17">
        <v>271</v>
      </c>
      <c r="Q17" t="s">
        <v>199</v>
      </c>
      <c r="R17" t="s">
        <v>81</v>
      </c>
      <c r="T17" t="s">
        <v>61</v>
      </c>
      <c r="U17" t="s">
        <v>816</v>
      </c>
      <c r="V17" t="s">
        <v>44</v>
      </c>
      <c r="X17" t="s">
        <v>45</v>
      </c>
      <c r="AA17">
        <v>0</v>
      </c>
      <c r="AC17">
        <v>0</v>
      </c>
      <c r="AG17" t="s">
        <v>46</v>
      </c>
      <c r="AH17" t="s">
        <v>158</v>
      </c>
      <c r="AI17" s="1">
        <v>40389</v>
      </c>
      <c r="AJ17">
        <v>17945.810000000001</v>
      </c>
      <c r="AK17">
        <f t="shared" si="0"/>
        <v>44</v>
      </c>
      <c r="AL17" t="str">
        <f t="shared" si="1"/>
        <v>44-48</v>
      </c>
      <c r="AM17" t="str">
        <f t="shared" si="2"/>
        <v>16.000 a 17.999</v>
      </c>
    </row>
    <row r="18" spans="1:39" x14ac:dyDescent="0.25">
      <c r="A18" t="s">
        <v>870</v>
      </c>
      <c r="B18" t="s">
        <v>36</v>
      </c>
      <c r="C18">
        <v>1802490</v>
      </c>
      <c r="D18">
        <v>26942586897</v>
      </c>
      <c r="E18" t="s">
        <v>871</v>
      </c>
      <c r="F18" t="s">
        <v>37</v>
      </c>
      <c r="G18" t="s">
        <v>872</v>
      </c>
      <c r="H18" t="s">
        <v>48</v>
      </c>
      <c r="I18" t="s">
        <v>39</v>
      </c>
      <c r="K18" t="s">
        <v>72</v>
      </c>
      <c r="M18">
        <v>271</v>
      </c>
      <c r="N18" t="s">
        <v>199</v>
      </c>
      <c r="O18" t="s">
        <v>81</v>
      </c>
      <c r="P18">
        <v>271</v>
      </c>
      <c r="Q18" t="s">
        <v>199</v>
      </c>
      <c r="R18" t="s">
        <v>81</v>
      </c>
      <c r="T18" t="s">
        <v>839</v>
      </c>
      <c r="U18" t="s">
        <v>824</v>
      </c>
      <c r="V18" t="s">
        <v>44</v>
      </c>
      <c r="X18" t="s">
        <v>45</v>
      </c>
      <c r="Z18" t="s">
        <v>245</v>
      </c>
      <c r="AA18">
        <v>0</v>
      </c>
      <c r="AC18">
        <v>0</v>
      </c>
      <c r="AE18" t="s">
        <v>873</v>
      </c>
      <c r="AF18" t="s">
        <v>874</v>
      </c>
      <c r="AG18" t="s">
        <v>46</v>
      </c>
      <c r="AH18" t="s">
        <v>158</v>
      </c>
      <c r="AI18" s="1">
        <v>40389</v>
      </c>
      <c r="AJ18">
        <v>16591.91</v>
      </c>
      <c r="AK18">
        <f t="shared" si="0"/>
        <v>43</v>
      </c>
      <c r="AL18" t="str">
        <f t="shared" si="1"/>
        <v>39-43</v>
      </c>
      <c r="AM18" t="str">
        <f t="shared" si="2"/>
        <v>16.000 a 17.999</v>
      </c>
    </row>
    <row r="19" spans="1:39" x14ac:dyDescent="0.25">
      <c r="A19" t="s">
        <v>875</v>
      </c>
      <c r="B19" t="s">
        <v>36</v>
      </c>
      <c r="C19">
        <v>2530771</v>
      </c>
      <c r="D19">
        <v>4455448640</v>
      </c>
      <c r="E19" t="s">
        <v>876</v>
      </c>
      <c r="F19" t="s">
        <v>37</v>
      </c>
      <c r="G19" t="s">
        <v>877</v>
      </c>
      <c r="H19" t="s">
        <v>48</v>
      </c>
      <c r="I19" t="s">
        <v>39</v>
      </c>
      <c r="K19" t="s">
        <v>40</v>
      </c>
      <c r="L19" t="s">
        <v>59</v>
      </c>
      <c r="M19">
        <v>271</v>
      </c>
      <c r="N19" t="s">
        <v>199</v>
      </c>
      <c r="O19" t="s">
        <v>81</v>
      </c>
      <c r="P19">
        <v>271</v>
      </c>
      <c r="Q19" t="s">
        <v>199</v>
      </c>
      <c r="R19" t="s">
        <v>81</v>
      </c>
      <c r="T19" t="s">
        <v>61</v>
      </c>
      <c r="U19" t="s">
        <v>821</v>
      </c>
      <c r="V19" t="s">
        <v>44</v>
      </c>
      <c r="X19" t="s">
        <v>45</v>
      </c>
      <c r="AA19">
        <v>0</v>
      </c>
      <c r="AC19">
        <v>0</v>
      </c>
      <c r="AG19" t="s">
        <v>46</v>
      </c>
      <c r="AH19" t="s">
        <v>158</v>
      </c>
      <c r="AI19" s="1">
        <v>40604</v>
      </c>
      <c r="AJ19">
        <v>17255.59</v>
      </c>
      <c r="AK19">
        <f t="shared" si="0"/>
        <v>42</v>
      </c>
      <c r="AL19" t="str">
        <f t="shared" si="1"/>
        <v>39-43</v>
      </c>
      <c r="AM19" t="str">
        <f t="shared" si="2"/>
        <v>16.000 a 17.999</v>
      </c>
    </row>
    <row r="20" spans="1:39" x14ac:dyDescent="0.25">
      <c r="A20" t="s">
        <v>878</v>
      </c>
      <c r="B20" t="s">
        <v>36</v>
      </c>
      <c r="C20">
        <v>1804606</v>
      </c>
      <c r="D20">
        <v>15627350806</v>
      </c>
      <c r="E20" t="s">
        <v>879</v>
      </c>
      <c r="F20" t="s">
        <v>53</v>
      </c>
      <c r="G20" t="s">
        <v>880</v>
      </c>
      <c r="H20" t="s">
        <v>48</v>
      </c>
      <c r="I20" t="s">
        <v>39</v>
      </c>
      <c r="K20" t="s">
        <v>72</v>
      </c>
      <c r="M20">
        <v>271</v>
      </c>
      <c r="N20" t="s">
        <v>199</v>
      </c>
      <c r="O20" t="s">
        <v>81</v>
      </c>
      <c r="P20">
        <v>271</v>
      </c>
      <c r="Q20" t="s">
        <v>199</v>
      </c>
      <c r="R20" t="s">
        <v>81</v>
      </c>
      <c r="T20" t="s">
        <v>839</v>
      </c>
      <c r="U20" t="s">
        <v>821</v>
      </c>
      <c r="V20" t="s">
        <v>44</v>
      </c>
      <c r="X20" t="s">
        <v>45</v>
      </c>
      <c r="AA20">
        <v>0</v>
      </c>
      <c r="AC20">
        <v>0</v>
      </c>
      <c r="AG20" t="s">
        <v>46</v>
      </c>
      <c r="AH20" t="s">
        <v>158</v>
      </c>
      <c r="AI20" s="1">
        <v>40395</v>
      </c>
      <c r="AJ20">
        <v>17255.59</v>
      </c>
      <c r="AK20">
        <f t="shared" si="0"/>
        <v>49</v>
      </c>
      <c r="AL20" t="str">
        <f t="shared" si="1"/>
        <v>49-53</v>
      </c>
      <c r="AM20" t="str">
        <f t="shared" si="2"/>
        <v>16.000 a 17.999</v>
      </c>
    </row>
    <row r="21" spans="1:39" x14ac:dyDescent="0.25">
      <c r="A21" t="s">
        <v>881</v>
      </c>
      <c r="B21" t="s">
        <v>36</v>
      </c>
      <c r="C21">
        <v>3086899</v>
      </c>
      <c r="D21">
        <v>38231579818</v>
      </c>
      <c r="E21" t="s">
        <v>882</v>
      </c>
      <c r="F21" t="s">
        <v>53</v>
      </c>
      <c r="G21" t="s">
        <v>883</v>
      </c>
      <c r="H21" t="s">
        <v>48</v>
      </c>
      <c r="I21" t="s">
        <v>39</v>
      </c>
      <c r="K21" t="s">
        <v>72</v>
      </c>
      <c r="M21">
        <v>271</v>
      </c>
      <c r="N21" t="s">
        <v>199</v>
      </c>
      <c r="O21" t="s">
        <v>81</v>
      </c>
      <c r="P21">
        <v>271</v>
      </c>
      <c r="Q21" t="s">
        <v>199</v>
      </c>
      <c r="R21" t="s">
        <v>81</v>
      </c>
      <c r="T21" t="s">
        <v>839</v>
      </c>
      <c r="U21" t="s">
        <v>824</v>
      </c>
      <c r="V21" t="s">
        <v>44</v>
      </c>
      <c r="X21" t="s">
        <v>45</v>
      </c>
      <c r="AA21">
        <v>0</v>
      </c>
      <c r="AC21">
        <v>0</v>
      </c>
      <c r="AG21" t="s">
        <v>46</v>
      </c>
      <c r="AH21" t="s">
        <v>158</v>
      </c>
      <c r="AI21" s="1">
        <v>43500</v>
      </c>
      <c r="AJ21">
        <v>11800.12</v>
      </c>
      <c r="AK21">
        <f t="shared" si="0"/>
        <v>33</v>
      </c>
      <c r="AL21" t="str">
        <f t="shared" si="1"/>
        <v>29-33</v>
      </c>
      <c r="AM21" t="str">
        <f t="shared" si="2"/>
        <v>10.000 a 11.999</v>
      </c>
    </row>
    <row r="22" spans="1:39" x14ac:dyDescent="0.25">
      <c r="A22" t="s">
        <v>884</v>
      </c>
      <c r="B22" t="s">
        <v>36</v>
      </c>
      <c r="C22">
        <v>2891166</v>
      </c>
      <c r="D22">
        <v>8736390658</v>
      </c>
      <c r="E22" t="s">
        <v>885</v>
      </c>
      <c r="F22" t="s">
        <v>37</v>
      </c>
      <c r="G22" t="s">
        <v>886</v>
      </c>
      <c r="H22" t="s">
        <v>48</v>
      </c>
      <c r="I22" t="s">
        <v>39</v>
      </c>
      <c r="K22" t="s">
        <v>40</v>
      </c>
      <c r="M22">
        <v>271</v>
      </c>
      <c r="N22" t="s">
        <v>199</v>
      </c>
      <c r="O22" t="s">
        <v>81</v>
      </c>
      <c r="P22">
        <v>271</v>
      </c>
      <c r="Q22" t="s">
        <v>199</v>
      </c>
      <c r="R22" t="s">
        <v>81</v>
      </c>
      <c r="T22" t="s">
        <v>61</v>
      </c>
      <c r="U22" t="s">
        <v>821</v>
      </c>
      <c r="V22" t="s">
        <v>44</v>
      </c>
      <c r="X22" t="s">
        <v>45</v>
      </c>
      <c r="AA22">
        <v>26413</v>
      </c>
      <c r="AB22" t="s">
        <v>145</v>
      </c>
      <c r="AC22">
        <v>0</v>
      </c>
      <c r="AG22" t="s">
        <v>46</v>
      </c>
      <c r="AH22" t="s">
        <v>158</v>
      </c>
      <c r="AI22" s="1">
        <v>43237</v>
      </c>
      <c r="AJ22">
        <v>12272.12</v>
      </c>
      <c r="AK22">
        <f t="shared" si="0"/>
        <v>35</v>
      </c>
      <c r="AL22" t="str">
        <f t="shared" si="1"/>
        <v>34-38</v>
      </c>
      <c r="AM22" t="str">
        <f t="shared" si="2"/>
        <v>12.000 a 13.999</v>
      </c>
    </row>
    <row r="23" spans="1:39" x14ac:dyDescent="0.25">
      <c r="A23" t="s">
        <v>887</v>
      </c>
      <c r="B23" t="s">
        <v>36</v>
      </c>
      <c r="C23">
        <v>3612714</v>
      </c>
      <c r="D23">
        <v>5538276694</v>
      </c>
      <c r="E23" t="s">
        <v>594</v>
      </c>
      <c r="F23" t="s">
        <v>53</v>
      </c>
      <c r="G23" t="s">
        <v>888</v>
      </c>
      <c r="H23" t="s">
        <v>48</v>
      </c>
      <c r="I23" t="s">
        <v>39</v>
      </c>
      <c r="K23" t="s">
        <v>40</v>
      </c>
      <c r="L23" t="s">
        <v>59</v>
      </c>
      <c r="M23">
        <v>271</v>
      </c>
      <c r="N23" t="s">
        <v>199</v>
      </c>
      <c r="O23" t="s">
        <v>81</v>
      </c>
      <c r="P23">
        <v>271</v>
      </c>
      <c r="Q23" t="s">
        <v>199</v>
      </c>
      <c r="R23" t="s">
        <v>81</v>
      </c>
      <c r="T23" t="s">
        <v>839</v>
      </c>
      <c r="U23" t="s">
        <v>821</v>
      </c>
      <c r="V23" t="s">
        <v>44</v>
      </c>
      <c r="X23" t="s">
        <v>45</v>
      </c>
      <c r="AA23">
        <v>0</v>
      </c>
      <c r="AC23">
        <v>0</v>
      </c>
      <c r="AG23" t="s">
        <v>46</v>
      </c>
      <c r="AH23" t="s">
        <v>158</v>
      </c>
      <c r="AI23" s="1">
        <v>41870</v>
      </c>
      <c r="AJ23">
        <v>12272.12</v>
      </c>
      <c r="AK23">
        <f t="shared" si="0"/>
        <v>39</v>
      </c>
      <c r="AL23" t="str">
        <f t="shared" si="1"/>
        <v>39-43</v>
      </c>
      <c r="AM23" t="str">
        <f t="shared" si="2"/>
        <v>12.000 a 13.999</v>
      </c>
    </row>
    <row r="24" spans="1:39" x14ac:dyDescent="0.25">
      <c r="A24" t="s">
        <v>889</v>
      </c>
      <c r="B24" t="s">
        <v>36</v>
      </c>
      <c r="C24">
        <v>2764256</v>
      </c>
      <c r="D24">
        <v>80117244104</v>
      </c>
      <c r="E24" t="s">
        <v>666</v>
      </c>
      <c r="F24" t="s">
        <v>53</v>
      </c>
      <c r="G24" t="s">
        <v>890</v>
      </c>
      <c r="H24" t="s">
        <v>38</v>
      </c>
      <c r="I24" t="s">
        <v>39</v>
      </c>
      <c r="K24" t="s">
        <v>56</v>
      </c>
      <c r="M24">
        <v>271</v>
      </c>
      <c r="N24" t="s">
        <v>199</v>
      </c>
      <c r="O24" t="s">
        <v>81</v>
      </c>
      <c r="P24">
        <v>271</v>
      </c>
      <c r="Q24" t="s">
        <v>199</v>
      </c>
      <c r="R24" t="s">
        <v>81</v>
      </c>
      <c r="T24" t="s">
        <v>839</v>
      </c>
      <c r="U24" t="s">
        <v>843</v>
      </c>
      <c r="V24" t="s">
        <v>44</v>
      </c>
      <c r="X24" t="s">
        <v>45</v>
      </c>
      <c r="AA24">
        <v>0</v>
      </c>
      <c r="AC24">
        <v>0</v>
      </c>
      <c r="AG24" t="s">
        <v>46</v>
      </c>
      <c r="AH24" t="s">
        <v>158</v>
      </c>
      <c r="AI24" s="1">
        <v>40409</v>
      </c>
      <c r="AJ24">
        <v>13273.52</v>
      </c>
      <c r="AK24">
        <f t="shared" si="0"/>
        <v>45</v>
      </c>
      <c r="AL24" t="str">
        <f t="shared" si="1"/>
        <v>44-48</v>
      </c>
      <c r="AM24" t="str">
        <f t="shared" si="2"/>
        <v>12.000 a 13.999</v>
      </c>
    </row>
    <row r="25" spans="1:39" x14ac:dyDescent="0.25">
      <c r="A25" t="s">
        <v>891</v>
      </c>
      <c r="B25" t="s">
        <v>36</v>
      </c>
      <c r="C25">
        <v>2214472</v>
      </c>
      <c r="D25">
        <v>46014284672</v>
      </c>
      <c r="E25" t="s">
        <v>892</v>
      </c>
      <c r="F25" t="s">
        <v>53</v>
      </c>
      <c r="G25" t="s">
        <v>893</v>
      </c>
      <c r="H25" t="s">
        <v>48</v>
      </c>
      <c r="I25" t="s">
        <v>39</v>
      </c>
      <c r="K25" t="s">
        <v>40</v>
      </c>
      <c r="L25" t="s">
        <v>59</v>
      </c>
      <c r="M25">
        <v>271</v>
      </c>
      <c r="N25" t="s">
        <v>199</v>
      </c>
      <c r="O25" t="s">
        <v>81</v>
      </c>
      <c r="P25">
        <v>271</v>
      </c>
      <c r="Q25" t="s">
        <v>199</v>
      </c>
      <c r="R25" t="s">
        <v>81</v>
      </c>
      <c r="T25" t="s">
        <v>839</v>
      </c>
      <c r="U25" t="s">
        <v>843</v>
      </c>
      <c r="V25" t="s">
        <v>44</v>
      </c>
      <c r="X25" t="s">
        <v>45</v>
      </c>
      <c r="AA25">
        <v>0</v>
      </c>
      <c r="AC25">
        <v>0</v>
      </c>
      <c r="AG25" t="s">
        <v>46</v>
      </c>
      <c r="AH25" t="s">
        <v>158</v>
      </c>
      <c r="AI25" s="1">
        <v>35486</v>
      </c>
      <c r="AJ25">
        <v>18837.25</v>
      </c>
      <c r="AK25">
        <f t="shared" si="0"/>
        <v>61</v>
      </c>
      <c r="AL25" t="str">
        <f t="shared" si="1"/>
        <v>59-63</v>
      </c>
      <c r="AM25" t="str">
        <f t="shared" si="2"/>
        <v>18.000 a 19.999</v>
      </c>
    </row>
    <row r="26" spans="1:39" x14ac:dyDescent="0.25">
      <c r="A26" t="s">
        <v>894</v>
      </c>
      <c r="B26" t="s">
        <v>36</v>
      </c>
      <c r="C26">
        <v>1108945</v>
      </c>
      <c r="D26">
        <v>3283580618</v>
      </c>
      <c r="E26" t="s">
        <v>895</v>
      </c>
      <c r="F26" t="s">
        <v>37</v>
      </c>
      <c r="G26" t="s">
        <v>896</v>
      </c>
      <c r="H26" t="s">
        <v>38</v>
      </c>
      <c r="I26" t="s">
        <v>39</v>
      </c>
      <c r="K26" t="s">
        <v>40</v>
      </c>
      <c r="M26">
        <v>271</v>
      </c>
      <c r="N26" t="s">
        <v>199</v>
      </c>
      <c r="O26" t="s">
        <v>81</v>
      </c>
      <c r="P26">
        <v>271</v>
      </c>
      <c r="Q26" t="s">
        <v>199</v>
      </c>
      <c r="R26" t="s">
        <v>81</v>
      </c>
      <c r="T26" t="s">
        <v>61</v>
      </c>
      <c r="U26" t="s">
        <v>824</v>
      </c>
      <c r="V26" t="s">
        <v>44</v>
      </c>
      <c r="X26" t="s">
        <v>45</v>
      </c>
      <c r="AA26">
        <v>0</v>
      </c>
      <c r="AC26">
        <v>0</v>
      </c>
      <c r="AG26" t="s">
        <v>46</v>
      </c>
      <c r="AH26" t="s">
        <v>158</v>
      </c>
      <c r="AI26" s="1">
        <v>44508</v>
      </c>
      <c r="AJ26">
        <v>9616.18</v>
      </c>
      <c r="AK26">
        <f t="shared" si="0"/>
        <v>45</v>
      </c>
      <c r="AL26" t="str">
        <f t="shared" si="1"/>
        <v>44-48</v>
      </c>
      <c r="AM26" t="str">
        <f t="shared" si="2"/>
        <v>8.000 a 9.999</v>
      </c>
    </row>
    <row r="27" spans="1:39" x14ac:dyDescent="0.25">
      <c r="A27" t="s">
        <v>897</v>
      </c>
      <c r="B27" t="s">
        <v>36</v>
      </c>
      <c r="C27">
        <v>1357522</v>
      </c>
      <c r="D27">
        <v>6346908928</v>
      </c>
      <c r="E27" t="s">
        <v>228</v>
      </c>
      <c r="F27" t="s">
        <v>37</v>
      </c>
      <c r="G27" t="s">
        <v>898</v>
      </c>
      <c r="H27" t="s">
        <v>48</v>
      </c>
      <c r="I27" t="s">
        <v>39</v>
      </c>
      <c r="K27" t="s">
        <v>40</v>
      </c>
      <c r="M27">
        <v>271</v>
      </c>
      <c r="N27" t="s">
        <v>199</v>
      </c>
      <c r="O27" t="s">
        <v>81</v>
      </c>
      <c r="P27">
        <v>271</v>
      </c>
      <c r="Q27" t="s">
        <v>199</v>
      </c>
      <c r="R27" t="s">
        <v>81</v>
      </c>
      <c r="T27" t="s">
        <v>61</v>
      </c>
      <c r="U27" t="s">
        <v>824</v>
      </c>
      <c r="V27" t="s">
        <v>44</v>
      </c>
      <c r="X27" t="s">
        <v>45</v>
      </c>
      <c r="AA27">
        <v>0</v>
      </c>
      <c r="AC27">
        <v>0</v>
      </c>
      <c r="AG27" t="s">
        <v>46</v>
      </c>
      <c r="AH27" t="s">
        <v>158</v>
      </c>
      <c r="AI27" s="1">
        <v>43164</v>
      </c>
      <c r="AJ27">
        <v>11800.12</v>
      </c>
      <c r="AK27">
        <f t="shared" si="0"/>
        <v>35</v>
      </c>
      <c r="AL27" t="str">
        <f t="shared" si="1"/>
        <v>34-38</v>
      </c>
      <c r="AM27" t="str">
        <f t="shared" si="2"/>
        <v>10.000 a 11.999</v>
      </c>
    </row>
    <row r="28" spans="1:39" x14ac:dyDescent="0.25">
      <c r="A28" t="s">
        <v>899</v>
      </c>
      <c r="B28" t="s">
        <v>36</v>
      </c>
      <c r="C28">
        <v>2568371</v>
      </c>
      <c r="D28">
        <v>3653913608</v>
      </c>
      <c r="E28" t="s">
        <v>900</v>
      </c>
      <c r="F28" t="s">
        <v>37</v>
      </c>
      <c r="G28" t="s">
        <v>901</v>
      </c>
      <c r="H28" t="s">
        <v>48</v>
      </c>
      <c r="I28" t="s">
        <v>39</v>
      </c>
      <c r="K28" t="s">
        <v>40</v>
      </c>
      <c r="L28" t="s">
        <v>88</v>
      </c>
      <c r="M28">
        <v>271</v>
      </c>
      <c r="N28" t="s">
        <v>199</v>
      </c>
      <c r="O28" t="s">
        <v>81</v>
      </c>
      <c r="P28">
        <v>271</v>
      </c>
      <c r="Q28" t="s">
        <v>199</v>
      </c>
      <c r="R28" t="s">
        <v>81</v>
      </c>
      <c r="T28" t="s">
        <v>61</v>
      </c>
      <c r="U28" t="s">
        <v>821</v>
      </c>
      <c r="V28" t="s">
        <v>44</v>
      </c>
      <c r="X28" t="s">
        <v>45</v>
      </c>
      <c r="AA28">
        <v>0</v>
      </c>
      <c r="AC28">
        <v>0</v>
      </c>
      <c r="AG28" t="s">
        <v>46</v>
      </c>
      <c r="AH28" t="s">
        <v>158</v>
      </c>
      <c r="AI28" s="1">
        <v>43845</v>
      </c>
      <c r="AJ28">
        <v>10673.96</v>
      </c>
      <c r="AK28">
        <f t="shared" si="0"/>
        <v>44</v>
      </c>
      <c r="AL28" t="str">
        <f t="shared" si="1"/>
        <v>44-48</v>
      </c>
      <c r="AM28" t="str">
        <f t="shared" si="2"/>
        <v>10.000 a 11.999</v>
      </c>
    </row>
    <row r="29" spans="1:39" x14ac:dyDescent="0.25">
      <c r="A29" t="s">
        <v>902</v>
      </c>
      <c r="B29" t="s">
        <v>36</v>
      </c>
      <c r="C29">
        <v>2082742</v>
      </c>
      <c r="D29">
        <v>5741528651</v>
      </c>
      <c r="E29" t="s">
        <v>903</v>
      </c>
      <c r="F29" t="s">
        <v>37</v>
      </c>
      <c r="G29" t="s">
        <v>904</v>
      </c>
      <c r="H29" t="s">
        <v>48</v>
      </c>
      <c r="I29" t="s">
        <v>39</v>
      </c>
      <c r="K29" t="s">
        <v>40</v>
      </c>
      <c r="M29">
        <v>271</v>
      </c>
      <c r="N29" t="s">
        <v>199</v>
      </c>
      <c r="O29" t="s">
        <v>81</v>
      </c>
      <c r="P29">
        <v>271</v>
      </c>
      <c r="Q29" t="s">
        <v>199</v>
      </c>
      <c r="R29" t="s">
        <v>81</v>
      </c>
      <c r="T29" t="s">
        <v>839</v>
      </c>
      <c r="U29" t="s">
        <v>821</v>
      </c>
      <c r="V29" t="s">
        <v>44</v>
      </c>
      <c r="X29" t="s">
        <v>45</v>
      </c>
      <c r="AA29">
        <v>0</v>
      </c>
      <c r="AC29">
        <v>0</v>
      </c>
      <c r="AG29" t="s">
        <v>46</v>
      </c>
      <c r="AH29" t="s">
        <v>158</v>
      </c>
      <c r="AI29" s="1">
        <v>41663</v>
      </c>
      <c r="AJ29">
        <v>12272.12</v>
      </c>
      <c r="AK29">
        <f t="shared" si="0"/>
        <v>41</v>
      </c>
      <c r="AL29" t="str">
        <f t="shared" si="1"/>
        <v>39-43</v>
      </c>
      <c r="AM29" t="str">
        <f t="shared" si="2"/>
        <v>12.000 a 13.999</v>
      </c>
    </row>
    <row r="30" spans="1:39" x14ac:dyDescent="0.25">
      <c r="A30" t="s">
        <v>905</v>
      </c>
      <c r="B30" t="s">
        <v>36</v>
      </c>
      <c r="C30">
        <v>1804654</v>
      </c>
      <c r="D30">
        <v>25866857847</v>
      </c>
      <c r="E30" t="s">
        <v>906</v>
      </c>
      <c r="F30" t="s">
        <v>37</v>
      </c>
      <c r="G30" t="s">
        <v>907</v>
      </c>
      <c r="H30" t="s">
        <v>48</v>
      </c>
      <c r="I30" t="s">
        <v>39</v>
      </c>
      <c r="K30" t="s">
        <v>72</v>
      </c>
      <c r="M30">
        <v>271</v>
      </c>
      <c r="N30" t="s">
        <v>199</v>
      </c>
      <c r="O30" t="s">
        <v>81</v>
      </c>
      <c r="P30">
        <v>271</v>
      </c>
      <c r="Q30" t="s">
        <v>199</v>
      </c>
      <c r="R30" t="s">
        <v>81</v>
      </c>
      <c r="T30" t="s">
        <v>61</v>
      </c>
      <c r="U30" t="s">
        <v>843</v>
      </c>
      <c r="V30" t="s">
        <v>44</v>
      </c>
      <c r="X30" t="s">
        <v>45</v>
      </c>
      <c r="AA30">
        <v>0</v>
      </c>
      <c r="AC30">
        <v>0</v>
      </c>
      <c r="AG30" t="s">
        <v>46</v>
      </c>
      <c r="AH30" t="s">
        <v>158</v>
      </c>
      <c r="AI30" s="1">
        <v>40394</v>
      </c>
      <c r="AJ30">
        <v>13273.52</v>
      </c>
      <c r="AK30">
        <f t="shared" si="0"/>
        <v>46</v>
      </c>
      <c r="AL30" t="str">
        <f t="shared" si="1"/>
        <v>44-48</v>
      </c>
      <c r="AM30" t="str">
        <f t="shared" si="2"/>
        <v>12.000 a 13.999</v>
      </c>
    </row>
    <row r="31" spans="1:39" x14ac:dyDescent="0.25">
      <c r="A31" t="s">
        <v>908</v>
      </c>
      <c r="B31" t="s">
        <v>36</v>
      </c>
      <c r="C31">
        <v>3139248</v>
      </c>
      <c r="D31">
        <v>1606895621</v>
      </c>
      <c r="E31" t="s">
        <v>909</v>
      </c>
      <c r="F31" t="s">
        <v>37</v>
      </c>
      <c r="G31" t="s">
        <v>910</v>
      </c>
      <c r="H31" t="s">
        <v>48</v>
      </c>
      <c r="I31" t="s">
        <v>39</v>
      </c>
      <c r="K31" t="s">
        <v>40</v>
      </c>
      <c r="M31">
        <v>271</v>
      </c>
      <c r="N31" t="s">
        <v>199</v>
      </c>
      <c r="O31" t="s">
        <v>81</v>
      </c>
      <c r="P31">
        <v>271</v>
      </c>
      <c r="Q31" t="s">
        <v>199</v>
      </c>
      <c r="R31" t="s">
        <v>81</v>
      </c>
      <c r="T31" t="s">
        <v>61</v>
      </c>
      <c r="U31" t="s">
        <v>824</v>
      </c>
      <c r="V31" t="s">
        <v>44</v>
      </c>
      <c r="X31" t="s">
        <v>45</v>
      </c>
      <c r="AA31">
        <v>0</v>
      </c>
      <c r="AC31">
        <v>0</v>
      </c>
      <c r="AG31" t="s">
        <v>46</v>
      </c>
      <c r="AH31" t="s">
        <v>158</v>
      </c>
      <c r="AI31" s="1">
        <v>43657</v>
      </c>
      <c r="AJ31">
        <v>11800.12</v>
      </c>
      <c r="AK31">
        <f t="shared" si="0"/>
        <v>34</v>
      </c>
      <c r="AL31" t="str">
        <f t="shared" si="1"/>
        <v>34-38</v>
      </c>
      <c r="AM31" t="str">
        <f t="shared" si="2"/>
        <v>10.000 a 11.999</v>
      </c>
    </row>
    <row r="32" spans="1:39" x14ac:dyDescent="0.25">
      <c r="A32" t="s">
        <v>911</v>
      </c>
      <c r="B32" t="s">
        <v>36</v>
      </c>
      <c r="C32">
        <v>2919612</v>
      </c>
      <c r="D32">
        <v>6360184664</v>
      </c>
      <c r="E32" t="s">
        <v>912</v>
      </c>
      <c r="F32" t="s">
        <v>37</v>
      </c>
      <c r="G32" t="s">
        <v>913</v>
      </c>
      <c r="H32" t="s">
        <v>48</v>
      </c>
      <c r="I32" t="s">
        <v>39</v>
      </c>
      <c r="K32" t="s">
        <v>40</v>
      </c>
      <c r="M32">
        <v>271</v>
      </c>
      <c r="N32" t="s">
        <v>199</v>
      </c>
      <c r="O32" t="s">
        <v>81</v>
      </c>
      <c r="P32">
        <v>271</v>
      </c>
      <c r="Q32" t="s">
        <v>199</v>
      </c>
      <c r="R32" t="s">
        <v>81</v>
      </c>
      <c r="T32" t="s">
        <v>61</v>
      </c>
      <c r="U32" t="s">
        <v>824</v>
      </c>
      <c r="V32" t="s">
        <v>44</v>
      </c>
      <c r="X32" t="s">
        <v>45</v>
      </c>
      <c r="AA32">
        <v>0</v>
      </c>
      <c r="AC32">
        <v>0</v>
      </c>
      <c r="AG32" t="s">
        <v>46</v>
      </c>
      <c r="AH32" t="s">
        <v>158</v>
      </c>
      <c r="AI32" s="1">
        <v>43556</v>
      </c>
      <c r="AJ32">
        <v>12775.63</v>
      </c>
      <c r="AK32">
        <f t="shared" si="0"/>
        <v>38</v>
      </c>
      <c r="AL32" t="str">
        <f t="shared" si="1"/>
        <v>34-38</v>
      </c>
      <c r="AM32" t="str">
        <f t="shared" si="2"/>
        <v>12.000 a 13.999</v>
      </c>
    </row>
    <row r="33" spans="1:39" x14ac:dyDescent="0.25">
      <c r="A33" t="s">
        <v>914</v>
      </c>
      <c r="B33" t="s">
        <v>36</v>
      </c>
      <c r="C33">
        <v>2615949</v>
      </c>
      <c r="D33">
        <v>93226080644</v>
      </c>
      <c r="E33" t="s">
        <v>915</v>
      </c>
      <c r="F33" t="s">
        <v>53</v>
      </c>
      <c r="G33" t="s">
        <v>916</v>
      </c>
      <c r="H33" t="s">
        <v>48</v>
      </c>
      <c r="I33" t="s">
        <v>39</v>
      </c>
      <c r="K33" t="s">
        <v>40</v>
      </c>
      <c r="L33" t="s">
        <v>59</v>
      </c>
      <c r="M33">
        <v>271</v>
      </c>
      <c r="N33" t="s">
        <v>199</v>
      </c>
      <c r="O33" t="s">
        <v>81</v>
      </c>
      <c r="P33">
        <v>271</v>
      </c>
      <c r="Q33" t="s">
        <v>199</v>
      </c>
      <c r="R33" t="s">
        <v>81</v>
      </c>
      <c r="T33" t="s">
        <v>61</v>
      </c>
      <c r="U33" t="s">
        <v>821</v>
      </c>
      <c r="V33" t="s">
        <v>44</v>
      </c>
      <c r="X33" t="s">
        <v>45</v>
      </c>
      <c r="AA33">
        <v>0</v>
      </c>
      <c r="AC33">
        <v>0</v>
      </c>
      <c r="AG33" t="s">
        <v>46</v>
      </c>
      <c r="AH33" t="s">
        <v>158</v>
      </c>
      <c r="AI33" s="1">
        <v>40392</v>
      </c>
      <c r="AJ33">
        <v>17255.59</v>
      </c>
      <c r="AK33">
        <f t="shared" si="0"/>
        <v>47</v>
      </c>
      <c r="AL33" t="str">
        <f t="shared" si="1"/>
        <v>44-48</v>
      </c>
      <c r="AM33" t="str">
        <f t="shared" si="2"/>
        <v>16.000 a 17.999</v>
      </c>
    </row>
    <row r="34" spans="1:39" x14ac:dyDescent="0.25">
      <c r="A34" t="s">
        <v>917</v>
      </c>
      <c r="B34" t="s">
        <v>36</v>
      </c>
      <c r="C34">
        <v>2620897</v>
      </c>
      <c r="D34">
        <v>4447028654</v>
      </c>
      <c r="E34" t="s">
        <v>645</v>
      </c>
      <c r="F34" t="s">
        <v>53</v>
      </c>
      <c r="G34" t="s">
        <v>918</v>
      </c>
      <c r="H34" t="s">
        <v>67</v>
      </c>
      <c r="I34" t="s">
        <v>39</v>
      </c>
      <c r="K34" t="s">
        <v>40</v>
      </c>
      <c r="L34" t="s">
        <v>59</v>
      </c>
      <c r="M34">
        <v>271</v>
      </c>
      <c r="N34" t="s">
        <v>199</v>
      </c>
      <c r="O34" t="s">
        <v>81</v>
      </c>
      <c r="P34">
        <v>271</v>
      </c>
      <c r="Q34" t="s">
        <v>199</v>
      </c>
      <c r="R34" t="s">
        <v>81</v>
      </c>
      <c r="T34" t="s">
        <v>839</v>
      </c>
      <c r="U34" t="s">
        <v>821</v>
      </c>
      <c r="V34" t="s">
        <v>44</v>
      </c>
      <c r="X34" t="s">
        <v>45</v>
      </c>
      <c r="AA34">
        <v>0</v>
      </c>
      <c r="AC34">
        <v>0</v>
      </c>
      <c r="AG34" t="s">
        <v>46</v>
      </c>
      <c r="AH34" t="s">
        <v>158</v>
      </c>
      <c r="AI34" s="1">
        <v>40392</v>
      </c>
      <c r="AJ34">
        <v>17255.59</v>
      </c>
      <c r="AK34">
        <f t="shared" si="0"/>
        <v>42</v>
      </c>
      <c r="AL34" t="str">
        <f t="shared" si="1"/>
        <v>39-43</v>
      </c>
      <c r="AM34" t="str">
        <f t="shared" si="2"/>
        <v>16.000 a 17.999</v>
      </c>
    </row>
    <row r="35" spans="1:39" x14ac:dyDescent="0.25">
      <c r="A35" t="s">
        <v>919</v>
      </c>
      <c r="B35" t="s">
        <v>36</v>
      </c>
      <c r="C35">
        <v>1811493</v>
      </c>
      <c r="D35">
        <v>113094663</v>
      </c>
      <c r="E35" t="s">
        <v>920</v>
      </c>
      <c r="F35" t="s">
        <v>37</v>
      </c>
      <c r="G35" t="s">
        <v>921</v>
      </c>
      <c r="H35" t="s">
        <v>48</v>
      </c>
      <c r="I35" t="s">
        <v>39</v>
      </c>
      <c r="K35" t="s">
        <v>40</v>
      </c>
      <c r="M35">
        <v>271</v>
      </c>
      <c r="N35" t="s">
        <v>199</v>
      </c>
      <c r="O35" t="s">
        <v>81</v>
      </c>
      <c r="P35">
        <v>271</v>
      </c>
      <c r="Q35" t="s">
        <v>199</v>
      </c>
      <c r="R35" t="s">
        <v>81</v>
      </c>
      <c r="T35" t="s">
        <v>839</v>
      </c>
      <c r="U35" t="s">
        <v>816</v>
      </c>
      <c r="V35" t="s">
        <v>44</v>
      </c>
      <c r="X35" t="s">
        <v>45</v>
      </c>
      <c r="AA35">
        <v>0</v>
      </c>
      <c r="AC35">
        <v>0</v>
      </c>
      <c r="AG35" t="s">
        <v>46</v>
      </c>
      <c r="AH35" t="s">
        <v>158</v>
      </c>
      <c r="AI35" s="1">
        <v>40407</v>
      </c>
      <c r="AJ35">
        <v>17945.810000000001</v>
      </c>
      <c r="AK35">
        <f t="shared" si="0"/>
        <v>49</v>
      </c>
      <c r="AL35" t="str">
        <f t="shared" si="1"/>
        <v>49-53</v>
      </c>
      <c r="AM35" t="str">
        <f t="shared" si="2"/>
        <v>16.000 a 17.999</v>
      </c>
    </row>
    <row r="36" spans="1:39" x14ac:dyDescent="0.25">
      <c r="A36" t="s">
        <v>922</v>
      </c>
      <c r="B36" t="s">
        <v>36</v>
      </c>
      <c r="C36">
        <v>2362849</v>
      </c>
      <c r="D36">
        <v>425286665</v>
      </c>
      <c r="E36" t="s">
        <v>923</v>
      </c>
      <c r="F36" t="s">
        <v>37</v>
      </c>
      <c r="G36" t="s">
        <v>924</v>
      </c>
      <c r="H36" t="s">
        <v>48</v>
      </c>
      <c r="I36" t="s">
        <v>39</v>
      </c>
      <c r="K36" t="s">
        <v>56</v>
      </c>
      <c r="L36" t="s">
        <v>58</v>
      </c>
      <c r="M36">
        <v>271</v>
      </c>
      <c r="N36" t="s">
        <v>199</v>
      </c>
      <c r="O36" t="s">
        <v>81</v>
      </c>
      <c r="P36">
        <v>271</v>
      </c>
      <c r="Q36" t="s">
        <v>199</v>
      </c>
      <c r="R36" t="s">
        <v>81</v>
      </c>
      <c r="T36" t="s">
        <v>61</v>
      </c>
      <c r="U36" t="s">
        <v>816</v>
      </c>
      <c r="V36" t="s">
        <v>44</v>
      </c>
      <c r="X36" t="s">
        <v>45</v>
      </c>
      <c r="AA36">
        <v>0</v>
      </c>
      <c r="AC36">
        <v>0</v>
      </c>
      <c r="AG36" t="s">
        <v>46</v>
      </c>
      <c r="AH36" t="s">
        <v>158</v>
      </c>
      <c r="AI36" s="1">
        <v>40402</v>
      </c>
      <c r="AJ36">
        <v>17945.810000000001</v>
      </c>
      <c r="AK36">
        <f t="shared" si="0"/>
        <v>47</v>
      </c>
      <c r="AL36" t="str">
        <f t="shared" si="1"/>
        <v>44-48</v>
      </c>
      <c r="AM36" t="str">
        <f t="shared" si="2"/>
        <v>16.000 a 17.999</v>
      </c>
    </row>
    <row r="37" spans="1:39" x14ac:dyDescent="0.25">
      <c r="A37" t="s">
        <v>925</v>
      </c>
      <c r="B37" t="s">
        <v>36</v>
      </c>
      <c r="C37">
        <v>2313775</v>
      </c>
      <c r="D37">
        <v>4747418695</v>
      </c>
      <c r="E37" t="s">
        <v>926</v>
      </c>
      <c r="F37" t="s">
        <v>37</v>
      </c>
      <c r="G37" t="s">
        <v>927</v>
      </c>
      <c r="H37" t="s">
        <v>48</v>
      </c>
      <c r="I37" t="s">
        <v>39</v>
      </c>
      <c r="K37" t="s">
        <v>40</v>
      </c>
      <c r="M37">
        <v>271</v>
      </c>
      <c r="N37" t="s">
        <v>199</v>
      </c>
      <c r="O37" t="s">
        <v>81</v>
      </c>
      <c r="P37">
        <v>271</v>
      </c>
      <c r="Q37" t="s">
        <v>199</v>
      </c>
      <c r="R37" t="s">
        <v>81</v>
      </c>
      <c r="T37" t="s">
        <v>839</v>
      </c>
      <c r="U37" t="s">
        <v>821</v>
      </c>
      <c r="V37" t="s">
        <v>44</v>
      </c>
      <c r="X37" t="s">
        <v>45</v>
      </c>
      <c r="AA37">
        <v>0</v>
      </c>
      <c r="AC37">
        <v>0</v>
      </c>
      <c r="AG37" t="s">
        <v>46</v>
      </c>
      <c r="AH37" t="s">
        <v>158</v>
      </c>
      <c r="AI37" s="1">
        <v>42514</v>
      </c>
      <c r="AJ37">
        <v>12272.12</v>
      </c>
      <c r="AK37">
        <f t="shared" si="0"/>
        <v>41</v>
      </c>
      <c r="AL37" t="str">
        <f t="shared" si="1"/>
        <v>39-43</v>
      </c>
      <c r="AM37" t="str">
        <f t="shared" si="2"/>
        <v>12.000 a 13.999</v>
      </c>
    </row>
    <row r="38" spans="1:39" x14ac:dyDescent="0.25">
      <c r="A38" t="s">
        <v>928</v>
      </c>
      <c r="B38" t="s">
        <v>36</v>
      </c>
      <c r="C38">
        <v>2944828</v>
      </c>
      <c r="D38">
        <v>6428852659</v>
      </c>
      <c r="E38" t="s">
        <v>929</v>
      </c>
      <c r="F38" t="s">
        <v>53</v>
      </c>
      <c r="G38" t="s">
        <v>930</v>
      </c>
      <c r="H38" t="s">
        <v>48</v>
      </c>
      <c r="I38" t="s">
        <v>39</v>
      </c>
      <c r="K38" t="s">
        <v>40</v>
      </c>
      <c r="M38">
        <v>271</v>
      </c>
      <c r="N38" t="s">
        <v>199</v>
      </c>
      <c r="O38" t="s">
        <v>81</v>
      </c>
      <c r="P38">
        <v>271</v>
      </c>
      <c r="Q38" t="s">
        <v>199</v>
      </c>
      <c r="R38" t="s">
        <v>81</v>
      </c>
      <c r="T38" t="s">
        <v>413</v>
      </c>
      <c r="U38" t="s">
        <v>824</v>
      </c>
      <c r="V38" t="s">
        <v>825</v>
      </c>
      <c r="X38" t="s">
        <v>45</v>
      </c>
      <c r="AA38">
        <v>0</v>
      </c>
      <c r="AC38">
        <v>0</v>
      </c>
      <c r="AG38" t="s">
        <v>826</v>
      </c>
      <c r="AH38" t="s">
        <v>47</v>
      </c>
      <c r="AI38" s="1">
        <v>44445</v>
      </c>
      <c r="AJ38">
        <v>2710.25</v>
      </c>
      <c r="AK38">
        <f t="shared" si="0"/>
        <v>38</v>
      </c>
      <c r="AL38" t="str">
        <f t="shared" si="1"/>
        <v>34-38</v>
      </c>
      <c r="AM38" t="str">
        <f t="shared" si="2"/>
        <v>2.000 a 3.999</v>
      </c>
    </row>
    <row r="39" spans="1:39" x14ac:dyDescent="0.25">
      <c r="A39" t="s">
        <v>931</v>
      </c>
      <c r="B39" t="s">
        <v>36</v>
      </c>
      <c r="C39">
        <v>3270200</v>
      </c>
      <c r="D39">
        <v>69891516172</v>
      </c>
      <c r="E39" t="s">
        <v>932</v>
      </c>
      <c r="F39" t="s">
        <v>53</v>
      </c>
      <c r="G39" t="s">
        <v>933</v>
      </c>
      <c r="H39" t="s">
        <v>48</v>
      </c>
      <c r="I39" t="s">
        <v>39</v>
      </c>
      <c r="K39" t="s">
        <v>136</v>
      </c>
      <c r="M39">
        <v>271</v>
      </c>
      <c r="N39" t="s">
        <v>199</v>
      </c>
      <c r="O39" t="s">
        <v>81</v>
      </c>
      <c r="P39">
        <v>271</v>
      </c>
      <c r="Q39" t="s">
        <v>199</v>
      </c>
      <c r="R39" t="s">
        <v>81</v>
      </c>
      <c r="T39" t="s">
        <v>413</v>
      </c>
      <c r="U39" t="s">
        <v>824</v>
      </c>
      <c r="V39" t="s">
        <v>825</v>
      </c>
      <c r="X39" t="s">
        <v>45</v>
      </c>
      <c r="AA39">
        <v>0</v>
      </c>
      <c r="AC39">
        <v>0</v>
      </c>
      <c r="AG39" t="s">
        <v>826</v>
      </c>
      <c r="AH39" t="s">
        <v>47</v>
      </c>
      <c r="AI39" s="1">
        <v>44564</v>
      </c>
      <c r="AJ39">
        <v>2846.15</v>
      </c>
      <c r="AK39">
        <f t="shared" si="0"/>
        <v>25</v>
      </c>
      <c r="AL39" t="str">
        <f t="shared" si="1"/>
        <v>24-28</v>
      </c>
      <c r="AM39" t="str">
        <f t="shared" si="2"/>
        <v>2.000 a 3.999</v>
      </c>
    </row>
    <row r="40" spans="1:39" x14ac:dyDescent="0.25">
      <c r="A40" t="s">
        <v>934</v>
      </c>
      <c r="B40" t="s">
        <v>36</v>
      </c>
      <c r="C40">
        <v>1300333</v>
      </c>
      <c r="D40">
        <v>6730372664</v>
      </c>
      <c r="E40" t="s">
        <v>559</v>
      </c>
      <c r="F40" t="s">
        <v>53</v>
      </c>
      <c r="G40" t="s">
        <v>935</v>
      </c>
      <c r="H40" t="s">
        <v>48</v>
      </c>
      <c r="I40" t="s">
        <v>39</v>
      </c>
      <c r="K40" t="s">
        <v>40</v>
      </c>
      <c r="M40">
        <v>271</v>
      </c>
      <c r="N40" t="s">
        <v>199</v>
      </c>
      <c r="O40" t="s">
        <v>81</v>
      </c>
      <c r="P40">
        <v>271</v>
      </c>
      <c r="Q40" t="s">
        <v>199</v>
      </c>
      <c r="R40" t="s">
        <v>81</v>
      </c>
      <c r="T40" t="s">
        <v>839</v>
      </c>
      <c r="U40" t="s">
        <v>824</v>
      </c>
      <c r="V40" t="s">
        <v>44</v>
      </c>
      <c r="X40" t="s">
        <v>45</v>
      </c>
      <c r="AA40">
        <v>0</v>
      </c>
      <c r="AC40">
        <v>0</v>
      </c>
      <c r="AG40" t="s">
        <v>46</v>
      </c>
      <c r="AH40" t="s">
        <v>158</v>
      </c>
      <c r="AI40" s="1">
        <v>43158</v>
      </c>
      <c r="AJ40">
        <v>11800.12</v>
      </c>
      <c r="AK40">
        <f t="shared" si="0"/>
        <v>37</v>
      </c>
      <c r="AL40" t="str">
        <f t="shared" si="1"/>
        <v>34-38</v>
      </c>
      <c r="AM40" t="str">
        <f t="shared" si="2"/>
        <v>10.000 a 11.999</v>
      </c>
    </row>
    <row r="41" spans="1:39" x14ac:dyDescent="0.25">
      <c r="A41" t="s">
        <v>936</v>
      </c>
      <c r="B41" t="s">
        <v>36</v>
      </c>
      <c r="C41">
        <v>2313324</v>
      </c>
      <c r="D41">
        <v>17186360831</v>
      </c>
      <c r="E41" t="s">
        <v>937</v>
      </c>
      <c r="F41" t="s">
        <v>37</v>
      </c>
      <c r="G41" t="s">
        <v>938</v>
      </c>
      <c r="H41" t="s">
        <v>48</v>
      </c>
      <c r="I41" t="s">
        <v>39</v>
      </c>
      <c r="K41" t="s">
        <v>72</v>
      </c>
      <c r="M41">
        <v>273</v>
      </c>
      <c r="N41" t="s">
        <v>939</v>
      </c>
      <c r="O41" t="s">
        <v>81</v>
      </c>
      <c r="P41">
        <v>271</v>
      </c>
      <c r="Q41" t="s">
        <v>199</v>
      </c>
      <c r="R41" t="s">
        <v>81</v>
      </c>
      <c r="T41" t="s">
        <v>61</v>
      </c>
      <c r="U41" t="s">
        <v>821</v>
      </c>
      <c r="V41" t="s">
        <v>44</v>
      </c>
      <c r="X41" t="s">
        <v>45</v>
      </c>
      <c r="AA41">
        <v>0</v>
      </c>
      <c r="AC41">
        <v>0</v>
      </c>
      <c r="AG41" t="s">
        <v>46</v>
      </c>
      <c r="AH41" t="s">
        <v>158</v>
      </c>
      <c r="AI41" s="1">
        <v>42514</v>
      </c>
      <c r="AJ41">
        <v>12272.12</v>
      </c>
      <c r="AK41">
        <f t="shared" si="0"/>
        <v>49</v>
      </c>
      <c r="AL41" t="str">
        <f t="shared" si="1"/>
        <v>49-53</v>
      </c>
      <c r="AM41" t="str">
        <f t="shared" si="2"/>
        <v>12.000 a 13.999</v>
      </c>
    </row>
    <row r="42" spans="1:39" x14ac:dyDescent="0.25">
      <c r="A42" t="s">
        <v>940</v>
      </c>
      <c r="B42" t="s">
        <v>36</v>
      </c>
      <c r="C42">
        <v>3139441</v>
      </c>
      <c r="D42">
        <v>9405897616</v>
      </c>
      <c r="E42" t="s">
        <v>941</v>
      </c>
      <c r="F42" t="s">
        <v>37</v>
      </c>
      <c r="G42" t="s">
        <v>942</v>
      </c>
      <c r="H42" t="s">
        <v>48</v>
      </c>
      <c r="I42" t="s">
        <v>39</v>
      </c>
      <c r="K42" t="s">
        <v>40</v>
      </c>
      <c r="M42">
        <v>271</v>
      </c>
      <c r="N42" t="s">
        <v>199</v>
      </c>
      <c r="O42" t="s">
        <v>81</v>
      </c>
      <c r="P42">
        <v>271</v>
      </c>
      <c r="Q42" t="s">
        <v>199</v>
      </c>
      <c r="R42" t="s">
        <v>81</v>
      </c>
      <c r="T42" t="s">
        <v>61</v>
      </c>
      <c r="U42" t="s">
        <v>824</v>
      </c>
      <c r="V42" t="s">
        <v>44</v>
      </c>
      <c r="X42" t="s">
        <v>45</v>
      </c>
      <c r="AA42">
        <v>0</v>
      </c>
      <c r="AC42">
        <v>0</v>
      </c>
      <c r="AG42" t="s">
        <v>46</v>
      </c>
      <c r="AH42" t="s">
        <v>158</v>
      </c>
      <c r="AI42" s="1">
        <v>43668</v>
      </c>
      <c r="AJ42">
        <v>11800.12</v>
      </c>
      <c r="AK42">
        <f t="shared" si="0"/>
        <v>32</v>
      </c>
      <c r="AL42" t="str">
        <f t="shared" si="1"/>
        <v>29-33</v>
      </c>
      <c r="AM42" t="str">
        <f t="shared" si="2"/>
        <v>10.000 a 11.999</v>
      </c>
    </row>
    <row r="43" spans="1:39" x14ac:dyDescent="0.25">
      <c r="A43" t="s">
        <v>943</v>
      </c>
      <c r="B43" t="s">
        <v>36</v>
      </c>
      <c r="C43">
        <v>3261379</v>
      </c>
      <c r="D43">
        <v>12495251790</v>
      </c>
      <c r="E43" t="s">
        <v>944</v>
      </c>
      <c r="F43" t="s">
        <v>37</v>
      </c>
      <c r="G43" t="s">
        <v>945</v>
      </c>
      <c r="H43" t="s">
        <v>48</v>
      </c>
      <c r="I43" t="s">
        <v>39</v>
      </c>
      <c r="K43" t="s">
        <v>40</v>
      </c>
      <c r="M43">
        <v>271</v>
      </c>
      <c r="N43" t="s">
        <v>199</v>
      </c>
      <c r="O43" t="s">
        <v>81</v>
      </c>
      <c r="P43">
        <v>271</v>
      </c>
      <c r="Q43" t="s">
        <v>199</v>
      </c>
      <c r="R43" t="s">
        <v>81</v>
      </c>
      <c r="T43" t="s">
        <v>77</v>
      </c>
      <c r="U43" t="s">
        <v>824</v>
      </c>
      <c r="V43" t="s">
        <v>825</v>
      </c>
      <c r="X43" t="s">
        <v>45</v>
      </c>
      <c r="AA43">
        <v>0</v>
      </c>
      <c r="AC43">
        <v>0</v>
      </c>
      <c r="AG43" t="s">
        <v>826</v>
      </c>
      <c r="AH43" t="s">
        <v>47</v>
      </c>
      <c r="AI43" s="1">
        <v>44540</v>
      </c>
      <c r="AJ43">
        <v>2710.25</v>
      </c>
      <c r="AK43">
        <f t="shared" si="0"/>
        <v>33</v>
      </c>
      <c r="AL43" t="str">
        <f t="shared" si="1"/>
        <v>29-33</v>
      </c>
      <c r="AM43" t="str">
        <f t="shared" si="2"/>
        <v>2.000 a 3.999</v>
      </c>
    </row>
    <row r="44" spans="1:39" x14ac:dyDescent="0.25">
      <c r="A44" t="s">
        <v>946</v>
      </c>
      <c r="B44" t="s">
        <v>36</v>
      </c>
      <c r="C44">
        <v>1162791</v>
      </c>
      <c r="D44">
        <v>31926865880</v>
      </c>
      <c r="E44" t="s">
        <v>947</v>
      </c>
      <c r="F44" t="s">
        <v>37</v>
      </c>
      <c r="G44" t="s">
        <v>948</v>
      </c>
      <c r="H44" t="s">
        <v>48</v>
      </c>
      <c r="I44" t="s">
        <v>39</v>
      </c>
      <c r="K44" t="s">
        <v>72</v>
      </c>
      <c r="M44">
        <v>271</v>
      </c>
      <c r="N44" t="s">
        <v>199</v>
      </c>
      <c r="O44" t="s">
        <v>81</v>
      </c>
      <c r="P44">
        <v>271</v>
      </c>
      <c r="Q44" t="s">
        <v>199</v>
      </c>
      <c r="R44" t="s">
        <v>81</v>
      </c>
      <c r="T44" t="s">
        <v>52</v>
      </c>
      <c r="U44" t="s">
        <v>824</v>
      </c>
      <c r="V44" t="s">
        <v>44</v>
      </c>
      <c r="X44" t="s">
        <v>45</v>
      </c>
      <c r="AA44">
        <v>26439</v>
      </c>
      <c r="AB44" t="s">
        <v>410</v>
      </c>
      <c r="AC44">
        <v>0</v>
      </c>
      <c r="AG44" t="s">
        <v>46</v>
      </c>
      <c r="AH44" t="s">
        <v>158</v>
      </c>
      <c r="AI44" s="1">
        <v>44330</v>
      </c>
      <c r="AJ44">
        <v>8232.64</v>
      </c>
      <c r="AK44">
        <f t="shared" si="0"/>
        <v>38</v>
      </c>
      <c r="AL44" t="str">
        <f t="shared" si="1"/>
        <v>34-38</v>
      </c>
      <c r="AM44" t="str">
        <f t="shared" si="2"/>
        <v>8.000 a 9.999</v>
      </c>
    </row>
    <row r="45" spans="1:39" x14ac:dyDescent="0.25">
      <c r="A45" t="s">
        <v>949</v>
      </c>
      <c r="B45" t="s">
        <v>36</v>
      </c>
      <c r="C45">
        <v>1802177</v>
      </c>
      <c r="D45">
        <v>98671480615</v>
      </c>
      <c r="E45" t="s">
        <v>492</v>
      </c>
      <c r="F45" t="s">
        <v>37</v>
      </c>
      <c r="G45" t="s">
        <v>950</v>
      </c>
      <c r="H45" t="s">
        <v>48</v>
      </c>
      <c r="I45" t="s">
        <v>39</v>
      </c>
      <c r="K45" t="s">
        <v>40</v>
      </c>
      <c r="M45">
        <v>271</v>
      </c>
      <c r="N45" t="s">
        <v>199</v>
      </c>
      <c r="O45" t="s">
        <v>81</v>
      </c>
      <c r="P45">
        <v>271</v>
      </c>
      <c r="Q45" t="s">
        <v>199</v>
      </c>
      <c r="R45" t="s">
        <v>81</v>
      </c>
      <c r="T45" t="s">
        <v>839</v>
      </c>
      <c r="U45" t="s">
        <v>816</v>
      </c>
      <c r="V45" t="s">
        <v>44</v>
      </c>
      <c r="X45" t="s">
        <v>45</v>
      </c>
      <c r="Z45" t="s">
        <v>245</v>
      </c>
      <c r="AA45">
        <v>0</v>
      </c>
      <c r="AC45">
        <v>0</v>
      </c>
      <c r="AE45" t="s">
        <v>693</v>
      </c>
      <c r="AF45" t="s">
        <v>417</v>
      </c>
      <c r="AG45" t="s">
        <v>46</v>
      </c>
      <c r="AH45" t="s">
        <v>158</v>
      </c>
      <c r="AI45" s="1">
        <v>40387</v>
      </c>
      <c r="AJ45">
        <v>17945.810000000001</v>
      </c>
      <c r="AK45">
        <f t="shared" si="0"/>
        <v>49</v>
      </c>
      <c r="AL45" t="str">
        <f t="shared" si="1"/>
        <v>49-53</v>
      </c>
      <c r="AM45" t="str">
        <f t="shared" si="2"/>
        <v>16.000 a 17.999</v>
      </c>
    </row>
    <row r="46" spans="1:39" x14ac:dyDescent="0.25">
      <c r="A46" t="s">
        <v>951</v>
      </c>
      <c r="B46" t="s">
        <v>36</v>
      </c>
      <c r="C46">
        <v>2372140</v>
      </c>
      <c r="D46">
        <v>3399586698</v>
      </c>
      <c r="E46" t="s">
        <v>561</v>
      </c>
      <c r="F46" t="s">
        <v>37</v>
      </c>
      <c r="G46" t="s">
        <v>952</v>
      </c>
      <c r="H46" t="s">
        <v>48</v>
      </c>
      <c r="I46" t="s">
        <v>39</v>
      </c>
      <c r="K46" t="s">
        <v>40</v>
      </c>
      <c r="L46" t="s">
        <v>59</v>
      </c>
      <c r="M46">
        <v>271</v>
      </c>
      <c r="N46" t="s">
        <v>199</v>
      </c>
      <c r="O46" t="s">
        <v>81</v>
      </c>
      <c r="P46">
        <v>271</v>
      </c>
      <c r="Q46" t="s">
        <v>199</v>
      </c>
      <c r="R46" t="s">
        <v>81</v>
      </c>
      <c r="T46" t="s">
        <v>61</v>
      </c>
      <c r="U46" t="s">
        <v>816</v>
      </c>
      <c r="V46" t="s">
        <v>44</v>
      </c>
      <c r="X46" t="s">
        <v>45</v>
      </c>
      <c r="AA46">
        <v>0</v>
      </c>
      <c r="AC46">
        <v>0</v>
      </c>
      <c r="AG46" t="s">
        <v>46</v>
      </c>
      <c r="AH46" t="s">
        <v>158</v>
      </c>
      <c r="AI46" s="1">
        <v>40393</v>
      </c>
      <c r="AJ46">
        <v>17945.810000000001</v>
      </c>
      <c r="AK46">
        <f t="shared" si="0"/>
        <v>44</v>
      </c>
      <c r="AL46" t="str">
        <f t="shared" si="1"/>
        <v>44-48</v>
      </c>
      <c r="AM46" t="str">
        <f t="shared" si="2"/>
        <v>16.000 a 17.999</v>
      </c>
    </row>
    <row r="47" spans="1:39" x14ac:dyDescent="0.25">
      <c r="A47" t="s">
        <v>953</v>
      </c>
      <c r="B47" t="s">
        <v>36</v>
      </c>
      <c r="C47">
        <v>1802190</v>
      </c>
      <c r="D47">
        <v>74612530691</v>
      </c>
      <c r="E47" t="s">
        <v>954</v>
      </c>
      <c r="F47" t="s">
        <v>53</v>
      </c>
      <c r="G47" t="s">
        <v>955</v>
      </c>
      <c r="H47" t="s">
        <v>38</v>
      </c>
      <c r="I47" t="s">
        <v>39</v>
      </c>
      <c r="K47" t="s">
        <v>40</v>
      </c>
      <c r="M47">
        <v>271</v>
      </c>
      <c r="N47" t="s">
        <v>199</v>
      </c>
      <c r="O47" t="s">
        <v>81</v>
      </c>
      <c r="P47">
        <v>271</v>
      </c>
      <c r="Q47" t="s">
        <v>199</v>
      </c>
      <c r="R47" t="s">
        <v>81</v>
      </c>
      <c r="T47" t="s">
        <v>839</v>
      </c>
      <c r="U47" t="s">
        <v>821</v>
      </c>
      <c r="V47" t="s">
        <v>44</v>
      </c>
      <c r="X47" t="s">
        <v>45</v>
      </c>
      <c r="AA47">
        <v>0</v>
      </c>
      <c r="AC47">
        <v>0</v>
      </c>
      <c r="AG47" t="s">
        <v>46</v>
      </c>
      <c r="AH47" t="s">
        <v>158</v>
      </c>
      <c r="AI47" s="1">
        <v>40387</v>
      </c>
      <c r="AJ47">
        <v>17255.59</v>
      </c>
      <c r="AK47">
        <f t="shared" si="0"/>
        <v>53</v>
      </c>
      <c r="AL47" t="str">
        <f t="shared" si="1"/>
        <v>49-53</v>
      </c>
      <c r="AM47" t="str">
        <f t="shared" si="2"/>
        <v>16.000 a 17.999</v>
      </c>
    </row>
    <row r="48" spans="1:39" x14ac:dyDescent="0.25">
      <c r="A48" t="s">
        <v>956</v>
      </c>
      <c r="B48" t="s">
        <v>36</v>
      </c>
      <c r="C48">
        <v>3214725</v>
      </c>
      <c r="D48">
        <v>12537599608</v>
      </c>
      <c r="E48" t="s">
        <v>957</v>
      </c>
      <c r="F48" t="s">
        <v>37</v>
      </c>
      <c r="G48" t="s">
        <v>958</v>
      </c>
      <c r="H48" t="s">
        <v>48</v>
      </c>
      <c r="I48" t="s">
        <v>39</v>
      </c>
      <c r="K48" t="s">
        <v>40</v>
      </c>
      <c r="M48">
        <v>271</v>
      </c>
      <c r="N48" t="s">
        <v>199</v>
      </c>
      <c r="O48" t="s">
        <v>81</v>
      </c>
      <c r="P48">
        <v>271</v>
      </c>
      <c r="Q48" t="s">
        <v>199</v>
      </c>
      <c r="R48" t="s">
        <v>81</v>
      </c>
      <c r="T48" t="s">
        <v>77</v>
      </c>
      <c r="U48" t="s">
        <v>824</v>
      </c>
      <c r="V48" t="s">
        <v>825</v>
      </c>
      <c r="X48" t="s">
        <v>45</v>
      </c>
      <c r="AA48">
        <v>0</v>
      </c>
      <c r="AC48">
        <v>0</v>
      </c>
      <c r="AG48" t="s">
        <v>826</v>
      </c>
      <c r="AH48" t="s">
        <v>47</v>
      </c>
      <c r="AI48" s="1">
        <v>44183</v>
      </c>
      <c r="AJ48">
        <v>2846.15</v>
      </c>
      <c r="AK48">
        <f t="shared" si="0"/>
        <v>26</v>
      </c>
      <c r="AL48" t="str">
        <f t="shared" si="1"/>
        <v>24-28</v>
      </c>
      <c r="AM48" t="str">
        <f t="shared" si="2"/>
        <v>2.000 a 3.999</v>
      </c>
    </row>
    <row r="49" spans="1:39" x14ac:dyDescent="0.25">
      <c r="A49" t="s">
        <v>959</v>
      </c>
      <c r="B49" t="s">
        <v>36</v>
      </c>
      <c r="C49">
        <v>2142759</v>
      </c>
      <c r="D49">
        <v>7169504642</v>
      </c>
      <c r="E49" t="s">
        <v>791</v>
      </c>
      <c r="F49" t="s">
        <v>37</v>
      </c>
      <c r="G49" t="s">
        <v>960</v>
      </c>
      <c r="H49" t="s">
        <v>48</v>
      </c>
      <c r="I49" t="s">
        <v>39</v>
      </c>
      <c r="K49" t="s">
        <v>40</v>
      </c>
      <c r="M49">
        <v>271</v>
      </c>
      <c r="N49" t="s">
        <v>199</v>
      </c>
      <c r="O49" t="s">
        <v>81</v>
      </c>
      <c r="P49">
        <v>271</v>
      </c>
      <c r="Q49" t="s">
        <v>199</v>
      </c>
      <c r="R49" t="s">
        <v>81</v>
      </c>
      <c r="T49" t="s">
        <v>61</v>
      </c>
      <c r="U49" t="s">
        <v>816</v>
      </c>
      <c r="V49" t="s">
        <v>44</v>
      </c>
      <c r="X49" t="s">
        <v>45</v>
      </c>
      <c r="AA49">
        <v>0</v>
      </c>
      <c r="AC49">
        <v>0</v>
      </c>
      <c r="AG49" t="s">
        <v>46</v>
      </c>
      <c r="AH49" t="s">
        <v>158</v>
      </c>
      <c r="AI49" s="1">
        <v>41852</v>
      </c>
      <c r="AJ49">
        <v>12763.01</v>
      </c>
      <c r="AK49">
        <f t="shared" si="0"/>
        <v>35</v>
      </c>
      <c r="AL49" t="str">
        <f t="shared" si="1"/>
        <v>34-38</v>
      </c>
      <c r="AM49" t="str">
        <f t="shared" si="2"/>
        <v>12.000 a 13.999</v>
      </c>
    </row>
    <row r="50" spans="1:39" x14ac:dyDescent="0.25">
      <c r="A50" t="s">
        <v>961</v>
      </c>
      <c r="B50" t="s">
        <v>36</v>
      </c>
      <c r="C50">
        <v>1803788</v>
      </c>
      <c r="D50">
        <v>2735311660</v>
      </c>
      <c r="E50" t="s">
        <v>962</v>
      </c>
      <c r="F50" t="s">
        <v>37</v>
      </c>
      <c r="G50" t="s">
        <v>963</v>
      </c>
      <c r="H50" t="s">
        <v>67</v>
      </c>
      <c r="I50" t="s">
        <v>39</v>
      </c>
      <c r="K50" t="s">
        <v>40</v>
      </c>
      <c r="M50">
        <v>271</v>
      </c>
      <c r="N50" t="s">
        <v>199</v>
      </c>
      <c r="O50" t="s">
        <v>81</v>
      </c>
      <c r="P50">
        <v>271</v>
      </c>
      <c r="Q50" t="s">
        <v>199</v>
      </c>
      <c r="R50" t="s">
        <v>81</v>
      </c>
      <c r="T50" t="s">
        <v>839</v>
      </c>
      <c r="U50" t="s">
        <v>816</v>
      </c>
      <c r="V50" t="s">
        <v>44</v>
      </c>
      <c r="X50" t="s">
        <v>45</v>
      </c>
      <c r="Z50" t="s">
        <v>245</v>
      </c>
      <c r="AA50">
        <v>0</v>
      </c>
      <c r="AC50">
        <v>0</v>
      </c>
      <c r="AE50" t="s">
        <v>964</v>
      </c>
      <c r="AF50" t="s">
        <v>965</v>
      </c>
      <c r="AG50" t="s">
        <v>46</v>
      </c>
      <c r="AH50" t="s">
        <v>158</v>
      </c>
      <c r="AI50" s="1">
        <v>40393</v>
      </c>
      <c r="AJ50">
        <v>17945.810000000001</v>
      </c>
      <c r="AK50">
        <f t="shared" si="0"/>
        <v>45</v>
      </c>
      <c r="AL50" t="str">
        <f t="shared" si="1"/>
        <v>44-48</v>
      </c>
      <c r="AM50" t="str">
        <f t="shared" si="2"/>
        <v>16.000 a 17.999</v>
      </c>
    </row>
    <row r="51" spans="1:39" x14ac:dyDescent="0.25">
      <c r="A51" t="s">
        <v>966</v>
      </c>
      <c r="B51" t="s">
        <v>36</v>
      </c>
      <c r="C51">
        <v>2151081</v>
      </c>
      <c r="D51">
        <v>3620881600</v>
      </c>
      <c r="E51" t="s">
        <v>967</v>
      </c>
      <c r="F51" t="s">
        <v>37</v>
      </c>
      <c r="G51" t="s">
        <v>968</v>
      </c>
      <c r="H51" t="s">
        <v>38</v>
      </c>
      <c r="I51" t="s">
        <v>39</v>
      </c>
      <c r="K51" t="s">
        <v>40</v>
      </c>
      <c r="M51">
        <v>271</v>
      </c>
      <c r="N51" t="s">
        <v>199</v>
      </c>
      <c r="O51" t="s">
        <v>81</v>
      </c>
      <c r="P51">
        <v>271</v>
      </c>
      <c r="Q51" t="s">
        <v>199</v>
      </c>
      <c r="R51" t="s">
        <v>81</v>
      </c>
      <c r="T51" t="s">
        <v>864</v>
      </c>
      <c r="U51" t="s">
        <v>824</v>
      </c>
      <c r="V51" t="s">
        <v>44</v>
      </c>
      <c r="X51" t="s">
        <v>45</v>
      </c>
      <c r="AA51">
        <v>0</v>
      </c>
      <c r="AC51">
        <v>0</v>
      </c>
      <c r="AG51" t="s">
        <v>46</v>
      </c>
      <c r="AH51" t="s">
        <v>158</v>
      </c>
      <c r="AI51" s="1">
        <v>41863</v>
      </c>
      <c r="AJ51">
        <v>8232.64</v>
      </c>
      <c r="AK51">
        <f t="shared" si="0"/>
        <v>44</v>
      </c>
      <c r="AL51" t="str">
        <f t="shared" si="1"/>
        <v>44-48</v>
      </c>
      <c r="AM51" t="str">
        <f t="shared" si="2"/>
        <v>8.000 a 9.999</v>
      </c>
    </row>
    <row r="52" spans="1:39" x14ac:dyDescent="0.25">
      <c r="A52" t="s">
        <v>969</v>
      </c>
      <c r="B52" t="s">
        <v>36</v>
      </c>
      <c r="C52">
        <v>3273289</v>
      </c>
      <c r="D52">
        <v>10308945662</v>
      </c>
      <c r="E52" t="s">
        <v>357</v>
      </c>
      <c r="F52" t="s">
        <v>53</v>
      </c>
      <c r="G52" t="s">
        <v>970</v>
      </c>
      <c r="H52" t="s">
        <v>80</v>
      </c>
      <c r="I52" t="s">
        <v>39</v>
      </c>
      <c r="K52" t="s">
        <v>40</v>
      </c>
      <c r="M52">
        <v>271</v>
      </c>
      <c r="N52" t="s">
        <v>199</v>
      </c>
      <c r="O52" t="s">
        <v>81</v>
      </c>
      <c r="P52">
        <v>271</v>
      </c>
      <c r="Q52" t="s">
        <v>199</v>
      </c>
      <c r="R52" t="s">
        <v>81</v>
      </c>
      <c r="T52" t="s">
        <v>77</v>
      </c>
      <c r="U52" t="s">
        <v>824</v>
      </c>
      <c r="V52" t="s">
        <v>825</v>
      </c>
      <c r="X52" t="s">
        <v>45</v>
      </c>
      <c r="AA52">
        <v>0</v>
      </c>
      <c r="AC52">
        <v>0</v>
      </c>
      <c r="AG52" t="s">
        <v>826</v>
      </c>
      <c r="AH52" t="s">
        <v>47</v>
      </c>
      <c r="AI52" s="1">
        <v>44602</v>
      </c>
      <c r="AJ52">
        <v>2846.15</v>
      </c>
      <c r="AK52">
        <f t="shared" si="0"/>
        <v>31</v>
      </c>
      <c r="AL52" t="str">
        <f t="shared" si="1"/>
        <v>29-33</v>
      </c>
      <c r="AM52" t="str">
        <f t="shared" si="2"/>
        <v>2.000 a 3.999</v>
      </c>
    </row>
    <row r="53" spans="1:39" x14ac:dyDescent="0.25">
      <c r="A53" t="s">
        <v>971</v>
      </c>
      <c r="B53" t="s">
        <v>36</v>
      </c>
      <c r="C53">
        <v>1803802</v>
      </c>
      <c r="D53">
        <v>303888644</v>
      </c>
      <c r="E53" t="s">
        <v>972</v>
      </c>
      <c r="F53" t="s">
        <v>53</v>
      </c>
      <c r="G53" t="s">
        <v>973</v>
      </c>
      <c r="H53" t="s">
        <v>48</v>
      </c>
      <c r="I53" t="s">
        <v>39</v>
      </c>
      <c r="K53" t="s">
        <v>40</v>
      </c>
      <c r="M53">
        <v>271</v>
      </c>
      <c r="N53" t="s">
        <v>199</v>
      </c>
      <c r="O53" t="s">
        <v>81</v>
      </c>
      <c r="P53">
        <v>271</v>
      </c>
      <c r="Q53" t="s">
        <v>199</v>
      </c>
      <c r="R53" t="s">
        <v>81</v>
      </c>
      <c r="T53" t="s">
        <v>839</v>
      </c>
      <c r="U53" t="s">
        <v>816</v>
      </c>
      <c r="V53" t="s">
        <v>44</v>
      </c>
      <c r="X53" t="s">
        <v>45</v>
      </c>
      <c r="AA53">
        <v>0</v>
      </c>
      <c r="AC53">
        <v>0</v>
      </c>
      <c r="AG53" t="s">
        <v>46</v>
      </c>
      <c r="AH53" t="s">
        <v>158</v>
      </c>
      <c r="AI53" s="1">
        <v>40387</v>
      </c>
      <c r="AJ53">
        <v>17945.810000000001</v>
      </c>
      <c r="AK53">
        <f t="shared" si="0"/>
        <v>48</v>
      </c>
      <c r="AL53" t="str">
        <f t="shared" si="1"/>
        <v>44-48</v>
      </c>
      <c r="AM53" t="str">
        <f t="shared" si="2"/>
        <v>16.000 a 17.999</v>
      </c>
    </row>
    <row r="54" spans="1:39" x14ac:dyDescent="0.25">
      <c r="A54" t="s">
        <v>974</v>
      </c>
      <c r="B54" t="s">
        <v>36</v>
      </c>
      <c r="C54">
        <v>3315242</v>
      </c>
      <c r="D54">
        <v>13212694637</v>
      </c>
      <c r="E54" t="s">
        <v>975</v>
      </c>
      <c r="F54" t="s">
        <v>37</v>
      </c>
      <c r="G54" t="s">
        <v>976</v>
      </c>
      <c r="H54" t="s">
        <v>48</v>
      </c>
      <c r="I54" t="s">
        <v>39</v>
      </c>
      <c r="K54" t="s">
        <v>40</v>
      </c>
      <c r="M54">
        <v>271</v>
      </c>
      <c r="N54" t="s">
        <v>199</v>
      </c>
      <c r="O54" t="s">
        <v>81</v>
      </c>
      <c r="P54">
        <v>271</v>
      </c>
      <c r="Q54" t="s">
        <v>199</v>
      </c>
      <c r="R54" t="s">
        <v>81</v>
      </c>
      <c r="T54" t="s">
        <v>77</v>
      </c>
      <c r="U54" t="s">
        <v>824</v>
      </c>
      <c r="V54" t="s">
        <v>825</v>
      </c>
      <c r="X54" t="s">
        <v>45</v>
      </c>
      <c r="AA54">
        <v>0</v>
      </c>
      <c r="AC54">
        <v>0</v>
      </c>
      <c r="AG54" t="s">
        <v>826</v>
      </c>
      <c r="AH54" t="s">
        <v>47</v>
      </c>
      <c r="AI54" s="1">
        <v>44848</v>
      </c>
      <c r="AJ54">
        <v>2846.15</v>
      </c>
      <c r="AK54">
        <f t="shared" si="0"/>
        <v>25</v>
      </c>
      <c r="AL54" t="str">
        <f t="shared" si="1"/>
        <v>24-28</v>
      </c>
      <c r="AM54" t="str">
        <f t="shared" si="2"/>
        <v>2.000 a 3.999</v>
      </c>
    </row>
    <row r="55" spans="1:39" x14ac:dyDescent="0.25">
      <c r="A55" t="s">
        <v>977</v>
      </c>
      <c r="B55" t="s">
        <v>36</v>
      </c>
      <c r="C55">
        <v>2602756</v>
      </c>
      <c r="D55">
        <v>4788988607</v>
      </c>
      <c r="E55" t="s">
        <v>978</v>
      </c>
      <c r="F55" t="s">
        <v>37</v>
      </c>
      <c r="G55" t="s">
        <v>570</v>
      </c>
      <c r="H55" t="s">
        <v>38</v>
      </c>
      <c r="I55" t="s">
        <v>39</v>
      </c>
      <c r="K55" t="s">
        <v>40</v>
      </c>
      <c r="L55" t="s">
        <v>59</v>
      </c>
      <c r="M55">
        <v>271</v>
      </c>
      <c r="N55" t="s">
        <v>199</v>
      </c>
      <c r="O55" t="s">
        <v>81</v>
      </c>
      <c r="P55">
        <v>271</v>
      </c>
      <c r="Q55" t="s">
        <v>199</v>
      </c>
      <c r="R55" t="s">
        <v>81</v>
      </c>
      <c r="T55" t="s">
        <v>839</v>
      </c>
      <c r="U55" t="s">
        <v>816</v>
      </c>
      <c r="V55" t="s">
        <v>44</v>
      </c>
      <c r="X55" t="s">
        <v>45</v>
      </c>
      <c r="AA55">
        <v>0</v>
      </c>
      <c r="AC55">
        <v>0</v>
      </c>
      <c r="AG55" t="s">
        <v>46</v>
      </c>
      <c r="AH55" t="s">
        <v>158</v>
      </c>
      <c r="AI55" s="1">
        <v>41870</v>
      </c>
      <c r="AJ55">
        <v>12763.01</v>
      </c>
      <c r="AK55">
        <f t="shared" si="0"/>
        <v>44</v>
      </c>
      <c r="AL55" t="str">
        <f t="shared" si="1"/>
        <v>44-48</v>
      </c>
      <c r="AM55" t="str">
        <f t="shared" si="2"/>
        <v>12.000 a 13.999</v>
      </c>
    </row>
    <row r="56" spans="1:39" x14ac:dyDescent="0.25">
      <c r="A56" t="s">
        <v>979</v>
      </c>
      <c r="B56" t="s">
        <v>36</v>
      </c>
      <c r="C56">
        <v>3258456</v>
      </c>
      <c r="D56">
        <v>11288412665</v>
      </c>
      <c r="E56" t="s">
        <v>480</v>
      </c>
      <c r="F56" t="s">
        <v>37</v>
      </c>
      <c r="G56" t="s">
        <v>980</v>
      </c>
      <c r="H56" t="s">
        <v>80</v>
      </c>
      <c r="I56" t="s">
        <v>39</v>
      </c>
      <c r="K56" t="s">
        <v>40</v>
      </c>
      <c r="M56">
        <v>271</v>
      </c>
      <c r="N56" t="s">
        <v>199</v>
      </c>
      <c r="O56" t="s">
        <v>81</v>
      </c>
      <c r="P56">
        <v>271</v>
      </c>
      <c r="Q56" t="s">
        <v>199</v>
      </c>
      <c r="R56" t="s">
        <v>81</v>
      </c>
      <c r="T56" t="s">
        <v>77</v>
      </c>
      <c r="U56" t="s">
        <v>824</v>
      </c>
      <c r="V56" t="s">
        <v>825</v>
      </c>
      <c r="X56" t="s">
        <v>45</v>
      </c>
      <c r="AA56">
        <v>0</v>
      </c>
      <c r="AC56">
        <v>0</v>
      </c>
      <c r="AG56" t="s">
        <v>826</v>
      </c>
      <c r="AH56" t="s">
        <v>47</v>
      </c>
      <c r="AI56" s="1">
        <v>44530</v>
      </c>
      <c r="AJ56">
        <v>2710.25</v>
      </c>
      <c r="AK56">
        <f t="shared" si="0"/>
        <v>29</v>
      </c>
      <c r="AL56" t="str">
        <f t="shared" si="1"/>
        <v>29-33</v>
      </c>
      <c r="AM56" t="str">
        <f t="shared" si="2"/>
        <v>2.000 a 3.999</v>
      </c>
    </row>
    <row r="57" spans="1:39" x14ac:dyDescent="0.25">
      <c r="A57" t="s">
        <v>981</v>
      </c>
      <c r="B57" t="s">
        <v>36</v>
      </c>
      <c r="C57">
        <v>3298494</v>
      </c>
      <c r="D57">
        <v>7727347639</v>
      </c>
      <c r="E57" t="s">
        <v>982</v>
      </c>
      <c r="F57" t="s">
        <v>37</v>
      </c>
      <c r="G57" t="s">
        <v>983</v>
      </c>
      <c r="H57" t="s">
        <v>38</v>
      </c>
      <c r="I57" t="s">
        <v>39</v>
      </c>
      <c r="K57" t="s">
        <v>40</v>
      </c>
      <c r="M57">
        <v>271</v>
      </c>
      <c r="N57" t="s">
        <v>199</v>
      </c>
      <c r="O57" t="s">
        <v>81</v>
      </c>
      <c r="P57">
        <v>271</v>
      </c>
      <c r="Q57" t="s">
        <v>199</v>
      </c>
      <c r="R57" t="s">
        <v>81</v>
      </c>
      <c r="T57" t="s">
        <v>61</v>
      </c>
      <c r="U57" t="s">
        <v>824</v>
      </c>
      <c r="V57" t="s">
        <v>44</v>
      </c>
      <c r="X57" t="s">
        <v>45</v>
      </c>
      <c r="AA57">
        <v>0</v>
      </c>
      <c r="AC57">
        <v>0</v>
      </c>
      <c r="AG57" t="s">
        <v>46</v>
      </c>
      <c r="AH57" t="s">
        <v>158</v>
      </c>
      <c r="AI57" s="1">
        <v>44524</v>
      </c>
      <c r="AJ57">
        <v>9616.18</v>
      </c>
      <c r="AK57">
        <f t="shared" si="0"/>
        <v>37</v>
      </c>
      <c r="AL57" t="str">
        <f t="shared" si="1"/>
        <v>34-38</v>
      </c>
      <c r="AM57" t="str">
        <f t="shared" si="2"/>
        <v>8.000 a 9.999</v>
      </c>
    </row>
    <row r="58" spans="1:39" x14ac:dyDescent="0.25">
      <c r="A58" t="s">
        <v>984</v>
      </c>
      <c r="B58" t="s">
        <v>36</v>
      </c>
      <c r="C58">
        <v>2351496</v>
      </c>
      <c r="D58">
        <v>2989013660</v>
      </c>
      <c r="E58" t="s">
        <v>985</v>
      </c>
      <c r="F58" t="s">
        <v>37</v>
      </c>
      <c r="G58" t="s">
        <v>986</v>
      </c>
      <c r="H58" t="s">
        <v>48</v>
      </c>
      <c r="I58" t="s">
        <v>39</v>
      </c>
      <c r="K58" t="s">
        <v>40</v>
      </c>
      <c r="L58" t="s">
        <v>124</v>
      </c>
      <c r="M58">
        <v>271</v>
      </c>
      <c r="N58" t="s">
        <v>199</v>
      </c>
      <c r="O58" t="s">
        <v>81</v>
      </c>
      <c r="P58">
        <v>271</v>
      </c>
      <c r="Q58" t="s">
        <v>199</v>
      </c>
      <c r="R58" t="s">
        <v>81</v>
      </c>
      <c r="T58" t="s">
        <v>61</v>
      </c>
      <c r="U58" t="s">
        <v>843</v>
      </c>
      <c r="V58" t="s">
        <v>44</v>
      </c>
      <c r="X58" t="s">
        <v>45</v>
      </c>
      <c r="AA58">
        <v>0</v>
      </c>
      <c r="AC58">
        <v>0</v>
      </c>
      <c r="AG58" t="s">
        <v>46</v>
      </c>
      <c r="AH58" t="s">
        <v>158</v>
      </c>
      <c r="AI58" s="1">
        <v>38989</v>
      </c>
      <c r="AJ58">
        <v>18663.64</v>
      </c>
      <c r="AK58">
        <f t="shared" si="0"/>
        <v>48</v>
      </c>
      <c r="AL58" t="str">
        <f t="shared" si="1"/>
        <v>44-48</v>
      </c>
      <c r="AM58" t="str">
        <f t="shared" si="2"/>
        <v>18.000 a 19.999</v>
      </c>
    </row>
    <row r="59" spans="1:39" x14ac:dyDescent="0.25">
      <c r="A59" t="s">
        <v>987</v>
      </c>
      <c r="B59" t="s">
        <v>36</v>
      </c>
      <c r="C59">
        <v>1507142</v>
      </c>
      <c r="D59">
        <v>5503342623</v>
      </c>
      <c r="E59" t="s">
        <v>394</v>
      </c>
      <c r="F59" t="s">
        <v>37</v>
      </c>
      <c r="G59" t="s">
        <v>988</v>
      </c>
      <c r="H59" t="s">
        <v>48</v>
      </c>
      <c r="I59" t="s">
        <v>39</v>
      </c>
      <c r="K59" t="s">
        <v>40</v>
      </c>
      <c r="L59" t="s">
        <v>59</v>
      </c>
      <c r="M59">
        <v>271</v>
      </c>
      <c r="N59" t="s">
        <v>199</v>
      </c>
      <c r="O59" t="s">
        <v>81</v>
      </c>
      <c r="P59">
        <v>271</v>
      </c>
      <c r="Q59" t="s">
        <v>199</v>
      </c>
      <c r="R59" t="s">
        <v>81</v>
      </c>
      <c r="T59" t="s">
        <v>61</v>
      </c>
      <c r="U59" t="s">
        <v>824</v>
      </c>
      <c r="V59" t="s">
        <v>44</v>
      </c>
      <c r="X59" t="s">
        <v>45</v>
      </c>
      <c r="AA59">
        <v>0</v>
      </c>
      <c r="AC59">
        <v>0</v>
      </c>
      <c r="AG59" t="s">
        <v>46</v>
      </c>
      <c r="AH59" t="s">
        <v>158</v>
      </c>
      <c r="AI59" s="1">
        <v>38569</v>
      </c>
      <c r="AJ59">
        <v>20530.009999999998</v>
      </c>
      <c r="AK59">
        <f t="shared" si="0"/>
        <v>42</v>
      </c>
      <c r="AL59" t="str">
        <f t="shared" si="1"/>
        <v>39-43</v>
      </c>
      <c r="AM59" t="str">
        <f t="shared" si="2"/>
        <v>20.000 ou mais</v>
      </c>
    </row>
    <row r="60" spans="1:39" x14ac:dyDescent="0.25">
      <c r="A60" t="s">
        <v>989</v>
      </c>
      <c r="B60" t="s">
        <v>36</v>
      </c>
      <c r="C60">
        <v>2767038</v>
      </c>
      <c r="D60">
        <v>6418387600</v>
      </c>
      <c r="E60" t="s">
        <v>990</v>
      </c>
      <c r="F60" t="s">
        <v>37</v>
      </c>
      <c r="G60" t="s">
        <v>991</v>
      </c>
      <c r="H60" t="s">
        <v>38</v>
      </c>
      <c r="I60" t="s">
        <v>39</v>
      </c>
      <c r="K60" t="s">
        <v>40</v>
      </c>
      <c r="M60">
        <v>271</v>
      </c>
      <c r="N60" t="s">
        <v>199</v>
      </c>
      <c r="O60" t="s">
        <v>81</v>
      </c>
      <c r="P60">
        <v>271</v>
      </c>
      <c r="Q60" t="s">
        <v>199</v>
      </c>
      <c r="R60" t="s">
        <v>81</v>
      </c>
      <c r="T60" t="s">
        <v>839</v>
      </c>
      <c r="U60" t="s">
        <v>816</v>
      </c>
      <c r="V60" t="s">
        <v>44</v>
      </c>
      <c r="X60" t="s">
        <v>45</v>
      </c>
      <c r="Z60" t="s">
        <v>245</v>
      </c>
      <c r="AA60">
        <v>0</v>
      </c>
      <c r="AC60">
        <v>0</v>
      </c>
      <c r="AE60" t="s">
        <v>992</v>
      </c>
      <c r="AF60" t="s">
        <v>993</v>
      </c>
      <c r="AG60" t="s">
        <v>46</v>
      </c>
      <c r="AH60" t="s">
        <v>158</v>
      </c>
      <c r="AI60" s="1">
        <v>40387</v>
      </c>
      <c r="AJ60">
        <v>17945.810000000001</v>
      </c>
      <c r="AK60">
        <f t="shared" si="0"/>
        <v>41</v>
      </c>
      <c r="AL60" t="str">
        <f t="shared" si="1"/>
        <v>39-43</v>
      </c>
      <c r="AM60" t="str">
        <f t="shared" si="2"/>
        <v>16.000 a 17.999</v>
      </c>
    </row>
    <row r="61" spans="1:39" x14ac:dyDescent="0.25">
      <c r="A61" t="s">
        <v>994</v>
      </c>
      <c r="B61" t="s">
        <v>36</v>
      </c>
      <c r="C61">
        <v>1507140</v>
      </c>
      <c r="D61">
        <v>44019823634</v>
      </c>
      <c r="E61" t="s">
        <v>672</v>
      </c>
      <c r="F61" t="s">
        <v>37</v>
      </c>
      <c r="G61" t="s">
        <v>995</v>
      </c>
      <c r="H61" t="s">
        <v>48</v>
      </c>
      <c r="I61" t="s">
        <v>39</v>
      </c>
      <c r="K61" t="s">
        <v>40</v>
      </c>
      <c r="L61" t="s">
        <v>59</v>
      </c>
      <c r="M61">
        <v>271</v>
      </c>
      <c r="N61" t="s">
        <v>199</v>
      </c>
      <c r="O61" t="s">
        <v>81</v>
      </c>
      <c r="P61">
        <v>271</v>
      </c>
      <c r="Q61" t="s">
        <v>199</v>
      </c>
      <c r="R61" t="s">
        <v>81</v>
      </c>
      <c r="T61" t="s">
        <v>61</v>
      </c>
      <c r="U61" t="s">
        <v>824</v>
      </c>
      <c r="V61" t="s">
        <v>44</v>
      </c>
      <c r="X61" t="s">
        <v>45</v>
      </c>
      <c r="AA61">
        <v>0</v>
      </c>
      <c r="AC61">
        <v>0</v>
      </c>
      <c r="AG61" t="s">
        <v>46</v>
      </c>
      <c r="AH61" t="s">
        <v>158</v>
      </c>
      <c r="AI61" s="1">
        <v>38569</v>
      </c>
      <c r="AJ61">
        <v>20530.009999999998</v>
      </c>
      <c r="AK61">
        <f t="shared" si="0"/>
        <v>50</v>
      </c>
      <c r="AL61" t="str">
        <f t="shared" si="1"/>
        <v>49-53</v>
      </c>
      <c r="AM61" t="str">
        <f t="shared" si="2"/>
        <v>20.000 ou mais</v>
      </c>
    </row>
    <row r="62" spans="1:39" x14ac:dyDescent="0.25">
      <c r="A62" t="s">
        <v>996</v>
      </c>
      <c r="B62" t="s">
        <v>36</v>
      </c>
      <c r="C62">
        <v>2568521</v>
      </c>
      <c r="D62">
        <v>3747917674</v>
      </c>
      <c r="E62" t="s">
        <v>997</v>
      </c>
      <c r="F62" t="s">
        <v>37</v>
      </c>
      <c r="G62" t="s">
        <v>998</v>
      </c>
      <c r="H62" t="s">
        <v>67</v>
      </c>
      <c r="I62" t="s">
        <v>39</v>
      </c>
      <c r="K62" t="s">
        <v>40</v>
      </c>
      <c r="L62" t="s">
        <v>59</v>
      </c>
      <c r="M62">
        <v>271</v>
      </c>
      <c r="N62" t="s">
        <v>199</v>
      </c>
      <c r="O62" t="s">
        <v>81</v>
      </c>
      <c r="P62">
        <v>271</v>
      </c>
      <c r="Q62" t="s">
        <v>199</v>
      </c>
      <c r="R62" t="s">
        <v>81</v>
      </c>
      <c r="T62" t="s">
        <v>61</v>
      </c>
      <c r="U62" t="s">
        <v>816</v>
      </c>
      <c r="V62" t="s">
        <v>44</v>
      </c>
      <c r="X62" t="s">
        <v>45</v>
      </c>
      <c r="AA62">
        <v>0</v>
      </c>
      <c r="AC62">
        <v>0</v>
      </c>
      <c r="AG62" t="s">
        <v>46</v>
      </c>
      <c r="AH62" t="s">
        <v>158</v>
      </c>
      <c r="AI62" s="1">
        <v>40386</v>
      </c>
      <c r="AJ62">
        <v>17945.810000000001</v>
      </c>
      <c r="AK62">
        <f t="shared" si="0"/>
        <v>44</v>
      </c>
      <c r="AL62" t="str">
        <f t="shared" si="1"/>
        <v>44-48</v>
      </c>
      <c r="AM62" t="str">
        <f t="shared" si="2"/>
        <v>16.000 a 17.999</v>
      </c>
    </row>
    <row r="63" spans="1:39" x14ac:dyDescent="0.25">
      <c r="A63" t="s">
        <v>999</v>
      </c>
      <c r="B63" t="s">
        <v>36</v>
      </c>
      <c r="C63">
        <v>2610462</v>
      </c>
      <c r="D63">
        <v>6722198677</v>
      </c>
      <c r="E63" t="s">
        <v>1000</v>
      </c>
      <c r="F63" t="s">
        <v>37</v>
      </c>
      <c r="G63" t="s">
        <v>1001</v>
      </c>
      <c r="H63" t="s">
        <v>48</v>
      </c>
      <c r="I63" t="s">
        <v>39</v>
      </c>
      <c r="K63" t="s">
        <v>40</v>
      </c>
      <c r="L63" t="s">
        <v>88</v>
      </c>
      <c r="M63">
        <v>271</v>
      </c>
      <c r="N63" t="s">
        <v>199</v>
      </c>
      <c r="O63" t="s">
        <v>81</v>
      </c>
      <c r="P63">
        <v>271</v>
      </c>
      <c r="Q63" t="s">
        <v>199</v>
      </c>
      <c r="R63" t="s">
        <v>81</v>
      </c>
      <c r="T63" t="s">
        <v>839</v>
      </c>
      <c r="U63" t="s">
        <v>843</v>
      </c>
      <c r="V63" t="s">
        <v>44</v>
      </c>
      <c r="X63" t="s">
        <v>45</v>
      </c>
      <c r="AA63">
        <v>0</v>
      </c>
      <c r="AC63">
        <v>0</v>
      </c>
      <c r="AG63" t="s">
        <v>46</v>
      </c>
      <c r="AH63" t="s">
        <v>158</v>
      </c>
      <c r="AI63" s="1">
        <v>40394</v>
      </c>
      <c r="AJ63">
        <v>13273.52</v>
      </c>
      <c r="AK63">
        <f t="shared" si="0"/>
        <v>37</v>
      </c>
      <c r="AL63" t="str">
        <f t="shared" si="1"/>
        <v>34-38</v>
      </c>
      <c r="AM63" t="str">
        <f t="shared" si="2"/>
        <v>12.000 a 13.999</v>
      </c>
    </row>
    <row r="64" spans="1:39" x14ac:dyDescent="0.25">
      <c r="A64" t="s">
        <v>1002</v>
      </c>
      <c r="B64" t="s">
        <v>36</v>
      </c>
      <c r="C64">
        <v>2822175</v>
      </c>
      <c r="D64">
        <v>6852903605</v>
      </c>
      <c r="E64" t="s">
        <v>1003</v>
      </c>
      <c r="F64" t="s">
        <v>37</v>
      </c>
      <c r="G64" t="s">
        <v>1004</v>
      </c>
      <c r="H64" t="s">
        <v>48</v>
      </c>
      <c r="I64" t="s">
        <v>39</v>
      </c>
      <c r="K64" t="s">
        <v>40</v>
      </c>
      <c r="M64">
        <v>271</v>
      </c>
      <c r="N64" t="s">
        <v>199</v>
      </c>
      <c r="O64" t="s">
        <v>81</v>
      </c>
      <c r="P64">
        <v>271</v>
      </c>
      <c r="Q64" t="s">
        <v>199</v>
      </c>
      <c r="R64" t="s">
        <v>81</v>
      </c>
      <c r="T64" t="s">
        <v>839</v>
      </c>
      <c r="U64" t="s">
        <v>816</v>
      </c>
      <c r="V64" t="s">
        <v>44</v>
      </c>
      <c r="X64" t="s">
        <v>45</v>
      </c>
      <c r="AA64">
        <v>0</v>
      </c>
      <c r="AC64">
        <v>0</v>
      </c>
      <c r="AG64" t="s">
        <v>46</v>
      </c>
      <c r="AH64" t="s">
        <v>158</v>
      </c>
      <c r="AI64" s="1">
        <v>41766</v>
      </c>
      <c r="AJ64">
        <v>12763.01</v>
      </c>
      <c r="AK64">
        <f t="shared" si="0"/>
        <v>38</v>
      </c>
      <c r="AL64" t="str">
        <f t="shared" si="1"/>
        <v>34-38</v>
      </c>
      <c r="AM64" t="str">
        <f t="shared" si="2"/>
        <v>12.000 a 13.999</v>
      </c>
    </row>
    <row r="65" spans="1:39" x14ac:dyDescent="0.25">
      <c r="A65" t="s">
        <v>1005</v>
      </c>
      <c r="B65" t="s">
        <v>36</v>
      </c>
      <c r="C65">
        <v>1804516</v>
      </c>
      <c r="D65">
        <v>90805712615</v>
      </c>
      <c r="E65" t="s">
        <v>1006</v>
      </c>
      <c r="F65" t="s">
        <v>37</v>
      </c>
      <c r="G65" t="s">
        <v>1007</v>
      </c>
      <c r="H65" t="s">
        <v>48</v>
      </c>
      <c r="I65" t="s">
        <v>39</v>
      </c>
      <c r="K65" t="s">
        <v>40</v>
      </c>
      <c r="M65">
        <v>271</v>
      </c>
      <c r="N65" t="s">
        <v>199</v>
      </c>
      <c r="O65" t="s">
        <v>81</v>
      </c>
      <c r="P65">
        <v>271</v>
      </c>
      <c r="Q65" t="s">
        <v>199</v>
      </c>
      <c r="R65" t="s">
        <v>81</v>
      </c>
      <c r="T65" t="s">
        <v>61</v>
      </c>
      <c r="U65" t="s">
        <v>816</v>
      </c>
      <c r="V65" t="s">
        <v>44</v>
      </c>
      <c r="X65" t="s">
        <v>45</v>
      </c>
      <c r="AA65">
        <v>0</v>
      </c>
      <c r="AC65">
        <v>0</v>
      </c>
      <c r="AG65" t="s">
        <v>46</v>
      </c>
      <c r="AH65" t="s">
        <v>158</v>
      </c>
      <c r="AI65" s="1">
        <v>40393</v>
      </c>
      <c r="AJ65">
        <v>17945.810000000001</v>
      </c>
      <c r="AK65">
        <f t="shared" si="0"/>
        <v>48</v>
      </c>
      <c r="AL65" t="str">
        <f t="shared" si="1"/>
        <v>44-48</v>
      </c>
      <c r="AM65" t="str">
        <f t="shared" si="2"/>
        <v>16.000 a 17.999</v>
      </c>
    </row>
    <row r="66" spans="1:39" x14ac:dyDescent="0.25">
      <c r="A66" t="s">
        <v>1008</v>
      </c>
      <c r="B66" t="s">
        <v>36</v>
      </c>
      <c r="C66">
        <v>1178605</v>
      </c>
      <c r="D66">
        <v>65239970653</v>
      </c>
      <c r="E66" t="s">
        <v>1009</v>
      </c>
      <c r="F66" t="s">
        <v>53</v>
      </c>
      <c r="G66" t="s">
        <v>1010</v>
      </c>
      <c r="H66" t="s">
        <v>48</v>
      </c>
      <c r="I66" t="s">
        <v>39</v>
      </c>
      <c r="K66" t="s">
        <v>40</v>
      </c>
      <c r="M66">
        <v>271</v>
      </c>
      <c r="N66" t="s">
        <v>199</v>
      </c>
      <c r="O66" t="s">
        <v>81</v>
      </c>
      <c r="P66">
        <v>271</v>
      </c>
      <c r="Q66" t="s">
        <v>199</v>
      </c>
      <c r="R66" t="s">
        <v>81</v>
      </c>
      <c r="T66" t="s">
        <v>839</v>
      </c>
      <c r="U66" t="s">
        <v>816</v>
      </c>
      <c r="V66" t="s">
        <v>44</v>
      </c>
      <c r="X66" t="s">
        <v>45</v>
      </c>
      <c r="AA66">
        <v>0</v>
      </c>
      <c r="AC66">
        <v>0</v>
      </c>
      <c r="AG66" t="s">
        <v>46</v>
      </c>
      <c r="AH66" t="s">
        <v>158</v>
      </c>
      <c r="AI66" s="1">
        <v>40630</v>
      </c>
      <c r="AJ66">
        <v>17945.810000000001</v>
      </c>
      <c r="AK66">
        <f t="shared" si="0"/>
        <v>53</v>
      </c>
      <c r="AL66" t="str">
        <f t="shared" si="1"/>
        <v>49-53</v>
      </c>
      <c r="AM66" t="str">
        <f t="shared" si="2"/>
        <v>16.000 a 17.999</v>
      </c>
    </row>
    <row r="67" spans="1:39" x14ac:dyDescent="0.25">
      <c r="A67" t="s">
        <v>1011</v>
      </c>
      <c r="B67" t="s">
        <v>36</v>
      </c>
      <c r="C67">
        <v>3251411</v>
      </c>
      <c r="D67">
        <v>10018523625</v>
      </c>
      <c r="E67" t="s">
        <v>500</v>
      </c>
      <c r="F67" t="s">
        <v>53</v>
      </c>
      <c r="G67" t="s">
        <v>1012</v>
      </c>
      <c r="H67" t="s">
        <v>48</v>
      </c>
      <c r="I67" t="s">
        <v>39</v>
      </c>
      <c r="K67" t="s">
        <v>40</v>
      </c>
      <c r="M67">
        <v>271</v>
      </c>
      <c r="N67" t="s">
        <v>199</v>
      </c>
      <c r="O67" t="s">
        <v>81</v>
      </c>
      <c r="P67">
        <v>271</v>
      </c>
      <c r="Q67" t="s">
        <v>199</v>
      </c>
      <c r="R67" t="s">
        <v>81</v>
      </c>
      <c r="T67" t="s">
        <v>61</v>
      </c>
      <c r="U67" t="s">
        <v>824</v>
      </c>
      <c r="V67" t="s">
        <v>44</v>
      </c>
      <c r="X67" t="s">
        <v>45</v>
      </c>
      <c r="AA67">
        <v>0</v>
      </c>
      <c r="AC67">
        <v>0</v>
      </c>
      <c r="AG67" t="s">
        <v>46</v>
      </c>
      <c r="AH67" t="s">
        <v>158</v>
      </c>
      <c r="AI67" s="1">
        <v>44447</v>
      </c>
      <c r="AJ67">
        <v>9616.18</v>
      </c>
      <c r="AK67">
        <f t="shared" ref="AK67:AK94" si="3">YEAR($AN$3)-YEAR(E67)</f>
        <v>31</v>
      </c>
      <c r="AL67" t="str">
        <f t="shared" ref="AL67:AL94" si="4">VLOOKUP(AK67,$AO$3:$AP$14,2,1)</f>
        <v>29-33</v>
      </c>
      <c r="AM67" t="str">
        <f t="shared" ref="AM67:AM94" si="5">VLOOKUP(AJ67,$AQ$2:$AR$12,2,1)</f>
        <v>8.000 a 9.999</v>
      </c>
    </row>
    <row r="68" spans="1:39" x14ac:dyDescent="0.25">
      <c r="A68" t="s">
        <v>1013</v>
      </c>
      <c r="B68" t="s">
        <v>36</v>
      </c>
      <c r="C68">
        <v>2618898</v>
      </c>
      <c r="D68">
        <v>750127155</v>
      </c>
      <c r="E68" t="s">
        <v>1014</v>
      </c>
      <c r="F68" t="s">
        <v>37</v>
      </c>
      <c r="G68" t="s">
        <v>1015</v>
      </c>
      <c r="H68" t="s">
        <v>48</v>
      </c>
      <c r="I68" t="s">
        <v>39</v>
      </c>
      <c r="K68" t="s">
        <v>56</v>
      </c>
      <c r="L68" t="s">
        <v>58</v>
      </c>
      <c r="M68">
        <v>271</v>
      </c>
      <c r="N68" t="s">
        <v>199</v>
      </c>
      <c r="O68" t="s">
        <v>81</v>
      </c>
      <c r="P68">
        <v>271</v>
      </c>
      <c r="Q68" t="s">
        <v>199</v>
      </c>
      <c r="R68" t="s">
        <v>81</v>
      </c>
      <c r="T68" t="s">
        <v>839</v>
      </c>
      <c r="U68" t="s">
        <v>843</v>
      </c>
      <c r="V68" t="s">
        <v>44</v>
      </c>
      <c r="X68" t="s">
        <v>45</v>
      </c>
      <c r="AA68">
        <v>0</v>
      </c>
      <c r="AC68">
        <v>0</v>
      </c>
      <c r="AG68" t="s">
        <v>46</v>
      </c>
      <c r="AH68" t="s">
        <v>158</v>
      </c>
      <c r="AI68" s="1">
        <v>40387</v>
      </c>
      <c r="AJ68">
        <v>13273.52</v>
      </c>
      <c r="AK68">
        <f t="shared" si="3"/>
        <v>37</v>
      </c>
      <c r="AL68" t="str">
        <f t="shared" si="4"/>
        <v>34-38</v>
      </c>
      <c r="AM68" t="str">
        <f t="shared" si="5"/>
        <v>12.000 a 13.999</v>
      </c>
    </row>
    <row r="69" spans="1:39" x14ac:dyDescent="0.25">
      <c r="A69" t="s">
        <v>1016</v>
      </c>
      <c r="B69" t="s">
        <v>36</v>
      </c>
      <c r="C69">
        <v>2686272</v>
      </c>
      <c r="D69">
        <v>8113136622</v>
      </c>
      <c r="E69" t="s">
        <v>200</v>
      </c>
      <c r="F69" t="s">
        <v>37</v>
      </c>
      <c r="G69" t="s">
        <v>1017</v>
      </c>
      <c r="H69" t="s">
        <v>48</v>
      </c>
      <c r="I69" t="s">
        <v>39</v>
      </c>
      <c r="K69" t="s">
        <v>40</v>
      </c>
      <c r="L69" t="s">
        <v>59</v>
      </c>
      <c r="M69">
        <v>271</v>
      </c>
      <c r="N69" t="s">
        <v>199</v>
      </c>
      <c r="O69" t="s">
        <v>81</v>
      </c>
      <c r="P69">
        <v>271</v>
      </c>
      <c r="Q69" t="s">
        <v>199</v>
      </c>
      <c r="R69" t="s">
        <v>81</v>
      </c>
      <c r="T69" t="s">
        <v>839</v>
      </c>
      <c r="U69" t="s">
        <v>843</v>
      </c>
      <c r="V69" t="s">
        <v>44</v>
      </c>
      <c r="X69" t="s">
        <v>45</v>
      </c>
      <c r="AA69">
        <v>0</v>
      </c>
      <c r="AC69">
        <v>0</v>
      </c>
      <c r="AG69" t="s">
        <v>46</v>
      </c>
      <c r="AH69" t="s">
        <v>158</v>
      </c>
      <c r="AI69" s="1">
        <v>40394</v>
      </c>
      <c r="AJ69">
        <v>13273.52</v>
      </c>
      <c r="AK69">
        <f t="shared" si="3"/>
        <v>36</v>
      </c>
      <c r="AL69" t="str">
        <f t="shared" si="4"/>
        <v>34-38</v>
      </c>
      <c r="AM69" t="str">
        <f t="shared" si="5"/>
        <v>12.000 a 13.999</v>
      </c>
    </row>
    <row r="70" spans="1:39" x14ac:dyDescent="0.25">
      <c r="A70" t="s">
        <v>1018</v>
      </c>
      <c r="B70" t="s">
        <v>36</v>
      </c>
      <c r="C70">
        <v>2573409</v>
      </c>
      <c r="D70">
        <v>6371970623</v>
      </c>
      <c r="E70" t="s">
        <v>1019</v>
      </c>
      <c r="F70" t="s">
        <v>37</v>
      </c>
      <c r="G70" t="s">
        <v>1020</v>
      </c>
      <c r="H70" t="s">
        <v>48</v>
      </c>
      <c r="I70" t="s">
        <v>39</v>
      </c>
      <c r="K70" t="s">
        <v>40</v>
      </c>
      <c r="L70" t="s">
        <v>365</v>
      </c>
      <c r="M70">
        <v>271</v>
      </c>
      <c r="N70" t="s">
        <v>199</v>
      </c>
      <c r="O70" t="s">
        <v>81</v>
      </c>
      <c r="P70">
        <v>271</v>
      </c>
      <c r="Q70" t="s">
        <v>199</v>
      </c>
      <c r="R70" t="s">
        <v>81</v>
      </c>
      <c r="T70" t="s">
        <v>839</v>
      </c>
      <c r="U70" t="s">
        <v>816</v>
      </c>
      <c r="V70" t="s">
        <v>44</v>
      </c>
      <c r="X70" t="s">
        <v>45</v>
      </c>
      <c r="Z70" t="s">
        <v>245</v>
      </c>
      <c r="AA70">
        <v>0</v>
      </c>
      <c r="AC70">
        <v>0</v>
      </c>
      <c r="AE70" t="s">
        <v>1021</v>
      </c>
      <c r="AF70" t="s">
        <v>764</v>
      </c>
      <c r="AG70" t="s">
        <v>46</v>
      </c>
      <c r="AH70" t="s">
        <v>158</v>
      </c>
      <c r="AI70" s="1">
        <v>41611</v>
      </c>
      <c r="AJ70">
        <v>12763.01</v>
      </c>
      <c r="AK70">
        <f t="shared" si="3"/>
        <v>39</v>
      </c>
      <c r="AL70" t="str">
        <f t="shared" si="4"/>
        <v>39-43</v>
      </c>
      <c r="AM70" t="str">
        <f t="shared" si="5"/>
        <v>12.000 a 13.999</v>
      </c>
    </row>
    <row r="71" spans="1:39" x14ac:dyDescent="0.25">
      <c r="A71" t="s">
        <v>1022</v>
      </c>
      <c r="B71" t="s">
        <v>36</v>
      </c>
      <c r="C71">
        <v>2487244</v>
      </c>
      <c r="D71">
        <v>93761414668</v>
      </c>
      <c r="E71" t="s">
        <v>1023</v>
      </c>
      <c r="F71" t="s">
        <v>37</v>
      </c>
      <c r="G71" t="s">
        <v>1024</v>
      </c>
      <c r="H71" t="s">
        <v>48</v>
      </c>
      <c r="I71" t="s">
        <v>39</v>
      </c>
      <c r="K71" t="s">
        <v>40</v>
      </c>
      <c r="L71" t="s">
        <v>696</v>
      </c>
      <c r="M71">
        <v>271</v>
      </c>
      <c r="N71" t="s">
        <v>199</v>
      </c>
      <c r="O71" t="s">
        <v>81</v>
      </c>
      <c r="P71">
        <v>271</v>
      </c>
      <c r="Q71" t="s">
        <v>199</v>
      </c>
      <c r="R71" t="s">
        <v>81</v>
      </c>
      <c r="T71" t="s">
        <v>61</v>
      </c>
      <c r="U71" t="s">
        <v>824</v>
      </c>
      <c r="V71" t="s">
        <v>44</v>
      </c>
      <c r="X71" t="s">
        <v>45</v>
      </c>
      <c r="AA71">
        <v>0</v>
      </c>
      <c r="AC71">
        <v>0</v>
      </c>
      <c r="AG71" t="s">
        <v>46</v>
      </c>
      <c r="AH71" t="s">
        <v>158</v>
      </c>
      <c r="AI71" s="1">
        <v>38982</v>
      </c>
      <c r="AJ71">
        <v>24382.77</v>
      </c>
      <c r="AK71">
        <f t="shared" si="3"/>
        <v>47</v>
      </c>
      <c r="AL71" t="str">
        <f t="shared" si="4"/>
        <v>44-48</v>
      </c>
      <c r="AM71" t="str">
        <f t="shared" si="5"/>
        <v>20.000 ou mais</v>
      </c>
    </row>
    <row r="72" spans="1:39" x14ac:dyDescent="0.25">
      <c r="A72" t="s">
        <v>1025</v>
      </c>
      <c r="B72" t="s">
        <v>36</v>
      </c>
      <c r="C72">
        <v>1802161</v>
      </c>
      <c r="D72">
        <v>7799304600</v>
      </c>
      <c r="E72" t="s">
        <v>799</v>
      </c>
      <c r="F72" t="s">
        <v>37</v>
      </c>
      <c r="G72" t="s">
        <v>1026</v>
      </c>
      <c r="H72" t="s">
        <v>48</v>
      </c>
      <c r="I72" t="s">
        <v>39</v>
      </c>
      <c r="K72" t="s">
        <v>40</v>
      </c>
      <c r="M72">
        <v>271</v>
      </c>
      <c r="N72" t="s">
        <v>199</v>
      </c>
      <c r="O72" t="s">
        <v>81</v>
      </c>
      <c r="P72">
        <v>271</v>
      </c>
      <c r="Q72" t="s">
        <v>199</v>
      </c>
      <c r="R72" t="s">
        <v>81</v>
      </c>
      <c r="T72" t="s">
        <v>839</v>
      </c>
      <c r="U72" t="s">
        <v>816</v>
      </c>
      <c r="V72" t="s">
        <v>44</v>
      </c>
      <c r="X72" t="s">
        <v>45</v>
      </c>
      <c r="AA72">
        <v>0</v>
      </c>
      <c r="AC72">
        <v>0</v>
      </c>
      <c r="AG72" t="s">
        <v>46</v>
      </c>
      <c r="AH72" t="s">
        <v>158</v>
      </c>
      <c r="AI72" s="1">
        <v>40387</v>
      </c>
      <c r="AJ72">
        <v>17945.810000000001</v>
      </c>
      <c r="AK72">
        <f t="shared" si="3"/>
        <v>36</v>
      </c>
      <c r="AL72" t="str">
        <f t="shared" si="4"/>
        <v>34-38</v>
      </c>
      <c r="AM72" t="str">
        <f t="shared" si="5"/>
        <v>16.000 a 17.999</v>
      </c>
    </row>
    <row r="73" spans="1:39" x14ac:dyDescent="0.25">
      <c r="A73" t="s">
        <v>1027</v>
      </c>
      <c r="B73" t="s">
        <v>36</v>
      </c>
      <c r="C73">
        <v>1803828</v>
      </c>
      <c r="D73">
        <v>5042527630</v>
      </c>
      <c r="E73" t="s">
        <v>1028</v>
      </c>
      <c r="F73" t="s">
        <v>37</v>
      </c>
      <c r="G73" t="s">
        <v>1029</v>
      </c>
      <c r="H73" t="s">
        <v>48</v>
      </c>
      <c r="I73" t="s">
        <v>39</v>
      </c>
      <c r="K73" t="s">
        <v>56</v>
      </c>
      <c r="M73">
        <v>271</v>
      </c>
      <c r="N73" t="s">
        <v>199</v>
      </c>
      <c r="O73" t="s">
        <v>81</v>
      </c>
      <c r="P73">
        <v>271</v>
      </c>
      <c r="Q73" t="s">
        <v>199</v>
      </c>
      <c r="R73" t="s">
        <v>81</v>
      </c>
      <c r="T73" t="s">
        <v>61</v>
      </c>
      <c r="U73" t="s">
        <v>824</v>
      </c>
      <c r="V73" t="s">
        <v>44</v>
      </c>
      <c r="X73" t="s">
        <v>45</v>
      </c>
      <c r="AA73">
        <v>0</v>
      </c>
      <c r="AC73">
        <v>0</v>
      </c>
      <c r="AG73" t="s">
        <v>46</v>
      </c>
      <c r="AH73" t="s">
        <v>158</v>
      </c>
      <c r="AI73" s="1">
        <v>40387</v>
      </c>
      <c r="AJ73">
        <v>17567.419999999998</v>
      </c>
      <c r="AK73">
        <f t="shared" si="3"/>
        <v>42</v>
      </c>
      <c r="AL73" t="str">
        <f t="shared" si="4"/>
        <v>39-43</v>
      </c>
      <c r="AM73" t="str">
        <f t="shared" si="5"/>
        <v>16.000 a 17.999</v>
      </c>
    </row>
    <row r="74" spans="1:39" x14ac:dyDescent="0.25">
      <c r="A74" t="s">
        <v>1030</v>
      </c>
      <c r="B74" t="s">
        <v>36</v>
      </c>
      <c r="C74">
        <v>3558845</v>
      </c>
      <c r="D74">
        <v>5651137637</v>
      </c>
      <c r="E74" t="s">
        <v>1031</v>
      </c>
      <c r="F74" t="s">
        <v>37</v>
      </c>
      <c r="G74" t="s">
        <v>1032</v>
      </c>
      <c r="H74" t="s">
        <v>38</v>
      </c>
      <c r="I74" t="s">
        <v>39</v>
      </c>
      <c r="K74" t="s">
        <v>152</v>
      </c>
      <c r="L74" t="s">
        <v>1033</v>
      </c>
      <c r="M74">
        <v>271</v>
      </c>
      <c r="N74" t="s">
        <v>199</v>
      </c>
      <c r="O74" t="s">
        <v>81</v>
      </c>
      <c r="P74">
        <v>271</v>
      </c>
      <c r="Q74" t="s">
        <v>199</v>
      </c>
      <c r="R74" t="s">
        <v>81</v>
      </c>
      <c r="T74" t="s">
        <v>839</v>
      </c>
      <c r="U74" t="s">
        <v>816</v>
      </c>
      <c r="V74" t="s">
        <v>44</v>
      </c>
      <c r="X74" t="s">
        <v>45</v>
      </c>
      <c r="AA74">
        <v>0</v>
      </c>
      <c r="AC74">
        <v>0</v>
      </c>
      <c r="AG74" t="s">
        <v>46</v>
      </c>
      <c r="AH74" t="s">
        <v>158</v>
      </c>
      <c r="AI74" s="1">
        <v>41870</v>
      </c>
      <c r="AJ74">
        <v>12763.01</v>
      </c>
      <c r="AK74">
        <f t="shared" si="3"/>
        <v>42</v>
      </c>
      <c r="AL74" t="str">
        <f t="shared" si="4"/>
        <v>39-43</v>
      </c>
      <c r="AM74" t="str">
        <f t="shared" si="5"/>
        <v>12.000 a 13.999</v>
      </c>
    </row>
    <row r="75" spans="1:39" x14ac:dyDescent="0.25">
      <c r="A75" t="s">
        <v>1034</v>
      </c>
      <c r="B75" t="s">
        <v>36</v>
      </c>
      <c r="C75">
        <v>2565005</v>
      </c>
      <c r="D75">
        <v>4892294683</v>
      </c>
      <c r="E75" t="s">
        <v>726</v>
      </c>
      <c r="F75" t="s">
        <v>37</v>
      </c>
      <c r="G75" t="s">
        <v>1035</v>
      </c>
      <c r="H75" t="s">
        <v>48</v>
      </c>
      <c r="I75" t="s">
        <v>39</v>
      </c>
      <c r="K75" t="s">
        <v>40</v>
      </c>
      <c r="L75" t="s">
        <v>286</v>
      </c>
      <c r="M75">
        <v>271</v>
      </c>
      <c r="N75" t="s">
        <v>199</v>
      </c>
      <c r="O75" t="s">
        <v>81</v>
      </c>
      <c r="P75">
        <v>271</v>
      </c>
      <c r="Q75" t="s">
        <v>199</v>
      </c>
      <c r="R75" t="s">
        <v>81</v>
      </c>
      <c r="T75" t="s">
        <v>864</v>
      </c>
      <c r="U75" t="s">
        <v>843</v>
      </c>
      <c r="V75" t="s">
        <v>44</v>
      </c>
      <c r="X75" t="s">
        <v>45</v>
      </c>
      <c r="AA75">
        <v>0</v>
      </c>
      <c r="AC75">
        <v>0</v>
      </c>
      <c r="AG75" t="s">
        <v>46</v>
      </c>
      <c r="AH75" t="s">
        <v>158</v>
      </c>
      <c r="AI75" s="1">
        <v>40388</v>
      </c>
      <c r="AJ75">
        <v>9260.6</v>
      </c>
      <c r="AK75">
        <f t="shared" si="3"/>
        <v>42</v>
      </c>
      <c r="AL75" t="str">
        <f t="shared" si="4"/>
        <v>39-43</v>
      </c>
      <c r="AM75" t="str">
        <f t="shared" si="5"/>
        <v>8.000 a 9.999</v>
      </c>
    </row>
    <row r="76" spans="1:39" x14ac:dyDescent="0.25">
      <c r="A76" t="s">
        <v>1036</v>
      </c>
      <c r="B76" t="s">
        <v>36</v>
      </c>
      <c r="C76">
        <v>1372135</v>
      </c>
      <c r="D76">
        <v>88879658620</v>
      </c>
      <c r="E76" t="s">
        <v>1037</v>
      </c>
      <c r="F76" t="s">
        <v>37</v>
      </c>
      <c r="G76" t="s">
        <v>1038</v>
      </c>
      <c r="H76" t="s">
        <v>48</v>
      </c>
      <c r="I76" t="s">
        <v>39</v>
      </c>
      <c r="K76" t="s">
        <v>40</v>
      </c>
      <c r="L76" t="s">
        <v>59</v>
      </c>
      <c r="M76">
        <v>271</v>
      </c>
      <c r="N76" t="s">
        <v>199</v>
      </c>
      <c r="O76" t="s">
        <v>81</v>
      </c>
      <c r="P76">
        <v>271</v>
      </c>
      <c r="Q76" t="s">
        <v>199</v>
      </c>
      <c r="R76" t="s">
        <v>81</v>
      </c>
      <c r="T76" t="s">
        <v>61</v>
      </c>
      <c r="U76" t="s">
        <v>843</v>
      </c>
      <c r="V76" t="s">
        <v>44</v>
      </c>
      <c r="X76" t="s">
        <v>45</v>
      </c>
      <c r="AA76">
        <v>0</v>
      </c>
      <c r="AC76">
        <v>0</v>
      </c>
      <c r="AG76" t="s">
        <v>46</v>
      </c>
      <c r="AH76" t="s">
        <v>158</v>
      </c>
      <c r="AI76" s="1">
        <v>37679</v>
      </c>
      <c r="AJ76">
        <v>18663.64</v>
      </c>
      <c r="AK76">
        <f t="shared" si="3"/>
        <v>50</v>
      </c>
      <c r="AL76" t="str">
        <f t="shared" si="4"/>
        <v>49-53</v>
      </c>
      <c r="AM76" t="str">
        <f t="shared" si="5"/>
        <v>18.000 a 19.999</v>
      </c>
    </row>
    <row r="77" spans="1:39" x14ac:dyDescent="0.25">
      <c r="A77" t="s">
        <v>1039</v>
      </c>
      <c r="B77" t="s">
        <v>36</v>
      </c>
      <c r="C77">
        <v>2077507</v>
      </c>
      <c r="D77">
        <v>862930600</v>
      </c>
      <c r="E77" t="s">
        <v>1040</v>
      </c>
      <c r="F77" t="s">
        <v>37</v>
      </c>
      <c r="G77" t="s">
        <v>1041</v>
      </c>
      <c r="H77" t="s">
        <v>38</v>
      </c>
      <c r="I77" t="s">
        <v>39</v>
      </c>
      <c r="K77" t="s">
        <v>40</v>
      </c>
      <c r="M77">
        <v>271</v>
      </c>
      <c r="N77" t="s">
        <v>199</v>
      </c>
      <c r="O77" t="s">
        <v>81</v>
      </c>
      <c r="P77">
        <v>271</v>
      </c>
      <c r="Q77" t="s">
        <v>199</v>
      </c>
      <c r="R77" t="s">
        <v>81</v>
      </c>
      <c r="T77" t="s">
        <v>61</v>
      </c>
      <c r="U77" t="s">
        <v>816</v>
      </c>
      <c r="V77" t="s">
        <v>44</v>
      </c>
      <c r="X77" t="s">
        <v>45</v>
      </c>
      <c r="AA77">
        <v>0</v>
      </c>
      <c r="AC77">
        <v>0</v>
      </c>
      <c r="AG77" t="s">
        <v>46</v>
      </c>
      <c r="AH77" t="s">
        <v>158</v>
      </c>
      <c r="AI77" s="1">
        <v>41611</v>
      </c>
      <c r="AJ77">
        <v>12763.01</v>
      </c>
      <c r="AK77">
        <f t="shared" si="3"/>
        <v>41</v>
      </c>
      <c r="AL77" t="str">
        <f t="shared" si="4"/>
        <v>39-43</v>
      </c>
      <c r="AM77" t="str">
        <f t="shared" si="5"/>
        <v>12.000 a 13.999</v>
      </c>
    </row>
    <row r="78" spans="1:39" x14ac:dyDescent="0.25">
      <c r="A78" t="s">
        <v>1042</v>
      </c>
      <c r="B78" t="s">
        <v>36</v>
      </c>
      <c r="C78">
        <v>1844866</v>
      </c>
      <c r="D78">
        <v>86450913649</v>
      </c>
      <c r="E78" t="s">
        <v>527</v>
      </c>
      <c r="F78" t="s">
        <v>53</v>
      </c>
      <c r="G78" t="s">
        <v>1043</v>
      </c>
      <c r="H78" t="s">
        <v>38</v>
      </c>
      <c r="I78" t="s">
        <v>39</v>
      </c>
      <c r="K78" t="s">
        <v>56</v>
      </c>
      <c r="M78">
        <v>271</v>
      </c>
      <c r="N78" t="s">
        <v>199</v>
      </c>
      <c r="O78" t="s">
        <v>81</v>
      </c>
      <c r="P78">
        <v>271</v>
      </c>
      <c r="Q78" t="s">
        <v>199</v>
      </c>
      <c r="R78" t="s">
        <v>81</v>
      </c>
      <c r="T78" t="s">
        <v>61</v>
      </c>
      <c r="U78" t="s">
        <v>816</v>
      </c>
      <c r="V78" t="s">
        <v>44</v>
      </c>
      <c r="X78" t="s">
        <v>45</v>
      </c>
      <c r="AA78">
        <v>26415</v>
      </c>
      <c r="AB78" t="s">
        <v>1044</v>
      </c>
      <c r="AC78">
        <v>0</v>
      </c>
      <c r="AG78" t="s">
        <v>46</v>
      </c>
      <c r="AH78" t="s">
        <v>158</v>
      </c>
      <c r="AI78" s="1">
        <v>44235</v>
      </c>
      <c r="AJ78">
        <v>17945.810000000001</v>
      </c>
      <c r="AK78">
        <f t="shared" si="3"/>
        <v>46</v>
      </c>
      <c r="AL78" t="str">
        <f t="shared" si="4"/>
        <v>44-48</v>
      </c>
      <c r="AM78" t="str">
        <f t="shared" si="5"/>
        <v>16.000 a 17.999</v>
      </c>
    </row>
    <row r="79" spans="1:39" x14ac:dyDescent="0.25">
      <c r="A79" t="s">
        <v>1045</v>
      </c>
      <c r="B79" t="s">
        <v>36</v>
      </c>
      <c r="C79">
        <v>1803866</v>
      </c>
      <c r="D79">
        <v>5953840640</v>
      </c>
      <c r="E79" t="s">
        <v>1046</v>
      </c>
      <c r="F79" t="s">
        <v>37</v>
      </c>
      <c r="G79" t="s">
        <v>1047</v>
      </c>
      <c r="H79" t="s">
        <v>38</v>
      </c>
      <c r="I79" t="s">
        <v>39</v>
      </c>
      <c r="K79" t="s">
        <v>40</v>
      </c>
      <c r="M79">
        <v>271</v>
      </c>
      <c r="N79" t="s">
        <v>199</v>
      </c>
      <c r="O79" t="s">
        <v>81</v>
      </c>
      <c r="P79">
        <v>271</v>
      </c>
      <c r="Q79" t="s">
        <v>199</v>
      </c>
      <c r="R79" t="s">
        <v>81</v>
      </c>
      <c r="T79" t="s">
        <v>839</v>
      </c>
      <c r="U79" t="s">
        <v>843</v>
      </c>
      <c r="V79" t="s">
        <v>44</v>
      </c>
      <c r="X79" t="s">
        <v>45</v>
      </c>
      <c r="AA79">
        <v>0</v>
      </c>
      <c r="AC79">
        <v>0</v>
      </c>
      <c r="AG79" t="s">
        <v>46</v>
      </c>
      <c r="AH79" t="s">
        <v>158</v>
      </c>
      <c r="AI79" s="1">
        <v>40393</v>
      </c>
      <c r="AJ79">
        <v>13273.52</v>
      </c>
      <c r="AK79">
        <f t="shared" si="3"/>
        <v>39</v>
      </c>
      <c r="AL79" t="str">
        <f t="shared" si="4"/>
        <v>39-43</v>
      </c>
      <c r="AM79" t="str">
        <f t="shared" si="5"/>
        <v>12.000 a 13.999</v>
      </c>
    </row>
    <row r="80" spans="1:39" x14ac:dyDescent="0.25">
      <c r="A80" t="s">
        <v>1048</v>
      </c>
      <c r="B80" t="s">
        <v>36</v>
      </c>
      <c r="C80">
        <v>2583336</v>
      </c>
      <c r="D80">
        <v>3622856670</v>
      </c>
      <c r="E80" t="s">
        <v>1049</v>
      </c>
      <c r="F80" t="s">
        <v>53</v>
      </c>
      <c r="G80" t="s">
        <v>968</v>
      </c>
      <c r="H80" t="s">
        <v>80</v>
      </c>
      <c r="I80" t="s">
        <v>39</v>
      </c>
      <c r="K80" t="s">
        <v>40</v>
      </c>
      <c r="L80" t="s">
        <v>59</v>
      </c>
      <c r="M80">
        <v>271</v>
      </c>
      <c r="N80" t="s">
        <v>199</v>
      </c>
      <c r="O80" t="s">
        <v>81</v>
      </c>
      <c r="P80">
        <v>271</v>
      </c>
      <c r="Q80" t="s">
        <v>199</v>
      </c>
      <c r="R80" t="s">
        <v>81</v>
      </c>
      <c r="T80" t="s">
        <v>839</v>
      </c>
      <c r="U80" t="s">
        <v>843</v>
      </c>
      <c r="V80" t="s">
        <v>44</v>
      </c>
      <c r="X80" t="s">
        <v>45</v>
      </c>
      <c r="AA80">
        <v>0</v>
      </c>
      <c r="AC80">
        <v>0</v>
      </c>
      <c r="AG80" t="s">
        <v>46</v>
      </c>
      <c r="AH80" t="s">
        <v>158</v>
      </c>
      <c r="AI80" s="1">
        <v>40393</v>
      </c>
      <c r="AJ80">
        <v>13273.52</v>
      </c>
      <c r="AK80">
        <f t="shared" si="3"/>
        <v>43</v>
      </c>
      <c r="AL80" t="str">
        <f t="shared" si="4"/>
        <v>39-43</v>
      </c>
      <c r="AM80" t="str">
        <f t="shared" si="5"/>
        <v>12.000 a 13.999</v>
      </c>
    </row>
    <row r="81" spans="1:39" x14ac:dyDescent="0.25">
      <c r="A81" t="s">
        <v>1050</v>
      </c>
      <c r="B81" t="s">
        <v>36</v>
      </c>
      <c r="C81">
        <v>3237247</v>
      </c>
      <c r="D81">
        <v>11070774600</v>
      </c>
      <c r="E81" t="s">
        <v>583</v>
      </c>
      <c r="F81" t="s">
        <v>37</v>
      </c>
      <c r="G81" t="s">
        <v>1051</v>
      </c>
      <c r="H81" t="s">
        <v>80</v>
      </c>
      <c r="I81" t="s">
        <v>39</v>
      </c>
      <c r="K81" t="s">
        <v>40</v>
      </c>
      <c r="M81">
        <v>271</v>
      </c>
      <c r="N81" t="s">
        <v>199</v>
      </c>
      <c r="O81" t="s">
        <v>81</v>
      </c>
      <c r="P81">
        <v>271</v>
      </c>
      <c r="Q81" t="s">
        <v>199</v>
      </c>
      <c r="R81" t="s">
        <v>81</v>
      </c>
      <c r="T81" t="s">
        <v>413</v>
      </c>
      <c r="U81" t="s">
        <v>824</v>
      </c>
      <c r="V81" t="s">
        <v>825</v>
      </c>
      <c r="X81" t="s">
        <v>45</v>
      </c>
      <c r="AA81">
        <v>0</v>
      </c>
      <c r="AC81">
        <v>0</v>
      </c>
      <c r="AG81" t="s">
        <v>826</v>
      </c>
      <c r="AH81" t="s">
        <v>47</v>
      </c>
      <c r="AI81" s="1">
        <v>44263</v>
      </c>
      <c r="AJ81">
        <v>2846.15</v>
      </c>
      <c r="AK81">
        <f t="shared" si="3"/>
        <v>30</v>
      </c>
      <c r="AL81" t="str">
        <f t="shared" si="4"/>
        <v>29-33</v>
      </c>
      <c r="AM81" t="str">
        <f t="shared" si="5"/>
        <v>2.000 a 3.999</v>
      </c>
    </row>
    <row r="82" spans="1:39" x14ac:dyDescent="0.25">
      <c r="A82" t="s">
        <v>1052</v>
      </c>
      <c r="B82" t="s">
        <v>36</v>
      </c>
      <c r="C82">
        <v>2358468</v>
      </c>
      <c r="D82">
        <v>48111414668</v>
      </c>
      <c r="E82" t="s">
        <v>384</v>
      </c>
      <c r="F82" t="s">
        <v>37</v>
      </c>
      <c r="G82" t="s">
        <v>1053</v>
      </c>
      <c r="H82" t="s">
        <v>48</v>
      </c>
      <c r="I82" t="s">
        <v>39</v>
      </c>
      <c r="K82" t="s">
        <v>40</v>
      </c>
      <c r="L82" t="s">
        <v>59</v>
      </c>
      <c r="M82">
        <v>271</v>
      </c>
      <c r="N82" t="s">
        <v>199</v>
      </c>
      <c r="O82" t="s">
        <v>81</v>
      </c>
      <c r="P82">
        <v>271</v>
      </c>
      <c r="Q82" t="s">
        <v>199</v>
      </c>
      <c r="R82" t="s">
        <v>81</v>
      </c>
      <c r="T82" t="s">
        <v>61</v>
      </c>
      <c r="U82" t="s">
        <v>824</v>
      </c>
      <c r="V82" t="s">
        <v>44</v>
      </c>
      <c r="X82" t="s">
        <v>45</v>
      </c>
      <c r="AA82">
        <v>0</v>
      </c>
      <c r="AC82">
        <v>0</v>
      </c>
      <c r="AG82" t="s">
        <v>46</v>
      </c>
      <c r="AH82" t="s">
        <v>158</v>
      </c>
      <c r="AI82" s="1">
        <v>39101</v>
      </c>
      <c r="AJ82">
        <v>23475.45</v>
      </c>
      <c r="AK82">
        <f t="shared" si="3"/>
        <v>64</v>
      </c>
      <c r="AL82" t="str">
        <f t="shared" si="4"/>
        <v>64-68</v>
      </c>
      <c r="AM82" t="str">
        <f t="shared" si="5"/>
        <v>20.000 ou mais</v>
      </c>
    </row>
    <row r="83" spans="1:39" x14ac:dyDescent="0.25">
      <c r="A83" t="s">
        <v>1054</v>
      </c>
      <c r="B83" t="s">
        <v>36</v>
      </c>
      <c r="C83">
        <v>1855874</v>
      </c>
      <c r="D83">
        <v>73142859691</v>
      </c>
      <c r="E83" t="s">
        <v>1055</v>
      </c>
      <c r="F83" t="s">
        <v>37</v>
      </c>
      <c r="G83" t="s">
        <v>1056</v>
      </c>
      <c r="H83" t="s">
        <v>48</v>
      </c>
      <c r="I83" t="s">
        <v>39</v>
      </c>
      <c r="K83" t="s">
        <v>72</v>
      </c>
      <c r="M83">
        <v>271</v>
      </c>
      <c r="N83" t="s">
        <v>199</v>
      </c>
      <c r="O83" t="s">
        <v>81</v>
      </c>
      <c r="P83">
        <v>271</v>
      </c>
      <c r="Q83" t="s">
        <v>199</v>
      </c>
      <c r="R83" t="s">
        <v>81</v>
      </c>
      <c r="T83" t="s">
        <v>839</v>
      </c>
      <c r="U83" t="s">
        <v>816</v>
      </c>
      <c r="V83" t="s">
        <v>44</v>
      </c>
      <c r="X83" t="s">
        <v>45</v>
      </c>
      <c r="AA83">
        <v>0</v>
      </c>
      <c r="AC83">
        <v>0</v>
      </c>
      <c r="AG83" t="s">
        <v>46</v>
      </c>
      <c r="AH83" t="s">
        <v>158</v>
      </c>
      <c r="AI83" s="1">
        <v>40624</v>
      </c>
      <c r="AJ83">
        <v>14426.89</v>
      </c>
      <c r="AK83">
        <f t="shared" si="3"/>
        <v>52</v>
      </c>
      <c r="AL83" t="str">
        <f t="shared" si="4"/>
        <v>49-53</v>
      </c>
      <c r="AM83" t="str">
        <f t="shared" si="5"/>
        <v>14.000 a 15.999</v>
      </c>
    </row>
    <row r="84" spans="1:39" x14ac:dyDescent="0.25">
      <c r="A84" t="s">
        <v>1057</v>
      </c>
      <c r="B84" t="s">
        <v>36</v>
      </c>
      <c r="C84">
        <v>2486564</v>
      </c>
      <c r="D84">
        <v>109471679</v>
      </c>
      <c r="E84" t="s">
        <v>1058</v>
      </c>
      <c r="F84" t="s">
        <v>37</v>
      </c>
      <c r="G84" t="s">
        <v>1059</v>
      </c>
      <c r="H84" t="s">
        <v>48</v>
      </c>
      <c r="I84" t="s">
        <v>39</v>
      </c>
      <c r="K84" t="s">
        <v>40</v>
      </c>
      <c r="L84" t="s">
        <v>1060</v>
      </c>
      <c r="M84">
        <v>271</v>
      </c>
      <c r="N84" t="s">
        <v>199</v>
      </c>
      <c r="O84" t="s">
        <v>81</v>
      </c>
      <c r="P84">
        <v>271</v>
      </c>
      <c r="Q84" t="s">
        <v>199</v>
      </c>
      <c r="R84" t="s">
        <v>81</v>
      </c>
      <c r="T84" t="s">
        <v>61</v>
      </c>
      <c r="U84" t="s">
        <v>816</v>
      </c>
      <c r="V84" t="s">
        <v>44</v>
      </c>
      <c r="X84" t="s">
        <v>45</v>
      </c>
      <c r="AA84">
        <v>0</v>
      </c>
      <c r="AC84">
        <v>0</v>
      </c>
      <c r="AG84" t="s">
        <v>46</v>
      </c>
      <c r="AH84" t="s">
        <v>158</v>
      </c>
      <c r="AI84" s="1">
        <v>40408</v>
      </c>
      <c r="AJ84">
        <v>17945.810000000001</v>
      </c>
      <c r="AK84">
        <f t="shared" si="3"/>
        <v>49</v>
      </c>
      <c r="AL84" t="str">
        <f t="shared" si="4"/>
        <v>49-53</v>
      </c>
      <c r="AM84" t="str">
        <f t="shared" si="5"/>
        <v>16.000 a 17.999</v>
      </c>
    </row>
    <row r="85" spans="1:39" x14ac:dyDescent="0.25">
      <c r="A85" t="s">
        <v>1061</v>
      </c>
      <c r="B85" t="s">
        <v>36</v>
      </c>
      <c r="C85">
        <v>1803904</v>
      </c>
      <c r="D85">
        <v>1464429626</v>
      </c>
      <c r="E85" t="s">
        <v>1062</v>
      </c>
      <c r="F85" t="s">
        <v>37</v>
      </c>
      <c r="G85" t="s">
        <v>1063</v>
      </c>
      <c r="H85" t="s">
        <v>48</v>
      </c>
      <c r="I85" t="s">
        <v>39</v>
      </c>
      <c r="K85" t="s">
        <v>40</v>
      </c>
      <c r="M85">
        <v>271</v>
      </c>
      <c r="N85" t="s">
        <v>199</v>
      </c>
      <c r="O85" t="s">
        <v>81</v>
      </c>
      <c r="P85">
        <v>271</v>
      </c>
      <c r="Q85" t="s">
        <v>199</v>
      </c>
      <c r="R85" t="s">
        <v>81</v>
      </c>
      <c r="T85" t="s">
        <v>864</v>
      </c>
      <c r="U85" t="s">
        <v>843</v>
      </c>
      <c r="V85" t="s">
        <v>44</v>
      </c>
      <c r="X85" t="s">
        <v>45</v>
      </c>
      <c r="AA85">
        <v>0</v>
      </c>
      <c r="AC85">
        <v>0</v>
      </c>
      <c r="AG85" t="s">
        <v>46</v>
      </c>
      <c r="AH85" t="s">
        <v>158</v>
      </c>
      <c r="AI85" s="1">
        <v>40392</v>
      </c>
      <c r="AJ85">
        <v>9260.6</v>
      </c>
      <c r="AK85">
        <f t="shared" si="3"/>
        <v>38</v>
      </c>
      <c r="AL85" t="str">
        <f t="shared" si="4"/>
        <v>34-38</v>
      </c>
      <c r="AM85" t="str">
        <f t="shared" si="5"/>
        <v>8.000 a 9.999</v>
      </c>
    </row>
    <row r="86" spans="1:39" x14ac:dyDescent="0.25">
      <c r="A86" t="s">
        <v>1064</v>
      </c>
      <c r="B86" t="s">
        <v>36</v>
      </c>
      <c r="C86">
        <v>3200632</v>
      </c>
      <c r="D86">
        <v>8958512610</v>
      </c>
      <c r="E86" t="s">
        <v>1065</v>
      </c>
      <c r="F86" t="s">
        <v>37</v>
      </c>
      <c r="G86" t="s">
        <v>1066</v>
      </c>
      <c r="H86" t="s">
        <v>48</v>
      </c>
      <c r="I86" t="s">
        <v>39</v>
      </c>
      <c r="K86" t="s">
        <v>40</v>
      </c>
      <c r="M86">
        <v>271</v>
      </c>
      <c r="N86" t="s">
        <v>199</v>
      </c>
      <c r="O86" t="s">
        <v>81</v>
      </c>
      <c r="P86">
        <v>271</v>
      </c>
      <c r="Q86" t="s">
        <v>199</v>
      </c>
      <c r="R86" t="s">
        <v>81</v>
      </c>
      <c r="T86" t="s">
        <v>839</v>
      </c>
      <c r="U86" t="s">
        <v>821</v>
      </c>
      <c r="V86" t="s">
        <v>44</v>
      </c>
      <c r="X86" t="s">
        <v>45</v>
      </c>
      <c r="Z86" t="s">
        <v>74</v>
      </c>
      <c r="AA86">
        <v>0</v>
      </c>
      <c r="AC86">
        <v>0</v>
      </c>
      <c r="AE86" t="s">
        <v>1067</v>
      </c>
      <c r="AF86" t="s">
        <v>212</v>
      </c>
      <c r="AG86" t="s">
        <v>46</v>
      </c>
      <c r="AH86" t="s">
        <v>158</v>
      </c>
      <c r="AI86" s="1">
        <v>44036</v>
      </c>
      <c r="AJ86">
        <v>10097</v>
      </c>
      <c r="AK86">
        <f t="shared" si="3"/>
        <v>33</v>
      </c>
      <c r="AL86" t="str">
        <f t="shared" si="4"/>
        <v>29-33</v>
      </c>
      <c r="AM86" t="str">
        <f t="shared" si="5"/>
        <v>10.000 a 11.999</v>
      </c>
    </row>
    <row r="87" spans="1:39" x14ac:dyDescent="0.25">
      <c r="A87" t="s">
        <v>1068</v>
      </c>
      <c r="B87" t="s">
        <v>36</v>
      </c>
      <c r="C87">
        <v>3251741</v>
      </c>
      <c r="D87">
        <v>7687521676</v>
      </c>
      <c r="E87" t="s">
        <v>1069</v>
      </c>
      <c r="F87" t="s">
        <v>37</v>
      </c>
      <c r="G87" t="s">
        <v>1070</v>
      </c>
      <c r="H87" t="s">
        <v>38</v>
      </c>
      <c r="I87" t="s">
        <v>39</v>
      </c>
      <c r="K87" t="s">
        <v>40</v>
      </c>
      <c r="M87">
        <v>271</v>
      </c>
      <c r="N87" t="s">
        <v>199</v>
      </c>
      <c r="O87" t="s">
        <v>81</v>
      </c>
      <c r="P87">
        <v>271</v>
      </c>
      <c r="Q87" t="s">
        <v>199</v>
      </c>
      <c r="R87" t="s">
        <v>81</v>
      </c>
      <c r="T87" t="s">
        <v>61</v>
      </c>
      <c r="U87" t="s">
        <v>824</v>
      </c>
      <c r="V87" t="s">
        <v>44</v>
      </c>
      <c r="X87" t="s">
        <v>45</v>
      </c>
      <c r="AA87">
        <v>0</v>
      </c>
      <c r="AC87">
        <v>0</v>
      </c>
      <c r="AG87" t="s">
        <v>46</v>
      </c>
      <c r="AH87" t="s">
        <v>158</v>
      </c>
      <c r="AI87" s="1">
        <v>44448</v>
      </c>
      <c r="AJ87">
        <v>9616.18</v>
      </c>
      <c r="AK87">
        <f t="shared" si="3"/>
        <v>37</v>
      </c>
      <c r="AL87" t="str">
        <f t="shared" si="4"/>
        <v>34-38</v>
      </c>
      <c r="AM87" t="str">
        <f t="shared" si="5"/>
        <v>8.000 a 9.999</v>
      </c>
    </row>
    <row r="88" spans="1:39" x14ac:dyDescent="0.25">
      <c r="A88" t="s">
        <v>1071</v>
      </c>
      <c r="B88" t="s">
        <v>36</v>
      </c>
      <c r="C88">
        <v>3507813</v>
      </c>
      <c r="D88">
        <v>5005866671</v>
      </c>
      <c r="E88" t="s">
        <v>1072</v>
      </c>
      <c r="F88" t="s">
        <v>53</v>
      </c>
      <c r="G88" t="s">
        <v>1073</v>
      </c>
      <c r="H88" t="s">
        <v>48</v>
      </c>
      <c r="I88" t="s">
        <v>39</v>
      </c>
      <c r="K88" t="s">
        <v>40</v>
      </c>
      <c r="L88" t="s">
        <v>59</v>
      </c>
      <c r="M88">
        <v>271</v>
      </c>
      <c r="N88" t="s">
        <v>199</v>
      </c>
      <c r="O88" t="s">
        <v>81</v>
      </c>
      <c r="P88">
        <v>271</v>
      </c>
      <c r="Q88" t="s">
        <v>199</v>
      </c>
      <c r="R88" t="s">
        <v>81</v>
      </c>
      <c r="T88" t="s">
        <v>839</v>
      </c>
      <c r="U88" t="s">
        <v>821</v>
      </c>
      <c r="V88" t="s">
        <v>44</v>
      </c>
      <c r="X88" t="s">
        <v>45</v>
      </c>
      <c r="AA88">
        <v>0</v>
      </c>
      <c r="AC88">
        <v>0</v>
      </c>
      <c r="AG88" t="s">
        <v>46</v>
      </c>
      <c r="AH88" t="s">
        <v>158</v>
      </c>
      <c r="AI88" s="1">
        <v>40393</v>
      </c>
      <c r="AJ88">
        <v>17255.59</v>
      </c>
      <c r="AK88">
        <f t="shared" si="3"/>
        <v>41</v>
      </c>
      <c r="AL88" t="str">
        <f t="shared" si="4"/>
        <v>39-43</v>
      </c>
      <c r="AM88" t="str">
        <f t="shared" si="5"/>
        <v>16.000 a 17.999</v>
      </c>
    </row>
    <row r="89" spans="1:39" x14ac:dyDescent="0.25">
      <c r="A89" t="s">
        <v>1074</v>
      </c>
      <c r="B89" t="s">
        <v>36</v>
      </c>
      <c r="C89">
        <v>1186255</v>
      </c>
      <c r="D89">
        <v>65212576687</v>
      </c>
      <c r="E89" t="s">
        <v>1075</v>
      </c>
      <c r="F89" t="s">
        <v>53</v>
      </c>
      <c r="G89" t="s">
        <v>1076</v>
      </c>
      <c r="H89" t="s">
        <v>48</v>
      </c>
      <c r="I89" t="s">
        <v>39</v>
      </c>
      <c r="K89" t="s">
        <v>40</v>
      </c>
      <c r="L89" t="s">
        <v>88</v>
      </c>
      <c r="M89">
        <v>271</v>
      </c>
      <c r="N89" t="s">
        <v>199</v>
      </c>
      <c r="O89" t="s">
        <v>81</v>
      </c>
      <c r="P89">
        <v>271</v>
      </c>
      <c r="Q89" t="s">
        <v>199</v>
      </c>
      <c r="R89" t="s">
        <v>81</v>
      </c>
      <c r="T89" t="s">
        <v>839</v>
      </c>
      <c r="U89" t="s">
        <v>843</v>
      </c>
      <c r="V89" t="s">
        <v>44</v>
      </c>
      <c r="X89" t="s">
        <v>45</v>
      </c>
      <c r="AA89">
        <v>0</v>
      </c>
      <c r="AC89">
        <v>0</v>
      </c>
      <c r="AG89" t="s">
        <v>46</v>
      </c>
      <c r="AH89" t="s">
        <v>158</v>
      </c>
      <c r="AI89" s="1">
        <v>35066</v>
      </c>
      <c r="AJ89">
        <v>18924.060000000001</v>
      </c>
      <c r="AK89">
        <f t="shared" si="3"/>
        <v>54</v>
      </c>
      <c r="AL89" t="str">
        <f t="shared" si="4"/>
        <v>54-58</v>
      </c>
      <c r="AM89" t="str">
        <f t="shared" si="5"/>
        <v>18.000 a 19.999</v>
      </c>
    </row>
    <row r="90" spans="1:39" x14ac:dyDescent="0.25">
      <c r="A90" t="s">
        <v>1077</v>
      </c>
      <c r="B90" t="s">
        <v>36</v>
      </c>
      <c r="C90">
        <v>3306316</v>
      </c>
      <c r="D90">
        <v>3009632703</v>
      </c>
      <c r="E90" t="s">
        <v>1078</v>
      </c>
      <c r="F90" t="s">
        <v>37</v>
      </c>
      <c r="G90" t="s">
        <v>1079</v>
      </c>
      <c r="H90" t="s">
        <v>48</v>
      </c>
      <c r="I90" t="s">
        <v>39</v>
      </c>
      <c r="K90" t="s">
        <v>40</v>
      </c>
      <c r="M90">
        <v>271</v>
      </c>
      <c r="N90" t="s">
        <v>199</v>
      </c>
      <c r="O90" t="s">
        <v>81</v>
      </c>
      <c r="P90">
        <v>271</v>
      </c>
      <c r="Q90" t="s">
        <v>199</v>
      </c>
      <c r="R90" t="s">
        <v>81</v>
      </c>
      <c r="T90" t="s">
        <v>839</v>
      </c>
      <c r="U90" t="s">
        <v>816</v>
      </c>
      <c r="V90" t="s">
        <v>44</v>
      </c>
      <c r="X90" t="s">
        <v>45</v>
      </c>
      <c r="AA90">
        <v>0</v>
      </c>
      <c r="AC90">
        <v>0</v>
      </c>
      <c r="AG90" t="s">
        <v>46</v>
      </c>
      <c r="AH90" t="s">
        <v>158</v>
      </c>
      <c r="AI90" s="1">
        <v>41822</v>
      </c>
      <c r="AJ90">
        <v>12763.01</v>
      </c>
      <c r="AK90">
        <f t="shared" si="3"/>
        <v>50</v>
      </c>
      <c r="AL90" t="str">
        <f t="shared" si="4"/>
        <v>49-53</v>
      </c>
      <c r="AM90" t="str">
        <f t="shared" si="5"/>
        <v>12.000 a 13.999</v>
      </c>
    </row>
    <row r="91" spans="1:39" x14ac:dyDescent="0.25">
      <c r="A91" t="s">
        <v>1080</v>
      </c>
      <c r="B91" t="s">
        <v>36</v>
      </c>
      <c r="C91">
        <v>2527508</v>
      </c>
      <c r="D91">
        <v>5703504686</v>
      </c>
      <c r="E91" t="s">
        <v>1081</v>
      </c>
      <c r="F91" t="s">
        <v>37</v>
      </c>
      <c r="G91" t="s">
        <v>1082</v>
      </c>
      <c r="H91" t="s">
        <v>38</v>
      </c>
      <c r="I91" t="s">
        <v>39</v>
      </c>
      <c r="K91" t="s">
        <v>72</v>
      </c>
      <c r="L91" t="s">
        <v>139</v>
      </c>
      <c r="M91">
        <v>271</v>
      </c>
      <c r="N91" t="s">
        <v>199</v>
      </c>
      <c r="O91" t="s">
        <v>81</v>
      </c>
      <c r="P91">
        <v>271</v>
      </c>
      <c r="Q91" t="s">
        <v>199</v>
      </c>
      <c r="R91" t="s">
        <v>81</v>
      </c>
      <c r="T91" t="s">
        <v>839</v>
      </c>
      <c r="U91" t="s">
        <v>821</v>
      </c>
      <c r="V91" t="s">
        <v>44</v>
      </c>
      <c r="X91" t="s">
        <v>45</v>
      </c>
      <c r="AA91">
        <v>0</v>
      </c>
      <c r="AC91">
        <v>0</v>
      </c>
      <c r="AG91" t="s">
        <v>46</v>
      </c>
      <c r="AH91" t="s">
        <v>158</v>
      </c>
      <c r="AI91" s="1">
        <v>41835</v>
      </c>
      <c r="AJ91">
        <v>12272.12</v>
      </c>
      <c r="AK91">
        <f t="shared" si="3"/>
        <v>41</v>
      </c>
      <c r="AL91" t="str">
        <f t="shared" si="4"/>
        <v>39-43</v>
      </c>
      <c r="AM91" t="str">
        <f t="shared" si="5"/>
        <v>12.000 a 13.999</v>
      </c>
    </row>
    <row r="92" spans="1:39" x14ac:dyDescent="0.25">
      <c r="A92" t="s">
        <v>1083</v>
      </c>
      <c r="B92" t="s">
        <v>36</v>
      </c>
      <c r="C92">
        <v>4624014</v>
      </c>
      <c r="D92">
        <v>7096463640</v>
      </c>
      <c r="E92" t="s">
        <v>785</v>
      </c>
      <c r="F92" t="s">
        <v>37</v>
      </c>
      <c r="G92" t="s">
        <v>1084</v>
      </c>
      <c r="H92" t="s">
        <v>48</v>
      </c>
      <c r="I92" t="s">
        <v>39</v>
      </c>
      <c r="K92" t="s">
        <v>40</v>
      </c>
      <c r="L92" t="s">
        <v>49</v>
      </c>
      <c r="M92">
        <v>271</v>
      </c>
      <c r="N92" t="s">
        <v>199</v>
      </c>
      <c r="O92" t="s">
        <v>81</v>
      </c>
      <c r="P92">
        <v>271</v>
      </c>
      <c r="Q92" t="s">
        <v>199</v>
      </c>
      <c r="R92" t="s">
        <v>81</v>
      </c>
      <c r="T92" t="s">
        <v>61</v>
      </c>
      <c r="U92" t="s">
        <v>816</v>
      </c>
      <c r="V92" t="s">
        <v>44</v>
      </c>
      <c r="X92" t="s">
        <v>45</v>
      </c>
      <c r="AA92">
        <v>0</v>
      </c>
      <c r="AC92">
        <v>0</v>
      </c>
      <c r="AG92" t="s">
        <v>46</v>
      </c>
      <c r="AH92" t="s">
        <v>158</v>
      </c>
      <c r="AI92" s="1">
        <v>41604</v>
      </c>
      <c r="AJ92">
        <v>12763.01</v>
      </c>
      <c r="AK92">
        <f t="shared" si="3"/>
        <v>37</v>
      </c>
      <c r="AL92" t="str">
        <f t="shared" si="4"/>
        <v>34-38</v>
      </c>
      <c r="AM92" t="str">
        <f t="shared" si="5"/>
        <v>12.000 a 13.999</v>
      </c>
    </row>
    <row r="93" spans="1:39" x14ac:dyDescent="0.25">
      <c r="A93" t="s">
        <v>1085</v>
      </c>
      <c r="B93" t="s">
        <v>36</v>
      </c>
      <c r="C93">
        <v>2581499</v>
      </c>
      <c r="D93">
        <v>6571385686</v>
      </c>
      <c r="E93" t="s">
        <v>1086</v>
      </c>
      <c r="F93" t="s">
        <v>37</v>
      </c>
      <c r="G93" t="s">
        <v>1087</v>
      </c>
      <c r="H93" t="s">
        <v>48</v>
      </c>
      <c r="I93" t="s">
        <v>39</v>
      </c>
      <c r="K93" t="s">
        <v>40</v>
      </c>
      <c r="L93" t="s">
        <v>59</v>
      </c>
      <c r="M93">
        <v>271</v>
      </c>
      <c r="N93" t="s">
        <v>199</v>
      </c>
      <c r="O93" t="s">
        <v>81</v>
      </c>
      <c r="P93">
        <v>271</v>
      </c>
      <c r="Q93" t="s">
        <v>199</v>
      </c>
      <c r="R93" t="s">
        <v>81</v>
      </c>
      <c r="T93" t="s">
        <v>839</v>
      </c>
      <c r="U93" t="s">
        <v>816</v>
      </c>
      <c r="V93" t="s">
        <v>44</v>
      </c>
      <c r="X93" t="s">
        <v>45</v>
      </c>
      <c r="AA93">
        <v>0</v>
      </c>
      <c r="AC93">
        <v>0</v>
      </c>
      <c r="AG93" t="s">
        <v>46</v>
      </c>
      <c r="AH93" t="s">
        <v>158</v>
      </c>
      <c r="AI93" s="1">
        <v>42017</v>
      </c>
      <c r="AJ93">
        <v>12763.01</v>
      </c>
      <c r="AK93">
        <f t="shared" si="3"/>
        <v>37</v>
      </c>
      <c r="AL93" t="str">
        <f t="shared" si="4"/>
        <v>34-38</v>
      </c>
      <c r="AM93" t="str">
        <f t="shared" si="5"/>
        <v>12.000 a 13.999</v>
      </c>
    </row>
    <row r="94" spans="1:39" x14ac:dyDescent="0.25">
      <c r="A94" t="s">
        <v>1088</v>
      </c>
      <c r="B94" t="s">
        <v>36</v>
      </c>
      <c r="C94">
        <v>2611440</v>
      </c>
      <c r="D94">
        <v>6062715629</v>
      </c>
      <c r="E94" t="s">
        <v>678</v>
      </c>
      <c r="F94" t="s">
        <v>37</v>
      </c>
      <c r="G94" t="s">
        <v>1089</v>
      </c>
      <c r="H94" t="s">
        <v>38</v>
      </c>
      <c r="I94" t="s">
        <v>39</v>
      </c>
      <c r="K94" t="s">
        <v>40</v>
      </c>
      <c r="L94" t="s">
        <v>59</v>
      </c>
      <c r="M94">
        <v>271</v>
      </c>
      <c r="N94" t="s">
        <v>199</v>
      </c>
      <c r="O94" t="s">
        <v>81</v>
      </c>
      <c r="P94">
        <v>271</v>
      </c>
      <c r="Q94" t="s">
        <v>199</v>
      </c>
      <c r="R94" t="s">
        <v>81</v>
      </c>
      <c r="T94" t="s">
        <v>61</v>
      </c>
      <c r="U94" t="s">
        <v>816</v>
      </c>
      <c r="V94" t="s">
        <v>44</v>
      </c>
      <c r="X94" t="s">
        <v>45</v>
      </c>
      <c r="AA94">
        <v>0</v>
      </c>
      <c r="AC94">
        <v>0</v>
      </c>
      <c r="AG94" t="s">
        <v>46</v>
      </c>
      <c r="AH94" t="s">
        <v>158</v>
      </c>
      <c r="AI94" s="1">
        <v>40385</v>
      </c>
      <c r="AJ94">
        <v>17945.810000000001</v>
      </c>
      <c r="AK94">
        <f t="shared" si="3"/>
        <v>39</v>
      </c>
      <c r="AL94" t="str">
        <f t="shared" si="4"/>
        <v>39-43</v>
      </c>
      <c r="AM94" t="str">
        <f t="shared" si="5"/>
        <v>16.000 a 17.999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40B62-9D26-4152-ACD0-5C0ED010F05A}">
  <dimension ref="A1:G14"/>
  <sheetViews>
    <sheetView showGridLines="0" workbookViewId="0"/>
  </sheetViews>
  <sheetFormatPr defaultColWidth="0" defaultRowHeight="15" zeroHeight="1" x14ac:dyDescent="0.25"/>
  <cols>
    <col min="1" max="1" width="7.140625" customWidth="1"/>
    <col min="2" max="2" width="34" customWidth="1"/>
    <col min="3" max="3" width="45.42578125" customWidth="1"/>
    <col min="4" max="4" width="7.5703125" customWidth="1"/>
    <col min="5" max="5" width="68" customWidth="1"/>
    <col min="6" max="6" width="29" customWidth="1"/>
    <col min="7" max="7" width="8" customWidth="1"/>
    <col min="8" max="16384" width="9.140625" hidden="1"/>
  </cols>
  <sheetData>
    <row r="1" spans="1:6" ht="15" customHeight="1" x14ac:dyDescent="0.25">
      <c r="A1" s="86" t="s">
        <v>6998</v>
      </c>
      <c r="B1" s="100" t="s">
        <v>6975</v>
      </c>
      <c r="C1" s="100"/>
      <c r="E1" s="101" t="s">
        <v>6979</v>
      </c>
      <c r="F1" s="102"/>
    </row>
    <row r="2" spans="1:6" x14ac:dyDescent="0.25"/>
    <row r="3" spans="1:6" x14ac:dyDescent="0.25">
      <c r="B3" s="83" t="s">
        <v>6976</v>
      </c>
      <c r="C3" s="83" t="s">
        <v>6899</v>
      </c>
      <c r="E3" s="83" t="s">
        <v>6976</v>
      </c>
      <c r="F3" s="83" t="s">
        <v>6899</v>
      </c>
    </row>
    <row r="4" spans="1:6" x14ac:dyDescent="0.25">
      <c r="B4" s="6" t="s">
        <v>52</v>
      </c>
      <c r="C4" s="58">
        <v>1</v>
      </c>
      <c r="E4" s="84" t="s">
        <v>6978</v>
      </c>
      <c r="F4" s="58">
        <v>33</v>
      </c>
    </row>
    <row r="5" spans="1:6" x14ac:dyDescent="0.25">
      <c r="B5" s="6" t="s">
        <v>61</v>
      </c>
      <c r="C5" s="58">
        <v>33</v>
      </c>
      <c r="E5" s="83" t="s">
        <v>6977</v>
      </c>
      <c r="F5" s="83" t="s">
        <v>6899</v>
      </c>
    </row>
    <row r="6" spans="1:6" x14ac:dyDescent="0.25">
      <c r="B6" s="6" t="s">
        <v>6972</v>
      </c>
      <c r="C6" s="58">
        <v>18</v>
      </c>
      <c r="E6" s="84" t="s">
        <v>6978</v>
      </c>
      <c r="F6" s="58">
        <v>2</v>
      </c>
    </row>
    <row r="7" spans="1:6" x14ac:dyDescent="0.25">
      <c r="B7" s="17" t="s">
        <v>6973</v>
      </c>
      <c r="C7" s="73">
        <f>SUM(C4:C6)</f>
        <v>52</v>
      </c>
      <c r="E7" s="85" t="s">
        <v>6816</v>
      </c>
      <c r="F7" s="73">
        <f>F4+F6</f>
        <v>35</v>
      </c>
    </row>
    <row r="8" spans="1:6" x14ac:dyDescent="0.25">
      <c r="B8" s="83" t="s">
        <v>6977</v>
      </c>
      <c r="C8" s="83" t="s">
        <v>6899</v>
      </c>
    </row>
    <row r="9" spans="1:6" x14ac:dyDescent="0.25">
      <c r="B9" s="6" t="s">
        <v>52</v>
      </c>
      <c r="C9" s="58">
        <v>0</v>
      </c>
    </row>
    <row r="10" spans="1:6" x14ac:dyDescent="0.25">
      <c r="B10" s="6" t="s">
        <v>61</v>
      </c>
      <c r="C10" s="58">
        <v>1</v>
      </c>
    </row>
    <row r="11" spans="1:6" x14ac:dyDescent="0.25">
      <c r="B11" s="6" t="s">
        <v>6972</v>
      </c>
      <c r="C11" s="58">
        <v>15</v>
      </c>
    </row>
    <row r="12" spans="1:6" x14ac:dyDescent="0.25">
      <c r="B12" s="17" t="s">
        <v>6974</v>
      </c>
      <c r="C12" s="73">
        <f>SUM(C9:C11)</f>
        <v>16</v>
      </c>
    </row>
    <row r="13" spans="1:6" x14ac:dyDescent="0.25">
      <c r="B13" s="17" t="s">
        <v>6822</v>
      </c>
      <c r="C13" s="73">
        <f>C7+C12</f>
        <v>68</v>
      </c>
    </row>
    <row r="14" spans="1:6" x14ac:dyDescent="0.25"/>
  </sheetData>
  <mergeCells count="2">
    <mergeCell ref="B1:C1"/>
    <mergeCell ref="E1:F1"/>
  </mergeCells>
  <hyperlinks>
    <hyperlink ref="A1" location="Menu!A1" display="Menu" xr:uid="{A2798C03-DD0B-4941-89E5-854997BB8403}"/>
  </hyperlink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0"/>
  <sheetViews>
    <sheetView showGridLines="0" workbookViewId="0">
      <selection activeCell="E17" sqref="E17"/>
    </sheetView>
  </sheetViews>
  <sheetFormatPr defaultColWidth="0" defaultRowHeight="15" zeroHeight="1" x14ac:dyDescent="0.25"/>
  <cols>
    <col min="1" max="1" width="8" customWidth="1"/>
    <col min="2" max="2" width="36.85546875" customWidth="1"/>
    <col min="3" max="3" width="19.5703125" bestFit="1" customWidth="1"/>
    <col min="4" max="4" width="17.42578125" bestFit="1" customWidth="1"/>
    <col min="5" max="5" width="27.28515625" bestFit="1" customWidth="1"/>
    <col min="6" max="6" width="9.5703125" bestFit="1" customWidth="1"/>
    <col min="7" max="7" width="7" bestFit="1" customWidth="1"/>
    <col min="8" max="8" width="10.7109375" bestFit="1" customWidth="1"/>
    <col min="9" max="16384" width="9.140625" hidden="1"/>
  </cols>
  <sheetData>
    <row r="1" spans="1:8" x14ac:dyDescent="0.25">
      <c r="A1" s="86" t="s">
        <v>6998</v>
      </c>
      <c r="B1" s="93" t="s">
        <v>6946</v>
      </c>
      <c r="C1" s="95"/>
      <c r="D1" s="95"/>
      <c r="E1" s="95"/>
      <c r="F1" s="95"/>
      <c r="G1" s="94"/>
    </row>
    <row r="4" spans="1:8" hidden="1" x14ac:dyDescent="0.25">
      <c r="B4" s="7" t="s">
        <v>6829</v>
      </c>
      <c r="C4" s="7" t="s">
        <v>6823</v>
      </c>
    </row>
    <row r="5" spans="1:8" hidden="1" x14ac:dyDescent="0.25">
      <c r="B5" s="7" t="s">
        <v>6820</v>
      </c>
      <c r="C5" t="s">
        <v>61</v>
      </c>
      <c r="D5" t="s">
        <v>77</v>
      </c>
      <c r="E5" t="s">
        <v>43</v>
      </c>
      <c r="F5" t="s">
        <v>52</v>
      </c>
      <c r="G5" t="s">
        <v>6821</v>
      </c>
      <c r="H5" t="s">
        <v>6822</v>
      </c>
    </row>
    <row r="6" spans="1:8" hidden="1" x14ac:dyDescent="0.25">
      <c r="B6" s="8" t="s">
        <v>44</v>
      </c>
      <c r="C6">
        <v>1679</v>
      </c>
      <c r="D6">
        <v>4</v>
      </c>
      <c r="E6">
        <v>17</v>
      </c>
      <c r="F6">
        <v>97</v>
      </c>
      <c r="H6">
        <v>1797</v>
      </c>
    </row>
    <row r="7" spans="1:8" hidden="1" x14ac:dyDescent="0.25">
      <c r="B7" s="8" t="s">
        <v>825</v>
      </c>
      <c r="C7">
        <v>32</v>
      </c>
      <c r="D7">
        <v>5</v>
      </c>
      <c r="F7">
        <v>41</v>
      </c>
      <c r="H7">
        <v>78</v>
      </c>
    </row>
    <row r="8" spans="1:8" hidden="1" x14ac:dyDescent="0.25">
      <c r="B8" s="8" t="s">
        <v>1346</v>
      </c>
      <c r="C8">
        <v>16</v>
      </c>
      <c r="D8">
        <v>1</v>
      </c>
      <c r="H8">
        <v>17</v>
      </c>
    </row>
    <row r="9" spans="1:8" hidden="1" x14ac:dyDescent="0.25">
      <c r="B9" s="8" t="s">
        <v>6821</v>
      </c>
    </row>
    <row r="10" spans="1:8" hidden="1" x14ac:dyDescent="0.25">
      <c r="B10" s="8" t="s">
        <v>6822</v>
      </c>
      <c r="C10">
        <v>1727</v>
      </c>
      <c r="D10">
        <v>10</v>
      </c>
      <c r="E10">
        <v>17</v>
      </c>
      <c r="F10">
        <v>138</v>
      </c>
      <c r="H10">
        <v>1892</v>
      </c>
    </row>
    <row r="14" spans="1:8" x14ac:dyDescent="0.25"/>
    <row r="15" spans="1:8" ht="25.5" customHeight="1" x14ac:dyDescent="0.25">
      <c r="B15" s="42" t="s">
        <v>6824</v>
      </c>
      <c r="C15" s="13" t="s">
        <v>6825</v>
      </c>
      <c r="D15" s="13" t="s">
        <v>6826</v>
      </c>
      <c r="E15" s="13" t="s">
        <v>52</v>
      </c>
      <c r="F15" s="59" t="s">
        <v>61</v>
      </c>
      <c r="G15" s="13" t="s">
        <v>6816</v>
      </c>
    </row>
    <row r="16" spans="1:8" x14ac:dyDescent="0.25">
      <c r="B16" s="4" t="s">
        <v>6827</v>
      </c>
      <c r="C16" s="5">
        <v>4</v>
      </c>
      <c r="D16" s="5">
        <v>17</v>
      </c>
      <c r="E16" s="5">
        <v>97</v>
      </c>
      <c r="F16" s="66">
        <v>1679</v>
      </c>
      <c r="G16" s="20">
        <f>SUM(C16:F16)</f>
        <v>1797</v>
      </c>
    </row>
    <row r="17" spans="2:7" x14ac:dyDescent="0.25">
      <c r="B17" s="4" t="s">
        <v>6828</v>
      </c>
      <c r="C17" s="5">
        <v>5</v>
      </c>
      <c r="D17" s="5">
        <v>0</v>
      </c>
      <c r="E17" s="5">
        <v>41</v>
      </c>
      <c r="F17" s="67">
        <v>32</v>
      </c>
      <c r="G17" s="20">
        <f t="shared" ref="G17:G18" si="0">SUM(C17:F17)</f>
        <v>78</v>
      </c>
    </row>
    <row r="18" spans="2:7" x14ac:dyDescent="0.25">
      <c r="B18" s="9" t="s">
        <v>6816</v>
      </c>
      <c r="C18" s="11">
        <f>SUM(C16:C17)</f>
        <v>9</v>
      </c>
      <c r="D18" s="11">
        <f>SUM(D16:D17)</f>
        <v>17</v>
      </c>
      <c r="E18" s="11">
        <f>SUM(E16:E17)</f>
        <v>138</v>
      </c>
      <c r="F18" s="68">
        <f>SUM(F16:F17)</f>
        <v>1711</v>
      </c>
      <c r="G18" s="20">
        <f t="shared" si="0"/>
        <v>1875</v>
      </c>
    </row>
    <row r="19" spans="2:7" x14ac:dyDescent="0.25"/>
    <row r="20" spans="2:7" x14ac:dyDescent="0.25"/>
  </sheetData>
  <mergeCells count="1">
    <mergeCell ref="B1:G1"/>
  </mergeCells>
  <hyperlinks>
    <hyperlink ref="A1" location="Menu!A1" display="Menu" xr:uid="{3A229C11-2868-4990-B3F2-996AB08DD18A}"/>
  </hyperlink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R18"/>
  <sheetViews>
    <sheetView showGridLines="0" topLeftCell="A10" workbookViewId="0">
      <selection activeCell="A10" sqref="A10"/>
    </sheetView>
  </sheetViews>
  <sheetFormatPr defaultColWidth="0" defaultRowHeight="15" zeroHeight="1" x14ac:dyDescent="0.25"/>
  <cols>
    <col min="1" max="1" width="7.42578125" customWidth="1"/>
    <col min="2" max="2" width="36" customWidth="1"/>
    <col min="3" max="3" width="19.5703125" bestFit="1" customWidth="1"/>
    <col min="4" max="6" width="10.85546875" bestFit="1" customWidth="1"/>
    <col min="7" max="8" width="13.140625" bestFit="1" customWidth="1"/>
    <col min="9" max="9" width="5" customWidth="1"/>
    <col min="10" max="12" width="12.5703125" hidden="1" customWidth="1"/>
    <col min="13" max="14" width="10.5703125" hidden="1" customWidth="1"/>
    <col min="15" max="15" width="9.42578125" hidden="1" customWidth="1"/>
    <col min="16" max="16" width="8.85546875" hidden="1" customWidth="1"/>
    <col min="17" max="17" width="7" hidden="1" customWidth="1"/>
    <col min="18" max="18" width="10.7109375" hidden="1" customWidth="1"/>
    <col min="19" max="16384" width="9.140625" hidden="1"/>
  </cols>
  <sheetData>
    <row r="3" spans="1:18" hidden="1" x14ac:dyDescent="0.25">
      <c r="B3" s="7" t="s">
        <v>6829</v>
      </c>
      <c r="C3" s="7" t="s">
        <v>6823</v>
      </c>
    </row>
    <row r="4" spans="1:18" hidden="1" x14ac:dyDescent="0.25">
      <c r="B4" s="7" t="s">
        <v>6820</v>
      </c>
      <c r="C4" t="s">
        <v>1257</v>
      </c>
      <c r="D4" t="s">
        <v>1236</v>
      </c>
      <c r="E4" t="s">
        <v>1278</v>
      </c>
      <c r="F4" t="s">
        <v>1302</v>
      </c>
      <c r="G4" t="s">
        <v>1482</v>
      </c>
      <c r="H4" t="s">
        <v>1434</v>
      </c>
      <c r="I4" t="s">
        <v>1351</v>
      </c>
      <c r="J4" t="s">
        <v>1285</v>
      </c>
      <c r="K4" t="s">
        <v>1269</v>
      </c>
      <c r="L4" t="s">
        <v>1241</v>
      </c>
      <c r="M4" t="s">
        <v>1244</v>
      </c>
      <c r="N4" t="s">
        <v>1534</v>
      </c>
      <c r="O4" t="s">
        <v>1252</v>
      </c>
      <c r="P4" t="s">
        <v>2137</v>
      </c>
      <c r="Q4" t="s">
        <v>6821</v>
      </c>
      <c r="R4" t="s">
        <v>6822</v>
      </c>
    </row>
    <row r="5" spans="1:18" hidden="1" x14ac:dyDescent="0.25">
      <c r="B5" s="8" t="s">
        <v>44</v>
      </c>
      <c r="C5">
        <v>166</v>
      </c>
      <c r="D5">
        <v>176</v>
      </c>
      <c r="E5">
        <v>171</v>
      </c>
      <c r="F5">
        <v>183</v>
      </c>
      <c r="G5">
        <v>13</v>
      </c>
      <c r="H5">
        <v>20</v>
      </c>
      <c r="I5">
        <v>134</v>
      </c>
      <c r="J5">
        <v>207</v>
      </c>
      <c r="K5">
        <v>221</v>
      </c>
      <c r="L5">
        <v>178</v>
      </c>
      <c r="M5">
        <v>80</v>
      </c>
      <c r="N5">
        <v>23</v>
      </c>
      <c r="O5">
        <v>223</v>
      </c>
      <c r="P5">
        <v>2</v>
      </c>
      <c r="R5">
        <v>1797</v>
      </c>
    </row>
    <row r="6" spans="1:18" hidden="1" x14ac:dyDescent="0.25">
      <c r="B6" s="8" t="s">
        <v>825</v>
      </c>
      <c r="M6">
        <v>78</v>
      </c>
      <c r="R6">
        <v>78</v>
      </c>
    </row>
    <row r="7" spans="1:18" hidden="1" x14ac:dyDescent="0.25">
      <c r="B7" s="8" t="s">
        <v>6821</v>
      </c>
    </row>
    <row r="8" spans="1:18" hidden="1" x14ac:dyDescent="0.25">
      <c r="B8" s="8" t="s">
        <v>6822</v>
      </c>
      <c r="C8">
        <v>166</v>
      </c>
      <c r="D8">
        <v>176</v>
      </c>
      <c r="E8">
        <v>171</v>
      </c>
      <c r="F8">
        <v>183</v>
      </c>
      <c r="G8">
        <v>13</v>
      </c>
      <c r="H8">
        <v>20</v>
      </c>
      <c r="I8">
        <v>134</v>
      </c>
      <c r="J8">
        <v>207</v>
      </c>
      <c r="K8">
        <v>221</v>
      </c>
      <c r="L8">
        <v>178</v>
      </c>
      <c r="M8">
        <v>158</v>
      </c>
      <c r="N8">
        <v>23</v>
      </c>
      <c r="O8">
        <v>223</v>
      </c>
      <c r="P8">
        <v>2</v>
      </c>
      <c r="R8">
        <v>1875</v>
      </c>
    </row>
    <row r="10" spans="1:18" x14ac:dyDescent="0.25">
      <c r="A10" s="86" t="s">
        <v>6998</v>
      </c>
      <c r="B10" s="93" t="s">
        <v>6947</v>
      </c>
      <c r="C10" s="95"/>
      <c r="D10" s="95"/>
      <c r="E10" s="95"/>
      <c r="F10" s="95"/>
      <c r="G10" s="95"/>
      <c r="H10" s="94"/>
    </row>
    <row r="11" spans="1:18" x14ac:dyDescent="0.25"/>
    <row r="12" spans="1:18" x14ac:dyDescent="0.25">
      <c r="B12" s="13" t="s">
        <v>6824</v>
      </c>
      <c r="C12" s="13" t="s">
        <v>6830</v>
      </c>
      <c r="D12" s="13" t="s">
        <v>6831</v>
      </c>
      <c r="E12" s="13" t="s">
        <v>6832</v>
      </c>
      <c r="F12" s="13" t="s">
        <v>6833</v>
      </c>
      <c r="G12" s="59" t="s">
        <v>6834</v>
      </c>
      <c r="H12" s="13" t="s">
        <v>6816</v>
      </c>
    </row>
    <row r="13" spans="1:18" x14ac:dyDescent="0.25">
      <c r="B13" s="6" t="s">
        <v>6827</v>
      </c>
      <c r="C13" s="16">
        <v>103</v>
      </c>
      <c r="D13" s="16">
        <v>33</v>
      </c>
      <c r="E13" s="16">
        <v>696</v>
      </c>
      <c r="F13" s="16">
        <v>740</v>
      </c>
      <c r="G13" s="65">
        <v>225</v>
      </c>
      <c r="H13" s="20">
        <f>SUM(C13:G13)</f>
        <v>1797</v>
      </c>
    </row>
    <row r="14" spans="1:18" x14ac:dyDescent="0.25">
      <c r="B14" s="6" t="s">
        <v>6828</v>
      </c>
      <c r="C14" s="16">
        <v>78</v>
      </c>
      <c r="D14" s="16">
        <v>0</v>
      </c>
      <c r="E14" s="16">
        <v>0</v>
      </c>
      <c r="F14" s="16">
        <v>0</v>
      </c>
      <c r="G14" s="65">
        <v>0</v>
      </c>
      <c r="H14" s="20">
        <f t="shared" ref="H14:H15" si="0">SUM(C14:G14)</f>
        <v>78</v>
      </c>
    </row>
    <row r="15" spans="1:18" x14ac:dyDescent="0.25">
      <c r="B15" s="17" t="s">
        <v>6816</v>
      </c>
      <c r="C15" s="19">
        <f>SUM(C13:C14)</f>
        <v>181</v>
      </c>
      <c r="D15" s="19">
        <f>SUM(D13:D14)</f>
        <v>33</v>
      </c>
      <c r="E15" s="19">
        <f>SUM(E13:E14)</f>
        <v>696</v>
      </c>
      <c r="F15" s="19">
        <f>SUM(F13:F14)</f>
        <v>740</v>
      </c>
      <c r="G15" s="57">
        <f>SUM(G13:G14)</f>
        <v>225</v>
      </c>
      <c r="H15" s="20">
        <f t="shared" si="0"/>
        <v>1875</v>
      </c>
    </row>
    <row r="16" spans="1:18" x14ac:dyDescent="0.25"/>
    <row r="17" x14ac:dyDescent="0.25"/>
    <row r="18" x14ac:dyDescent="0.25"/>
  </sheetData>
  <mergeCells count="1">
    <mergeCell ref="B10:H10"/>
  </mergeCells>
  <hyperlinks>
    <hyperlink ref="A10" location="Menu!A1" display="Menu" xr:uid="{C0FD010A-2914-40A2-A9FE-9F79878C61A6}"/>
  </hyperlink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G17"/>
  <sheetViews>
    <sheetView showGridLines="0" topLeftCell="A10" workbookViewId="0">
      <selection activeCell="A10" sqref="A10"/>
    </sheetView>
  </sheetViews>
  <sheetFormatPr defaultColWidth="0" defaultRowHeight="15" zeroHeight="1" x14ac:dyDescent="0.25"/>
  <cols>
    <col min="1" max="1" width="6.85546875" customWidth="1"/>
    <col min="2" max="2" width="41.28515625" customWidth="1"/>
    <col min="3" max="4" width="14" customWidth="1"/>
    <col min="5" max="5" width="15" customWidth="1"/>
    <col min="6" max="6" width="7" bestFit="1" customWidth="1"/>
    <col min="7" max="7" width="5.7109375" customWidth="1"/>
    <col min="8" max="16384" width="9.140625" hidden="1"/>
  </cols>
  <sheetData>
    <row r="3" spans="1:7" hidden="1" x14ac:dyDescent="0.25">
      <c r="B3" s="7" t="s">
        <v>6829</v>
      </c>
      <c r="C3" s="7" t="s">
        <v>6823</v>
      </c>
    </row>
    <row r="4" spans="1:7" hidden="1" x14ac:dyDescent="0.25">
      <c r="B4" s="7" t="s">
        <v>6820</v>
      </c>
      <c r="C4" t="s">
        <v>71</v>
      </c>
      <c r="D4" t="s">
        <v>158</v>
      </c>
      <c r="E4" t="s">
        <v>47</v>
      </c>
      <c r="F4" t="s">
        <v>6821</v>
      </c>
      <c r="G4" t="s">
        <v>6822</v>
      </c>
    </row>
    <row r="5" spans="1:7" hidden="1" x14ac:dyDescent="0.25">
      <c r="B5" s="8" t="s">
        <v>44</v>
      </c>
      <c r="C5">
        <v>19</v>
      </c>
      <c r="D5">
        <v>1693</v>
      </c>
      <c r="E5">
        <v>85</v>
      </c>
      <c r="G5">
        <v>1797</v>
      </c>
    </row>
    <row r="6" spans="1:7" hidden="1" x14ac:dyDescent="0.25">
      <c r="B6" s="8" t="s">
        <v>825</v>
      </c>
      <c r="C6">
        <v>2</v>
      </c>
      <c r="E6">
        <v>76</v>
      </c>
      <c r="G6">
        <v>78</v>
      </c>
    </row>
    <row r="7" spans="1:7" hidden="1" x14ac:dyDescent="0.25">
      <c r="B7" s="8" t="s">
        <v>6821</v>
      </c>
    </row>
    <row r="8" spans="1:7" hidden="1" x14ac:dyDescent="0.25">
      <c r="B8" s="8" t="s">
        <v>6822</v>
      </c>
      <c r="C8">
        <v>21</v>
      </c>
      <c r="D8">
        <v>1693</v>
      </c>
      <c r="E8">
        <v>161</v>
      </c>
      <c r="G8">
        <v>1875</v>
      </c>
    </row>
    <row r="10" spans="1:7" x14ac:dyDescent="0.25">
      <c r="A10" s="86" t="s">
        <v>6998</v>
      </c>
      <c r="B10" s="93" t="s">
        <v>6948</v>
      </c>
      <c r="C10" s="95"/>
      <c r="D10" s="95"/>
      <c r="E10" s="95"/>
      <c r="F10" s="94"/>
      <c r="G10" s="64"/>
    </row>
    <row r="11" spans="1:7" x14ac:dyDescent="0.25"/>
    <row r="12" spans="1:7" x14ac:dyDescent="0.25">
      <c r="B12" s="13" t="s">
        <v>6824</v>
      </c>
      <c r="C12" s="13" t="s">
        <v>71</v>
      </c>
      <c r="D12" s="13" t="s">
        <v>47</v>
      </c>
      <c r="E12" s="13" t="s">
        <v>158</v>
      </c>
      <c r="F12" s="13" t="s">
        <v>6816</v>
      </c>
    </row>
    <row r="13" spans="1:7" x14ac:dyDescent="0.25">
      <c r="B13" s="6" t="s">
        <v>6827</v>
      </c>
      <c r="C13" s="2">
        <v>19</v>
      </c>
      <c r="D13" s="3">
        <v>85</v>
      </c>
      <c r="E13" s="3">
        <v>1693</v>
      </c>
      <c r="F13" s="20">
        <f>SUM(C13:E13)</f>
        <v>1797</v>
      </c>
    </row>
    <row r="14" spans="1:7" x14ac:dyDescent="0.25">
      <c r="B14" s="6" t="s">
        <v>6828</v>
      </c>
      <c r="C14" s="2">
        <v>2</v>
      </c>
      <c r="D14" s="2">
        <v>76</v>
      </c>
      <c r="E14" s="2"/>
      <c r="F14" s="20">
        <f t="shared" ref="F14:F15" si="0">SUM(C14:E14)</f>
        <v>78</v>
      </c>
    </row>
    <row r="15" spans="1:7" x14ac:dyDescent="0.25">
      <c r="B15" s="17" t="s">
        <v>6816</v>
      </c>
      <c r="C15" s="18">
        <f>SUM(C13:C14)</f>
        <v>21</v>
      </c>
      <c r="D15" s="18">
        <f>SUM(D13:D14)</f>
        <v>161</v>
      </c>
      <c r="E15" s="20">
        <f>SUM(E13:E14)</f>
        <v>1693</v>
      </c>
      <c r="F15" s="20">
        <f t="shared" si="0"/>
        <v>1875</v>
      </c>
    </row>
    <row r="16" spans="1:7" x14ac:dyDescent="0.25"/>
    <row r="17" x14ac:dyDescent="0.25"/>
  </sheetData>
  <mergeCells count="1">
    <mergeCell ref="B10:F10"/>
  </mergeCells>
  <hyperlinks>
    <hyperlink ref="A10" location="Menu!A1" display="Menu" xr:uid="{E351380E-88A3-4F30-848A-CC7FC795C545}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58"/>
  <sheetViews>
    <sheetView showGridLines="0" zoomScale="90" zoomScaleNormal="90" workbookViewId="0"/>
  </sheetViews>
  <sheetFormatPr defaultRowHeight="15" x14ac:dyDescent="0.25"/>
  <cols>
    <col min="2" max="2" width="18" bestFit="1" customWidth="1"/>
    <col min="3" max="3" width="13.28515625" bestFit="1" customWidth="1"/>
    <col min="4" max="4" width="21.7109375" bestFit="1" customWidth="1"/>
    <col min="5" max="5" width="21" bestFit="1" customWidth="1"/>
    <col min="6" max="6" width="10.7109375" bestFit="1" customWidth="1"/>
    <col min="10" max="10" width="14.7109375" bestFit="1" customWidth="1"/>
    <col min="11" max="11" width="16.5703125" bestFit="1" customWidth="1"/>
    <col min="12" max="12" width="14.42578125" bestFit="1" customWidth="1"/>
    <col min="13" max="13" width="8.7109375" bestFit="1" customWidth="1"/>
    <col min="14" max="14" width="8.7109375" customWidth="1"/>
    <col min="15" max="15" width="14.42578125" bestFit="1" customWidth="1"/>
    <col min="16" max="16" width="27.28515625" bestFit="1" customWidth="1"/>
    <col min="17" max="17" width="16.5703125" bestFit="1" customWidth="1"/>
    <col min="18" max="18" width="17.42578125" bestFit="1" customWidth="1"/>
    <col min="19" max="19" width="12.7109375" customWidth="1"/>
    <col min="20" max="20" width="9.5703125" bestFit="1" customWidth="1"/>
    <col min="21" max="21" width="7" bestFit="1" customWidth="1"/>
    <col min="22" max="22" width="10.7109375" bestFit="1" customWidth="1"/>
  </cols>
  <sheetData>
    <row r="1" spans="1:21" x14ac:dyDescent="0.25">
      <c r="A1" s="86" t="s">
        <v>6998</v>
      </c>
      <c r="B1" s="93" t="s">
        <v>6949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4"/>
    </row>
    <row r="4" spans="1:21" x14ac:dyDescent="0.25">
      <c r="B4" s="7" t="s">
        <v>21</v>
      </c>
      <c r="C4" t="s">
        <v>6835</v>
      </c>
      <c r="J4" s="7" t="s">
        <v>21</v>
      </c>
      <c r="K4" t="s">
        <v>6835</v>
      </c>
      <c r="P4" s="7" t="s">
        <v>21</v>
      </c>
      <c r="Q4" t="s">
        <v>6835</v>
      </c>
    </row>
    <row r="6" spans="1:21" x14ac:dyDescent="0.25">
      <c r="B6" s="7"/>
      <c r="C6" s="7" t="s">
        <v>6823</v>
      </c>
      <c r="J6" s="7" t="s">
        <v>6820</v>
      </c>
      <c r="K6" t="s">
        <v>6829</v>
      </c>
      <c r="P6" s="7" t="s">
        <v>6820</v>
      </c>
      <c r="Q6" t="s">
        <v>6829</v>
      </c>
    </row>
    <row r="7" spans="1:21" x14ac:dyDescent="0.25">
      <c r="C7" t="s">
        <v>37</v>
      </c>
      <c r="D7" t="s">
        <v>53</v>
      </c>
      <c r="E7" t="s">
        <v>6821</v>
      </c>
      <c r="F7" t="s">
        <v>6822</v>
      </c>
      <c r="J7" s="8" t="s">
        <v>117</v>
      </c>
      <c r="K7">
        <v>36</v>
      </c>
      <c r="L7" s="8" t="s">
        <v>117</v>
      </c>
      <c r="M7" s="21">
        <f>GETPIVOTDATA("CPF",$J$6,"Cor","Amarela")/GETPIVOTDATA("CPF",$J$6)</f>
        <v>2.003338898163606E-2</v>
      </c>
      <c r="N7" s="21"/>
      <c r="P7" s="8" t="s">
        <v>71</v>
      </c>
      <c r="Q7">
        <v>19</v>
      </c>
      <c r="R7" s="8" t="s">
        <v>71</v>
      </c>
      <c r="S7">
        <v>19</v>
      </c>
      <c r="T7" s="21">
        <f>S7/S10</f>
        <v>1.0573177518085699E-2</v>
      </c>
    </row>
    <row r="8" spans="1:21" x14ac:dyDescent="0.25">
      <c r="B8" t="s">
        <v>6829</v>
      </c>
      <c r="C8">
        <v>770</v>
      </c>
      <c r="D8">
        <v>1027</v>
      </c>
      <c r="F8">
        <v>1797</v>
      </c>
      <c r="J8" s="8" t="s">
        <v>48</v>
      </c>
      <c r="K8">
        <v>1414</v>
      </c>
      <c r="L8" s="8" t="s">
        <v>48</v>
      </c>
      <c r="M8" s="21">
        <f>GETPIVOTDATA("CPF",$J$6,"Cor","Branca")/GETPIVOTDATA("CPF",$J$6)</f>
        <v>0.78686700055648306</v>
      </c>
      <c r="N8" s="21"/>
      <c r="P8" s="8" t="s">
        <v>158</v>
      </c>
      <c r="Q8">
        <v>1693</v>
      </c>
      <c r="R8" s="8" t="s">
        <v>47</v>
      </c>
      <c r="S8">
        <v>85</v>
      </c>
      <c r="T8" s="21">
        <f>S8/S10</f>
        <v>4.7301057317751811E-2</v>
      </c>
    </row>
    <row r="9" spans="1:21" x14ac:dyDescent="0.25">
      <c r="C9" t="s">
        <v>6836</v>
      </c>
      <c r="D9" t="s">
        <v>6837</v>
      </c>
      <c r="J9" s="8" t="s">
        <v>506</v>
      </c>
      <c r="K9">
        <v>1</v>
      </c>
      <c r="L9" s="8" t="s">
        <v>506</v>
      </c>
      <c r="M9" s="23">
        <f>GETPIVOTDATA("CPF",$J$6,"Cor","Indigena")/GETPIVOTDATA("CPF",$J$6)</f>
        <v>5.5648302726766835E-4</v>
      </c>
      <c r="N9" s="23"/>
      <c r="P9" s="8" t="s">
        <v>47</v>
      </c>
      <c r="Q9">
        <v>85</v>
      </c>
      <c r="R9" s="8" t="s">
        <v>158</v>
      </c>
      <c r="S9">
        <v>1693</v>
      </c>
      <c r="T9" s="21">
        <f>S9/S10</f>
        <v>0.94212576516416247</v>
      </c>
    </row>
    <row r="10" spans="1:21" x14ac:dyDescent="0.25">
      <c r="C10" s="22">
        <f>GETPIVOTDATA("CPF",$B$6,"Sexo","F")/GETPIVOTDATA("CPF",$B$6)</f>
        <v>0.42849193099610461</v>
      </c>
      <c r="D10" s="22">
        <f>GETPIVOTDATA("CPF",$B$6,"Sexo","M")/GETPIVOTDATA("CPF",$B$6)</f>
        <v>0.57150806900389539</v>
      </c>
      <c r="J10" s="8" t="s">
        <v>67</v>
      </c>
      <c r="K10">
        <v>100</v>
      </c>
      <c r="L10" s="8" t="s">
        <v>38</v>
      </c>
      <c r="M10" s="21">
        <f>GETPIVOTDATA("CPF",$J$6,"Cor","Parda")/GETPIVOTDATA("CPF",$J$6)</f>
        <v>0.112409571508069</v>
      </c>
      <c r="N10" s="21"/>
      <c r="P10" s="8" t="s">
        <v>6821</v>
      </c>
      <c r="R10" s="8"/>
      <c r="S10">
        <f>SUM(S7:S9)</f>
        <v>1797</v>
      </c>
    </row>
    <row r="11" spans="1:21" x14ac:dyDescent="0.25">
      <c r="J11" s="8" t="s">
        <v>38</v>
      </c>
      <c r="K11">
        <v>202</v>
      </c>
      <c r="L11" s="8" t="s">
        <v>80</v>
      </c>
      <c r="M11" s="21">
        <f>GETPIVOTDATA("CPF",$J$6,"Cor","Preta")/GETPIVOTDATA("CPF",$J$6)</f>
        <v>2.4485253199777408E-2</v>
      </c>
      <c r="N11" s="21"/>
      <c r="P11" s="8" t="s">
        <v>6822</v>
      </c>
      <c r="Q11">
        <v>1797</v>
      </c>
      <c r="R11" s="8"/>
    </row>
    <row r="12" spans="1:21" x14ac:dyDescent="0.25">
      <c r="J12" s="8" t="s">
        <v>80</v>
      </c>
      <c r="K12">
        <v>44</v>
      </c>
      <c r="L12" s="8" t="s">
        <v>67</v>
      </c>
      <c r="M12" s="21">
        <f>GETPIVOTDATA("CPF",$J$6,"Cor","Não Informado")/GETPIVOTDATA("CPF",$J$6)</f>
        <v>5.5648302726766831E-2</v>
      </c>
      <c r="N12" s="21"/>
      <c r="R12" s="8"/>
    </row>
    <row r="13" spans="1:21" x14ac:dyDescent="0.25">
      <c r="J13" s="8" t="s">
        <v>6821</v>
      </c>
    </row>
    <row r="14" spans="1:21" x14ac:dyDescent="0.25">
      <c r="J14" s="8" t="s">
        <v>6822</v>
      </c>
      <c r="K14">
        <v>1797</v>
      </c>
    </row>
    <row r="22" spans="2:19" x14ac:dyDescent="0.25">
      <c r="B22" s="7" t="s">
        <v>21</v>
      </c>
      <c r="C22" t="s">
        <v>6835</v>
      </c>
      <c r="J22" s="7" t="s">
        <v>21</v>
      </c>
      <c r="K22" t="s">
        <v>6835</v>
      </c>
      <c r="P22" s="7" t="s">
        <v>21</v>
      </c>
      <c r="Q22" t="s">
        <v>6835</v>
      </c>
    </row>
    <row r="24" spans="2:19" x14ac:dyDescent="0.25">
      <c r="B24" s="7" t="s">
        <v>6820</v>
      </c>
      <c r="C24" t="s">
        <v>6829</v>
      </c>
      <c r="J24" s="7" t="s">
        <v>6820</v>
      </c>
      <c r="K24" t="s">
        <v>6829</v>
      </c>
      <c r="P24" s="7" t="s">
        <v>6820</v>
      </c>
      <c r="Q24" t="s">
        <v>6829</v>
      </c>
    </row>
    <row r="25" spans="2:19" x14ac:dyDescent="0.25">
      <c r="B25" s="8" t="s">
        <v>1257</v>
      </c>
      <c r="C25">
        <v>166</v>
      </c>
      <c r="E25" t="s">
        <v>6838</v>
      </c>
      <c r="F25" s="21">
        <f>(GETPIVOTDATA("CPF",$B$24,"ClassificaçãoCarreira","Titular-01")+GETPIVOTDATA("CPF",$B$24,"ClassificaçãoCarreira","Único-01"))/GETPIVOTDATA("CPF",$B$24)</f>
        <v>0.12520868113522537</v>
      </c>
      <c r="J25" s="8" t="s">
        <v>481</v>
      </c>
      <c r="K25">
        <v>1</v>
      </c>
      <c r="L25" s="8" t="s">
        <v>6843</v>
      </c>
      <c r="M25">
        <f>GETPIVOTDATA("CPF",$J$24,"Deficiência","CEGO")</f>
        <v>1</v>
      </c>
      <c r="P25" s="8" t="s">
        <v>61</v>
      </c>
      <c r="Q25">
        <v>1679</v>
      </c>
      <c r="R25" s="8" t="s">
        <v>6825</v>
      </c>
      <c r="S25" s="23">
        <f>GETPIVOTDATA("CPF",$P$24,"Escolaridade","ENSINO SUPERIOR")/GETPIVOTDATA("CPF",$P$24)</f>
        <v>2.2259321090706734E-3</v>
      </c>
    </row>
    <row r="26" spans="2:19" x14ac:dyDescent="0.25">
      <c r="B26" s="8" t="s">
        <v>1236</v>
      </c>
      <c r="C26">
        <v>176</v>
      </c>
      <c r="E26" t="s">
        <v>6839</v>
      </c>
      <c r="F26" s="21">
        <f>(GETPIVOTDATA("CPF",$B$24,"ClassificaçãoCarreira","Associado-01")+GETPIVOTDATA("CPF",$B$24,"ClassificaçãoCarreira","Associado-02")+GETPIVOTDATA("CPF",$B$24,"ClassificaçãoCarreira","Associado-03")+GETPIVOTDATA("CPF",$B$24,"ClassificaçãoCarreira","Associado-04"))/GETPIVOTDATA("CPF",$B$24)</f>
        <v>0.41179744017807457</v>
      </c>
      <c r="J26" s="8" t="s">
        <v>122</v>
      </c>
      <c r="K26">
        <v>2</v>
      </c>
      <c r="L26" s="8" t="s">
        <v>6844</v>
      </c>
      <c r="M26">
        <f>GETPIVOTDATA("CPF",$J$24,"Deficiência","MOBILIDADE REDUZIDA, PERMANENTE OU TEMPORÁRIA")</f>
        <v>2</v>
      </c>
      <c r="P26" s="8" t="s">
        <v>77</v>
      </c>
      <c r="Q26">
        <v>4</v>
      </c>
      <c r="R26" s="8" t="s">
        <v>6826</v>
      </c>
      <c r="S26" s="21">
        <f>GETPIVOTDATA("CPF",$P$24,"Escolaridade","Especialização Nivel Superior")/GETPIVOTDATA("CPF",$P$24)</f>
        <v>9.4602114635503609E-3</v>
      </c>
    </row>
    <row r="27" spans="2:19" x14ac:dyDescent="0.25">
      <c r="B27" s="8" t="s">
        <v>1278</v>
      </c>
      <c r="C27">
        <v>171</v>
      </c>
      <c r="E27" t="s">
        <v>6840</v>
      </c>
      <c r="F27" s="21">
        <f>(GETPIVOTDATA("CPF",$B$24,"ClassificaçãoCarreira","Adjunto-01")+GETPIVOTDATA("CPF",$B$24,"ClassificaçãoCarreira","Adjunto-02")+GETPIVOTDATA("CPF",$B$24,"ClassificaçãoCarreira","Adjunto-03")+GETPIVOTDATA("CPF",$B$24,"ClassificaçãoCarreira","Adjunto-04"))/GETPIVOTDATA("CPF",$B$24)</f>
        <v>0.38731218697829717</v>
      </c>
      <c r="J27" s="8" t="s">
        <v>308</v>
      </c>
      <c r="K27">
        <v>1</v>
      </c>
      <c r="L27" s="8" t="s">
        <v>6845</v>
      </c>
      <c r="M27">
        <f>GETPIVOTDATA("CPF",$J$24,"Deficiência","MONOPARESIA")</f>
        <v>1</v>
      </c>
      <c r="P27" s="8" t="s">
        <v>43</v>
      </c>
      <c r="Q27">
        <v>17</v>
      </c>
      <c r="R27" s="8" t="s">
        <v>52</v>
      </c>
      <c r="S27" s="21">
        <f>GETPIVOTDATA("CPF",$P$24,"Escolaridade","Mestrado")/GETPIVOTDATA("CPF",$P$24)</f>
        <v>5.3978853644963826E-2</v>
      </c>
    </row>
    <row r="28" spans="2:19" x14ac:dyDescent="0.25">
      <c r="B28" s="8" t="s">
        <v>1302</v>
      </c>
      <c r="C28">
        <v>183</v>
      </c>
      <c r="E28" t="s">
        <v>6841</v>
      </c>
      <c r="F28" s="21">
        <f>(GETPIVOTDATA("CPF",$B$24,"ClassificaçãoCarreira","Assistente-01")+GETPIVOTDATA("CPF",$B$24,"ClassificaçãoCarreira","Assistente-02"))/GETPIVOTDATA("CPF",$B$24)</f>
        <v>1.8363939899833055E-2</v>
      </c>
      <c r="J28" s="8" t="s">
        <v>249</v>
      </c>
      <c r="K28">
        <v>1</v>
      </c>
      <c r="L28" s="8" t="s">
        <v>6846</v>
      </c>
      <c r="M28">
        <f>GETPIVOTDATA("CPF",$J$24,"Deficiência","MONOPLEGIA")</f>
        <v>1</v>
      </c>
      <c r="P28" s="8" t="s">
        <v>52</v>
      </c>
      <c r="Q28">
        <v>97</v>
      </c>
      <c r="R28" s="8" t="s">
        <v>61</v>
      </c>
      <c r="S28" s="21">
        <f>GETPIVOTDATA("CPF",$P$24,"Escolaridade","Doutorado")/GETPIVOTDATA("CPF",$P$24)</f>
        <v>0.9343350027824151</v>
      </c>
    </row>
    <row r="29" spans="2:19" x14ac:dyDescent="0.25">
      <c r="B29" s="8" t="s">
        <v>1482</v>
      </c>
      <c r="C29">
        <v>13</v>
      </c>
      <c r="E29" t="s">
        <v>6842</v>
      </c>
      <c r="F29" s="21">
        <f>(GETPIVOTDATA("CPF",$B$24,"ClassificaçãoCarreira","Auxiliar-01")+GETPIVOTDATA("CPF",$B$24,"ClassificaçãoCarreira","Auxiliar-02"))/GETPIVOTDATA("CPF",$B$24)</f>
        <v>5.7317751808569836E-2</v>
      </c>
      <c r="J29" s="8" t="s">
        <v>190</v>
      </c>
      <c r="K29">
        <v>1</v>
      </c>
      <c r="L29" s="8" t="s">
        <v>6847</v>
      </c>
      <c r="M29">
        <f>GETPIVOTDATA("CPF",$J$24,"Deficiência","PARCIALMENTE SURDO")</f>
        <v>1</v>
      </c>
      <c r="P29" s="8" t="s">
        <v>6821</v>
      </c>
    </row>
    <row r="30" spans="2:19" x14ac:dyDescent="0.25">
      <c r="B30" s="8" t="s">
        <v>1434</v>
      </c>
      <c r="C30">
        <v>20</v>
      </c>
      <c r="J30" s="8" t="s">
        <v>95</v>
      </c>
      <c r="K30">
        <v>2</v>
      </c>
      <c r="L30" s="8" t="s">
        <v>6848</v>
      </c>
      <c r="M30">
        <f>GETPIVOTDATA("CPF",$J$24,"Deficiência","PORTADOR DE BAIXA VISÃO")</f>
        <v>2</v>
      </c>
      <c r="P30" s="8" t="s">
        <v>6822</v>
      </c>
      <c r="Q30">
        <v>1797</v>
      </c>
    </row>
    <row r="31" spans="2:19" x14ac:dyDescent="0.25">
      <c r="B31" s="8" t="s">
        <v>1351</v>
      </c>
      <c r="C31">
        <v>134</v>
      </c>
      <c r="J31" s="8" t="s">
        <v>106</v>
      </c>
      <c r="K31">
        <v>3</v>
      </c>
      <c r="L31" s="8" t="s">
        <v>6849</v>
      </c>
      <c r="M31">
        <f>GETPIVOTDATA("CPF",$J$24,"Deficiência","PORTADOR DE SURDEZ BILATERAL")</f>
        <v>3</v>
      </c>
    </row>
    <row r="32" spans="2:19" x14ac:dyDescent="0.25">
      <c r="B32" s="8" t="s">
        <v>1285</v>
      </c>
      <c r="C32">
        <v>207</v>
      </c>
      <c r="J32" s="8" t="s">
        <v>3912</v>
      </c>
      <c r="K32">
        <v>1</v>
      </c>
      <c r="L32" s="8" t="s">
        <v>6851</v>
      </c>
      <c r="M32">
        <f>GETPIVOTDATA("CPF",$J$24,"Deficiência","PORTADOR DE VISÃO SUB-NORMAL")</f>
        <v>1</v>
      </c>
    </row>
    <row r="33" spans="2:14" x14ac:dyDescent="0.25">
      <c r="B33" s="8" t="s">
        <v>1269</v>
      </c>
      <c r="C33">
        <v>221</v>
      </c>
      <c r="J33" s="8" t="s">
        <v>520</v>
      </c>
      <c r="K33">
        <v>6</v>
      </c>
      <c r="L33" s="8" t="s">
        <v>6850</v>
      </c>
      <c r="M33">
        <f>GETPIVOTDATA("CPF",$J$24,"Deficiência","SURDO")</f>
        <v>6</v>
      </c>
    </row>
    <row r="34" spans="2:14" x14ac:dyDescent="0.25">
      <c r="B34" s="8" t="s">
        <v>1241</v>
      </c>
      <c r="C34">
        <v>178</v>
      </c>
      <c r="J34" s="8" t="s">
        <v>6821</v>
      </c>
      <c r="K34">
        <v>1779</v>
      </c>
    </row>
    <row r="35" spans="2:14" x14ac:dyDescent="0.25">
      <c r="B35" s="8" t="s">
        <v>1244</v>
      </c>
      <c r="C35">
        <v>80</v>
      </c>
      <c r="J35" s="8" t="s">
        <v>6822</v>
      </c>
      <c r="K35">
        <v>1797</v>
      </c>
    </row>
    <row r="36" spans="2:14" x14ac:dyDescent="0.25">
      <c r="B36" s="8" t="s">
        <v>1534</v>
      </c>
      <c r="C36">
        <v>23</v>
      </c>
    </row>
    <row r="37" spans="2:14" x14ac:dyDescent="0.25">
      <c r="B37" s="8" t="s">
        <v>1252</v>
      </c>
      <c r="C37">
        <v>223</v>
      </c>
    </row>
    <row r="38" spans="2:14" x14ac:dyDescent="0.25">
      <c r="B38" s="8" t="s">
        <v>2137</v>
      </c>
      <c r="C38">
        <v>2</v>
      </c>
    </row>
    <row r="39" spans="2:14" x14ac:dyDescent="0.25">
      <c r="B39" s="8" t="s">
        <v>6821</v>
      </c>
    </row>
    <row r="40" spans="2:14" x14ac:dyDescent="0.25">
      <c r="B40" s="8" t="s">
        <v>6822</v>
      </c>
      <c r="C40">
        <v>1797</v>
      </c>
    </row>
    <row r="44" spans="2:14" x14ac:dyDescent="0.25">
      <c r="B44" s="35" t="s">
        <v>21</v>
      </c>
      <c r="C44" s="36" t="s">
        <v>44</v>
      </c>
      <c r="J44" s="35" t="s">
        <v>21</v>
      </c>
      <c r="K44" s="36" t="s">
        <v>6835</v>
      </c>
    </row>
    <row r="46" spans="2:14" x14ac:dyDescent="0.25">
      <c r="B46" s="38" t="s">
        <v>6853</v>
      </c>
      <c r="C46" s="37" t="s">
        <v>6829</v>
      </c>
      <c r="J46" s="38" t="s">
        <v>6854</v>
      </c>
      <c r="K46" s="37" t="s">
        <v>6829</v>
      </c>
      <c r="L46" s="39" t="s">
        <v>6856</v>
      </c>
      <c r="M46" s="40">
        <v>15</v>
      </c>
      <c r="N46" s="43">
        <f>M46/$M$57</f>
        <v>8.3472454090150246E-3</v>
      </c>
    </row>
    <row r="47" spans="2:14" x14ac:dyDescent="0.25">
      <c r="B47" s="34" t="s">
        <v>6859</v>
      </c>
      <c r="C47" s="37">
        <v>4</v>
      </c>
      <c r="D47" s="34" t="s">
        <v>6859</v>
      </c>
      <c r="E47" s="37">
        <v>4</v>
      </c>
      <c r="F47" s="23">
        <f t="shared" ref="F47:F56" si="0">E47/$E$57</f>
        <v>2.2259321090706734E-3</v>
      </c>
      <c r="J47" s="34" t="s">
        <v>6866</v>
      </c>
      <c r="K47" s="37">
        <v>164</v>
      </c>
      <c r="L47" s="39" t="s">
        <v>6858</v>
      </c>
      <c r="M47" s="40">
        <v>13</v>
      </c>
      <c r="N47" s="43">
        <f t="shared" ref="N47:N56" si="1">M47/$M$57</f>
        <v>7.2342793544796884E-3</v>
      </c>
    </row>
    <row r="48" spans="2:14" x14ac:dyDescent="0.25">
      <c r="B48" s="39" t="s">
        <v>6861</v>
      </c>
      <c r="C48" s="40">
        <v>50</v>
      </c>
      <c r="D48" s="39" t="s">
        <v>6861</v>
      </c>
      <c r="E48" s="40">
        <v>50</v>
      </c>
      <c r="F48" s="21">
        <f t="shared" si="0"/>
        <v>2.7824151363383415E-2</v>
      </c>
      <c r="J48" s="39" t="s">
        <v>6868</v>
      </c>
      <c r="K48" s="40">
        <v>449</v>
      </c>
      <c r="L48" s="39" t="s">
        <v>6860</v>
      </c>
      <c r="M48" s="40">
        <v>28</v>
      </c>
      <c r="N48" s="43">
        <f t="shared" si="1"/>
        <v>1.5581524763494713E-2</v>
      </c>
    </row>
    <row r="49" spans="2:14" x14ac:dyDescent="0.25">
      <c r="B49" s="39" t="s">
        <v>6863</v>
      </c>
      <c r="C49" s="40">
        <v>236</v>
      </c>
      <c r="D49" s="39" t="s">
        <v>6863</v>
      </c>
      <c r="E49" s="40">
        <v>236</v>
      </c>
      <c r="F49" s="21">
        <f t="shared" si="0"/>
        <v>0.13132999443516974</v>
      </c>
      <c r="J49" s="39" t="s">
        <v>6870</v>
      </c>
      <c r="K49" s="40">
        <v>21</v>
      </c>
      <c r="L49" s="39" t="s">
        <v>6862</v>
      </c>
      <c r="M49" s="40">
        <v>40</v>
      </c>
      <c r="N49" s="43">
        <f t="shared" si="1"/>
        <v>2.2259321090706732E-2</v>
      </c>
    </row>
    <row r="50" spans="2:14" x14ac:dyDescent="0.25">
      <c r="B50" s="39" t="s">
        <v>6865</v>
      </c>
      <c r="C50" s="40">
        <v>388</v>
      </c>
      <c r="D50" s="39" t="s">
        <v>6865</v>
      </c>
      <c r="E50" s="40">
        <v>388</v>
      </c>
      <c r="F50" s="21">
        <f t="shared" si="0"/>
        <v>0.2159154145798553</v>
      </c>
      <c r="J50" s="39" t="s">
        <v>6872</v>
      </c>
      <c r="K50" s="40">
        <v>403</v>
      </c>
      <c r="L50" s="39" t="s">
        <v>6864</v>
      </c>
      <c r="M50" s="40">
        <v>114</v>
      </c>
      <c r="N50" s="43">
        <f t="shared" si="1"/>
        <v>6.3439065108514187E-2</v>
      </c>
    </row>
    <row r="51" spans="2:14" x14ac:dyDescent="0.25">
      <c r="B51" s="39" t="s">
        <v>6867</v>
      </c>
      <c r="C51" s="40">
        <v>376</v>
      </c>
      <c r="D51" s="39" t="s">
        <v>6867</v>
      </c>
      <c r="E51" s="40">
        <v>376</v>
      </c>
      <c r="F51" s="21">
        <f t="shared" si="0"/>
        <v>0.20923761825264328</v>
      </c>
      <c r="J51" s="39" t="s">
        <v>6874</v>
      </c>
      <c r="K51" s="40">
        <v>239</v>
      </c>
      <c r="L51" s="34" t="s">
        <v>6866</v>
      </c>
      <c r="M51" s="37">
        <v>164</v>
      </c>
      <c r="N51" s="43">
        <f t="shared" si="1"/>
        <v>9.1263216471897612E-2</v>
      </c>
    </row>
    <row r="52" spans="2:14" x14ac:dyDescent="0.25">
      <c r="B52" s="39" t="s">
        <v>6869</v>
      </c>
      <c r="C52" s="40">
        <v>260</v>
      </c>
      <c r="D52" s="39" t="s">
        <v>6869</v>
      </c>
      <c r="E52" s="40">
        <v>260</v>
      </c>
      <c r="F52" s="21">
        <f t="shared" si="0"/>
        <v>0.14468558708959378</v>
      </c>
      <c r="J52" s="39" t="s">
        <v>6858</v>
      </c>
      <c r="K52" s="40">
        <v>13</v>
      </c>
      <c r="L52" s="39" t="s">
        <v>6868</v>
      </c>
      <c r="M52" s="40">
        <v>449</v>
      </c>
      <c r="N52" s="43">
        <f t="shared" si="1"/>
        <v>0.24986087924318309</v>
      </c>
    </row>
    <row r="53" spans="2:14" x14ac:dyDescent="0.25">
      <c r="B53" s="39" t="s">
        <v>6871</v>
      </c>
      <c r="C53" s="40">
        <v>233</v>
      </c>
      <c r="D53" s="39" t="s">
        <v>6871</v>
      </c>
      <c r="E53" s="40">
        <v>233</v>
      </c>
      <c r="F53" s="21">
        <f t="shared" si="0"/>
        <v>0.12966054535336671</v>
      </c>
      <c r="J53" s="39" t="s">
        <v>6876</v>
      </c>
      <c r="K53" s="40">
        <v>311</v>
      </c>
      <c r="L53" s="39" t="s">
        <v>6870</v>
      </c>
      <c r="M53" s="40">
        <v>21</v>
      </c>
      <c r="N53" s="43">
        <f t="shared" si="1"/>
        <v>1.1686143572621035E-2</v>
      </c>
    </row>
    <row r="54" spans="2:14" x14ac:dyDescent="0.25">
      <c r="B54" s="39" t="s">
        <v>6873</v>
      </c>
      <c r="C54" s="40">
        <v>144</v>
      </c>
      <c r="D54" s="39" t="s">
        <v>6873</v>
      </c>
      <c r="E54" s="40">
        <v>144</v>
      </c>
      <c r="F54" s="21">
        <f t="shared" si="0"/>
        <v>8.0133555926544239E-2</v>
      </c>
      <c r="J54" s="39" t="s">
        <v>6860</v>
      </c>
      <c r="K54" s="40">
        <v>28</v>
      </c>
      <c r="L54" s="39" t="s">
        <v>6872</v>
      </c>
      <c r="M54" s="40">
        <v>403</v>
      </c>
      <c r="N54" s="43">
        <f t="shared" si="1"/>
        <v>0.22426265998887035</v>
      </c>
    </row>
    <row r="55" spans="2:14" x14ac:dyDescent="0.25">
      <c r="B55" s="39" t="s">
        <v>6875</v>
      </c>
      <c r="C55" s="40">
        <v>62</v>
      </c>
      <c r="D55" s="39" t="s">
        <v>6875</v>
      </c>
      <c r="E55" s="40">
        <v>62</v>
      </c>
      <c r="F55" s="21">
        <f t="shared" si="0"/>
        <v>3.450194769059544E-2</v>
      </c>
      <c r="J55" s="39" t="s">
        <v>6862</v>
      </c>
      <c r="K55" s="40">
        <v>40</v>
      </c>
      <c r="L55" s="39" t="s">
        <v>6874</v>
      </c>
      <c r="M55" s="40">
        <v>239</v>
      </c>
      <c r="N55" s="43">
        <f t="shared" si="1"/>
        <v>0.13299944351697274</v>
      </c>
    </row>
    <row r="56" spans="2:14" x14ac:dyDescent="0.25">
      <c r="B56" s="39" t="s">
        <v>6877</v>
      </c>
      <c r="C56" s="40">
        <v>44</v>
      </c>
      <c r="D56" s="39" t="s">
        <v>6877</v>
      </c>
      <c r="E56" s="40">
        <v>44</v>
      </c>
      <c r="F56" s="21">
        <f t="shared" si="0"/>
        <v>2.4485253199777408E-2</v>
      </c>
      <c r="J56" s="39" t="s">
        <v>6864</v>
      </c>
      <c r="K56" s="40">
        <v>114</v>
      </c>
      <c r="L56" s="39" t="s">
        <v>6876</v>
      </c>
      <c r="M56" s="40">
        <v>311</v>
      </c>
      <c r="N56" s="43">
        <f t="shared" si="1"/>
        <v>0.17306622148024486</v>
      </c>
    </row>
    <row r="57" spans="2:14" x14ac:dyDescent="0.25">
      <c r="B57" s="41" t="s">
        <v>6822</v>
      </c>
      <c r="C57" s="36">
        <v>1797</v>
      </c>
      <c r="E57">
        <f>SUM(E47:E56)</f>
        <v>1797</v>
      </c>
      <c r="J57" s="39" t="s">
        <v>6856</v>
      </c>
      <c r="K57" s="40">
        <v>15</v>
      </c>
      <c r="M57">
        <f>SUM(M46:M56)</f>
        <v>1797</v>
      </c>
    </row>
    <row r="58" spans="2:14" x14ac:dyDescent="0.25">
      <c r="J58" s="41" t="s">
        <v>6822</v>
      </c>
      <c r="K58" s="36">
        <v>1797</v>
      </c>
    </row>
  </sheetData>
  <mergeCells count="1">
    <mergeCell ref="B1:U1"/>
  </mergeCells>
  <hyperlinks>
    <hyperlink ref="A1" location="Menu!A1" display="Menu" xr:uid="{7FEED6A9-EFB2-4851-961A-B9D070B6099A}"/>
  </hyperlinks>
  <pageMargins left="0.511811024" right="0.511811024" top="0.78740157499999996" bottom="0.78740157499999996" header="0.31496062000000002" footer="0.31496062000000002"/>
  <drawing r:id="rId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85650-E92A-4E17-9AD0-26270DBFE959}">
  <dimension ref="A1:N22"/>
  <sheetViews>
    <sheetView showGridLines="0" workbookViewId="0">
      <selection activeCell="N14" sqref="N14"/>
    </sheetView>
  </sheetViews>
  <sheetFormatPr defaultColWidth="0" defaultRowHeight="15" zeroHeight="1" x14ac:dyDescent="0.25"/>
  <cols>
    <col min="1" max="1" width="9.140625" customWidth="1"/>
    <col min="2" max="2" width="9.140625" style="12" customWidth="1"/>
    <col min="3" max="3" width="30.42578125" style="12" bestFit="1" customWidth="1"/>
    <col min="4" max="4" width="9.140625" style="12" customWidth="1"/>
    <col min="5" max="13" width="9.140625" customWidth="1"/>
    <col min="14" max="14" width="11.85546875" customWidth="1"/>
    <col min="15" max="16384" width="9.140625" hidden="1"/>
  </cols>
  <sheetData>
    <row r="1" spans="1:13" x14ac:dyDescent="0.25">
      <c r="A1" s="86" t="s">
        <v>6998</v>
      </c>
      <c r="B1" s="103" t="s">
        <v>6950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x14ac:dyDescent="0.25"/>
    <row r="3" spans="1:13" x14ac:dyDescent="0.25">
      <c r="B3" s="44" t="s">
        <v>6878</v>
      </c>
      <c r="C3" s="44" t="s">
        <v>6879</v>
      </c>
      <c r="D3" s="44" t="s">
        <v>6899</v>
      </c>
    </row>
    <row r="4" spans="1:13" x14ac:dyDescent="0.25">
      <c r="B4" s="45" t="s">
        <v>6880</v>
      </c>
      <c r="C4" s="45" t="s">
        <v>6881</v>
      </c>
      <c r="D4" s="46">
        <v>1</v>
      </c>
    </row>
    <row r="5" spans="1:13" x14ac:dyDescent="0.25">
      <c r="B5" s="45" t="s">
        <v>6882</v>
      </c>
      <c r="C5" s="45" t="s">
        <v>6883</v>
      </c>
      <c r="D5" s="46">
        <v>1</v>
      </c>
    </row>
    <row r="6" spans="1:13" x14ac:dyDescent="0.25">
      <c r="B6" s="45" t="s">
        <v>6882</v>
      </c>
      <c r="C6" s="45" t="s">
        <v>6884</v>
      </c>
      <c r="D6" s="46">
        <v>5</v>
      </c>
    </row>
    <row r="7" spans="1:13" x14ac:dyDescent="0.25">
      <c r="B7" s="45" t="s">
        <v>6882</v>
      </c>
      <c r="C7" s="45" t="s">
        <v>6885</v>
      </c>
      <c r="D7" s="46">
        <v>1</v>
      </c>
    </row>
    <row r="8" spans="1:13" x14ac:dyDescent="0.25">
      <c r="B8" s="45" t="s">
        <v>6886</v>
      </c>
      <c r="C8" s="45" t="s">
        <v>6887</v>
      </c>
      <c r="D8" s="46">
        <v>2</v>
      </c>
    </row>
    <row r="9" spans="1:13" x14ac:dyDescent="0.25">
      <c r="B9" s="45" t="s">
        <v>6886</v>
      </c>
      <c r="C9" s="45" t="s">
        <v>6888</v>
      </c>
      <c r="D9" s="46">
        <v>1</v>
      </c>
    </row>
    <row r="10" spans="1:13" x14ac:dyDescent="0.25">
      <c r="B10" s="45" t="s">
        <v>6886</v>
      </c>
      <c r="C10" s="45" t="s">
        <v>6889</v>
      </c>
      <c r="D10" s="46">
        <v>8</v>
      </c>
    </row>
    <row r="11" spans="1:13" x14ac:dyDescent="0.25">
      <c r="B11" s="45" t="s">
        <v>6890</v>
      </c>
      <c r="C11" s="45" t="s">
        <v>6887</v>
      </c>
      <c r="D11" s="46">
        <v>2</v>
      </c>
    </row>
    <row r="12" spans="1:13" x14ac:dyDescent="0.25">
      <c r="B12" s="45" t="s">
        <v>6890</v>
      </c>
      <c r="C12" s="45" t="s">
        <v>6891</v>
      </c>
      <c r="D12" s="46">
        <v>1</v>
      </c>
    </row>
    <row r="13" spans="1:13" x14ac:dyDescent="0.25">
      <c r="B13" s="45" t="s">
        <v>6890</v>
      </c>
      <c r="C13" s="45" t="s">
        <v>6889</v>
      </c>
      <c r="D13" s="46">
        <v>43</v>
      </c>
    </row>
    <row r="14" spans="1:13" x14ac:dyDescent="0.25">
      <c r="B14" s="45" t="s">
        <v>6892</v>
      </c>
      <c r="C14" s="45" t="s">
        <v>6887</v>
      </c>
      <c r="D14" s="46">
        <v>4</v>
      </c>
    </row>
    <row r="15" spans="1:13" x14ac:dyDescent="0.25">
      <c r="B15" s="45" t="s">
        <v>6892</v>
      </c>
      <c r="C15" s="45" t="s">
        <v>6893</v>
      </c>
      <c r="D15" s="46">
        <v>5</v>
      </c>
    </row>
    <row r="16" spans="1:13" x14ac:dyDescent="0.25">
      <c r="B16" s="45" t="s">
        <v>6892</v>
      </c>
      <c r="C16" s="45" t="s">
        <v>6894</v>
      </c>
      <c r="D16" s="46">
        <v>11</v>
      </c>
    </row>
    <row r="17" spans="2:4" x14ac:dyDescent="0.25">
      <c r="B17" s="45" t="s">
        <v>6892</v>
      </c>
      <c r="C17" s="45" t="s">
        <v>6895</v>
      </c>
      <c r="D17" s="46">
        <v>2</v>
      </c>
    </row>
    <row r="18" spans="2:4" x14ac:dyDescent="0.25">
      <c r="B18" s="45" t="s">
        <v>6896</v>
      </c>
      <c r="C18" s="45" t="s">
        <v>6894</v>
      </c>
      <c r="D18" s="46">
        <v>2</v>
      </c>
    </row>
    <row r="19" spans="2:4" x14ac:dyDescent="0.25">
      <c r="B19" s="45" t="s">
        <v>6896</v>
      </c>
      <c r="C19" s="45" t="s">
        <v>6895</v>
      </c>
      <c r="D19" s="46">
        <v>1</v>
      </c>
    </row>
    <row r="20" spans="2:4" x14ac:dyDescent="0.25">
      <c r="B20" s="45" t="s">
        <v>6897</v>
      </c>
      <c r="C20" s="45" t="s">
        <v>6898</v>
      </c>
      <c r="D20" s="46">
        <v>133</v>
      </c>
    </row>
    <row r="21" spans="2:4" x14ac:dyDescent="0.25">
      <c r="B21" s="47" t="s">
        <v>6816</v>
      </c>
      <c r="C21" s="47"/>
      <c r="D21" s="48">
        <f>SUM(D4:D20)</f>
        <v>223</v>
      </c>
    </row>
    <row r="22" spans="2:4" x14ac:dyDescent="0.25"/>
  </sheetData>
  <mergeCells count="1">
    <mergeCell ref="B1:M1"/>
  </mergeCells>
  <hyperlinks>
    <hyperlink ref="A1" location="Menu!A1" display="Menu" xr:uid="{158E3143-D5C3-41A3-A711-84C9A84E40E6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8A161-BD11-4DAE-8C17-0141A8130F7D}">
  <dimension ref="A1:D37"/>
  <sheetViews>
    <sheetView showGridLines="0" topLeftCell="A6" workbookViewId="0">
      <selection activeCell="B3" sqref="B3:C36"/>
    </sheetView>
  </sheetViews>
  <sheetFormatPr defaultColWidth="0" defaultRowHeight="15" zeroHeight="1" x14ac:dyDescent="0.25"/>
  <cols>
    <col min="1" max="1" width="9.140625" customWidth="1"/>
    <col min="2" max="2" width="61.5703125" style="12" customWidth="1"/>
    <col min="3" max="3" width="19.28515625" style="12" bestFit="1" customWidth="1"/>
    <col min="4" max="4" width="9.140625" customWidth="1"/>
    <col min="5" max="16384" width="9.140625" hidden="1"/>
  </cols>
  <sheetData>
    <row r="1" spans="1:3" x14ac:dyDescent="0.25">
      <c r="A1" s="86" t="s">
        <v>6998</v>
      </c>
      <c r="B1" s="93" t="s">
        <v>6951</v>
      </c>
      <c r="C1" s="94"/>
    </row>
    <row r="2" spans="1:3" x14ac:dyDescent="0.25"/>
    <row r="3" spans="1:3" x14ac:dyDescent="0.25">
      <c r="B3" s="13" t="s">
        <v>6932</v>
      </c>
      <c r="C3" s="13" t="s">
        <v>6899</v>
      </c>
    </row>
    <row r="4" spans="1:3" ht="26.25" x14ac:dyDescent="0.25">
      <c r="B4" s="53" t="s">
        <v>6900</v>
      </c>
      <c r="C4" s="54">
        <v>40</v>
      </c>
    </row>
    <row r="5" spans="1:3" x14ac:dyDescent="0.25">
      <c r="B5" s="53" t="s">
        <v>6901</v>
      </c>
      <c r="C5" s="54">
        <v>30</v>
      </c>
    </row>
    <row r="6" spans="1:3" x14ac:dyDescent="0.25">
      <c r="B6" s="53" t="s">
        <v>6902</v>
      </c>
      <c r="C6" s="54">
        <v>30</v>
      </c>
    </row>
    <row r="7" spans="1:3" x14ac:dyDescent="0.25">
      <c r="B7" s="53" t="s">
        <v>6903</v>
      </c>
      <c r="C7" s="54">
        <v>63</v>
      </c>
    </row>
    <row r="8" spans="1:3" x14ac:dyDescent="0.25">
      <c r="B8" s="53" t="s">
        <v>6904</v>
      </c>
      <c r="C8" s="54">
        <v>53</v>
      </c>
    </row>
    <row r="9" spans="1:3" x14ac:dyDescent="0.25">
      <c r="B9" s="53" t="s">
        <v>6905</v>
      </c>
      <c r="C9" s="54">
        <v>67</v>
      </c>
    </row>
    <row r="10" spans="1:3" x14ac:dyDescent="0.25">
      <c r="B10" s="53" t="s">
        <v>6906</v>
      </c>
      <c r="C10" s="54">
        <v>35</v>
      </c>
    </row>
    <row r="11" spans="1:3" x14ac:dyDescent="0.25">
      <c r="B11" s="53" t="s">
        <v>6907</v>
      </c>
      <c r="C11" s="54">
        <v>46</v>
      </c>
    </row>
    <row r="12" spans="1:3" x14ac:dyDescent="0.25">
      <c r="B12" s="53" t="s">
        <v>6908</v>
      </c>
      <c r="C12" s="54">
        <v>72</v>
      </c>
    </row>
    <row r="13" spans="1:3" x14ac:dyDescent="0.25">
      <c r="B13" s="53" t="s">
        <v>6909</v>
      </c>
      <c r="C13" s="54">
        <v>59</v>
      </c>
    </row>
    <row r="14" spans="1:3" x14ac:dyDescent="0.25">
      <c r="B14" s="53" t="s">
        <v>6910</v>
      </c>
      <c r="C14" s="54">
        <v>46</v>
      </c>
    </row>
    <row r="15" spans="1:3" x14ac:dyDescent="0.25">
      <c r="B15" s="53" t="s">
        <v>6911</v>
      </c>
      <c r="C15" s="54">
        <v>65</v>
      </c>
    </row>
    <row r="16" spans="1:3" x14ac:dyDescent="0.25">
      <c r="B16" s="53" t="s">
        <v>6912</v>
      </c>
      <c r="C16" s="54">
        <v>99</v>
      </c>
    </row>
    <row r="17" spans="2:3" x14ac:dyDescent="0.25">
      <c r="B17" s="53" t="s">
        <v>6913</v>
      </c>
      <c r="C17" s="54">
        <v>141</v>
      </c>
    </row>
    <row r="18" spans="2:3" x14ac:dyDescent="0.25">
      <c r="B18" s="53" t="s">
        <v>6914</v>
      </c>
      <c r="C18" s="54">
        <v>56</v>
      </c>
    </row>
    <row r="19" spans="2:3" x14ac:dyDescent="0.25">
      <c r="B19" s="53" t="s">
        <v>6915</v>
      </c>
      <c r="C19" s="54">
        <v>57</v>
      </c>
    </row>
    <row r="20" spans="2:3" x14ac:dyDescent="0.25">
      <c r="B20" s="53" t="s">
        <v>6916</v>
      </c>
      <c r="C20" s="54">
        <v>76</v>
      </c>
    </row>
    <row r="21" spans="2:3" x14ac:dyDescent="0.25">
      <c r="B21" s="53" t="s">
        <v>6917</v>
      </c>
      <c r="C21" s="54">
        <v>39</v>
      </c>
    </row>
    <row r="22" spans="2:3" x14ac:dyDescent="0.25">
      <c r="B22" s="53" t="s">
        <v>6918</v>
      </c>
      <c r="C22" s="54">
        <v>36</v>
      </c>
    </row>
    <row r="23" spans="2:3" x14ac:dyDescent="0.25">
      <c r="B23" s="53" t="s">
        <v>6919</v>
      </c>
      <c r="C23" s="54">
        <v>74</v>
      </c>
    </row>
    <row r="24" spans="2:3" x14ac:dyDescent="0.25">
      <c r="B24" s="53" t="s">
        <v>6920</v>
      </c>
      <c r="C24" s="54">
        <v>67</v>
      </c>
    </row>
    <row r="25" spans="2:3" x14ac:dyDescent="0.25">
      <c r="B25" s="53" t="s">
        <v>6921</v>
      </c>
      <c r="C25" s="54">
        <v>64</v>
      </c>
    </row>
    <row r="26" spans="2:3" x14ac:dyDescent="0.25">
      <c r="B26" s="53" t="s">
        <v>6922</v>
      </c>
      <c r="C26" s="54">
        <v>51</v>
      </c>
    </row>
    <row r="27" spans="2:3" x14ac:dyDescent="0.25">
      <c r="B27" s="53" t="s">
        <v>6923</v>
      </c>
      <c r="C27" s="54">
        <v>25</v>
      </c>
    </row>
    <row r="28" spans="2:3" x14ac:dyDescent="0.25">
      <c r="B28" s="53" t="s">
        <v>6924</v>
      </c>
      <c r="C28" s="54">
        <v>49</v>
      </c>
    </row>
    <row r="29" spans="2:3" x14ac:dyDescent="0.25">
      <c r="B29" s="53" t="s">
        <v>6925</v>
      </c>
      <c r="C29" s="54">
        <v>26</v>
      </c>
    </row>
    <row r="30" spans="2:3" x14ac:dyDescent="0.25">
      <c r="B30" s="53" t="s">
        <v>6926</v>
      </c>
      <c r="C30" s="54">
        <v>50</v>
      </c>
    </row>
    <row r="31" spans="2:3" x14ac:dyDescent="0.25">
      <c r="B31" s="53" t="s">
        <v>6927</v>
      </c>
      <c r="C31" s="54">
        <v>67</v>
      </c>
    </row>
    <row r="32" spans="2:3" x14ac:dyDescent="0.25">
      <c r="B32" s="53" t="s">
        <v>6928</v>
      </c>
      <c r="C32" s="54">
        <v>33</v>
      </c>
    </row>
    <row r="33" spans="2:3" x14ac:dyDescent="0.25">
      <c r="B33" s="53" t="s">
        <v>6929</v>
      </c>
      <c r="C33" s="54">
        <v>88</v>
      </c>
    </row>
    <row r="34" spans="2:3" x14ac:dyDescent="0.25">
      <c r="B34" s="53" t="s">
        <v>6930</v>
      </c>
      <c r="C34" s="54">
        <v>44</v>
      </c>
    </row>
    <row r="35" spans="2:3" x14ac:dyDescent="0.25">
      <c r="B35" s="53" t="s">
        <v>6931</v>
      </c>
      <c r="C35" s="54">
        <v>49</v>
      </c>
    </row>
    <row r="36" spans="2:3" x14ac:dyDescent="0.25">
      <c r="B36" s="55" t="s">
        <v>6816</v>
      </c>
      <c r="C36" s="56">
        <f>SUM(C4:C35)</f>
        <v>1797</v>
      </c>
    </row>
    <row r="37" spans="2:3" x14ac:dyDescent="0.25"/>
  </sheetData>
  <mergeCells count="1">
    <mergeCell ref="B1:C1"/>
  </mergeCells>
  <hyperlinks>
    <hyperlink ref="A1" location="Menu!A1" display="Menu" xr:uid="{D6A2DE31-7020-4F6B-9F45-B44CCFE9CFDC}"/>
  </hyperlink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A8306-FA8E-4120-BE91-AD8210D8AB5F}">
  <dimension ref="A1:I19"/>
  <sheetViews>
    <sheetView showGridLines="0" topLeftCell="A12" workbookViewId="0">
      <selection activeCell="E15" sqref="E15"/>
    </sheetView>
  </sheetViews>
  <sheetFormatPr defaultColWidth="0" defaultRowHeight="15" zeroHeight="1" x14ac:dyDescent="0.25"/>
  <cols>
    <col min="1" max="1" width="7.140625" customWidth="1"/>
    <col min="2" max="2" width="43.85546875" customWidth="1"/>
    <col min="3" max="3" width="15.85546875" customWidth="1"/>
    <col min="4" max="4" width="17.42578125" customWidth="1"/>
    <col min="5" max="5" width="14.7109375" customWidth="1"/>
    <col min="6" max="6" width="16.42578125" customWidth="1"/>
    <col min="7" max="7" width="8.42578125" customWidth="1"/>
    <col min="8" max="8" width="7.85546875" customWidth="1"/>
    <col min="9" max="9" width="10.7109375" hidden="1" customWidth="1"/>
    <col min="10" max="16384" width="9.140625" hidden="1"/>
  </cols>
  <sheetData>
    <row r="1" spans="1:7" ht="23.25" hidden="1" customHeight="1" x14ac:dyDescent="0.25">
      <c r="B1" s="7" t="s">
        <v>21</v>
      </c>
      <c r="C1" t="s">
        <v>825</v>
      </c>
    </row>
    <row r="2" spans="1:7" ht="30" hidden="1" customHeight="1" x14ac:dyDescent="0.25"/>
    <row r="3" spans="1:7" ht="29.25" hidden="1" customHeight="1" x14ac:dyDescent="0.25">
      <c r="B3" s="7" t="s">
        <v>6820</v>
      </c>
      <c r="C3" t="s">
        <v>6829</v>
      </c>
    </row>
    <row r="4" spans="1:7" ht="50.25" hidden="1" customHeight="1" x14ac:dyDescent="0.25">
      <c r="B4" s="8" t="s">
        <v>77</v>
      </c>
      <c r="C4">
        <v>7</v>
      </c>
    </row>
    <row r="5" spans="1:7" ht="18.75" hidden="1" customHeight="1" x14ac:dyDescent="0.25">
      <c r="B5" s="8" t="s">
        <v>413</v>
      </c>
      <c r="C5">
        <v>3</v>
      </c>
    </row>
    <row r="6" spans="1:7" ht="29.25" hidden="1" customHeight="1" x14ac:dyDescent="0.25">
      <c r="B6" s="8" t="s">
        <v>6822</v>
      </c>
      <c r="C6">
        <v>10</v>
      </c>
    </row>
    <row r="7" spans="1:7" ht="26.25" hidden="1" customHeight="1" x14ac:dyDescent="0.25"/>
    <row r="8" spans="1:7" ht="45" hidden="1" customHeight="1" x14ac:dyDescent="0.25"/>
    <row r="9" spans="1:7" ht="20.25" hidden="1" customHeight="1" x14ac:dyDescent="0.25"/>
    <row r="10" spans="1:7" ht="16.5" hidden="1" customHeight="1" x14ac:dyDescent="0.25"/>
    <row r="11" spans="1:7" ht="14.25" hidden="1" customHeight="1" x14ac:dyDescent="0.25"/>
    <row r="12" spans="1:7" x14ac:dyDescent="0.25">
      <c r="A12" s="86" t="s">
        <v>6998</v>
      </c>
      <c r="B12" s="93" t="s">
        <v>6953</v>
      </c>
      <c r="C12" s="95"/>
      <c r="D12" s="95"/>
      <c r="E12" s="95"/>
      <c r="F12" s="95"/>
      <c r="G12" s="94"/>
    </row>
    <row r="13" spans="1:7" x14ac:dyDescent="0.25"/>
    <row r="14" spans="1:7" x14ac:dyDescent="0.25">
      <c r="B14" s="69" t="s">
        <v>6824</v>
      </c>
      <c r="C14" s="44" t="s">
        <v>6825</v>
      </c>
      <c r="D14" s="44" t="s">
        <v>6826</v>
      </c>
      <c r="E14" s="44" t="s">
        <v>52</v>
      </c>
      <c r="F14" s="70" t="s">
        <v>61</v>
      </c>
      <c r="G14" s="71" t="s">
        <v>6816</v>
      </c>
    </row>
    <row r="15" spans="1:7" x14ac:dyDescent="0.25">
      <c r="B15" s="4" t="s">
        <v>6938</v>
      </c>
      <c r="C15" s="5">
        <v>0</v>
      </c>
      <c r="D15" s="5">
        <v>4</v>
      </c>
      <c r="E15" s="5">
        <v>39</v>
      </c>
      <c r="F15" s="67">
        <v>40</v>
      </c>
      <c r="G15" s="19">
        <f>SUM(C15:F15)</f>
        <v>83</v>
      </c>
    </row>
    <row r="16" spans="1:7" x14ac:dyDescent="0.25">
      <c r="B16" s="4" t="s">
        <v>6939</v>
      </c>
      <c r="C16" s="5">
        <v>7</v>
      </c>
      <c r="D16" s="5">
        <v>0</v>
      </c>
      <c r="E16" s="5">
        <v>3</v>
      </c>
      <c r="F16" s="67">
        <v>0</v>
      </c>
      <c r="G16" s="72">
        <f t="shared" ref="G16" si="0">SUM(C16:F16)</f>
        <v>10</v>
      </c>
    </row>
    <row r="17" spans="2:7" x14ac:dyDescent="0.25">
      <c r="B17" s="9" t="s">
        <v>6816</v>
      </c>
      <c r="C17" s="10">
        <f>SUM(C15:C16)</f>
        <v>7</v>
      </c>
      <c r="D17" s="10">
        <f t="shared" ref="D17:G17" si="1">SUM(D15:D16)</f>
        <v>4</v>
      </c>
      <c r="E17" s="10">
        <f t="shared" si="1"/>
        <v>42</v>
      </c>
      <c r="F17" s="10">
        <f t="shared" si="1"/>
        <v>40</v>
      </c>
      <c r="G17" s="10">
        <f t="shared" si="1"/>
        <v>93</v>
      </c>
    </row>
    <row r="18" spans="2:7" x14ac:dyDescent="0.25"/>
    <row r="19" spans="2:7" x14ac:dyDescent="0.25"/>
  </sheetData>
  <mergeCells count="1">
    <mergeCell ref="B12:G12"/>
  </mergeCells>
  <hyperlinks>
    <hyperlink ref="A12" location="Menu!A1" display="Menu" xr:uid="{33037F06-7D29-47C7-A846-84EEBBE6FD1E}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1A470-EFED-4B3A-816A-F89F5F879725}">
  <dimension ref="A2:H18"/>
  <sheetViews>
    <sheetView showGridLines="0" topLeftCell="A12" workbookViewId="0">
      <selection activeCell="A12" sqref="A12"/>
    </sheetView>
  </sheetViews>
  <sheetFormatPr defaultColWidth="0" defaultRowHeight="15" zeroHeight="1" x14ac:dyDescent="0.25"/>
  <cols>
    <col min="1" max="1" width="9.140625" customWidth="1"/>
    <col min="2" max="2" width="44.85546875" customWidth="1"/>
    <col min="3" max="3" width="11.5703125" customWidth="1"/>
    <col min="4" max="8" width="9.140625" customWidth="1"/>
    <col min="9" max="16384" width="9.140625" hidden="1"/>
  </cols>
  <sheetData>
    <row r="2" spans="1:7" hidden="1" x14ac:dyDescent="0.25">
      <c r="B2" s="7" t="s">
        <v>21</v>
      </c>
      <c r="C2" t="s">
        <v>6937</v>
      </c>
    </row>
    <row r="4" spans="1:7" hidden="1" x14ac:dyDescent="0.25">
      <c r="B4" s="7" t="s">
        <v>6820</v>
      </c>
      <c r="C4" t="s">
        <v>6829</v>
      </c>
    </row>
    <row r="5" spans="1:7" hidden="1" x14ac:dyDescent="0.25">
      <c r="B5" s="8" t="s">
        <v>824</v>
      </c>
      <c r="C5">
        <v>32</v>
      </c>
    </row>
    <row r="6" spans="1:7" hidden="1" x14ac:dyDescent="0.25">
      <c r="B6" s="8" t="s">
        <v>821</v>
      </c>
      <c r="C6">
        <v>16</v>
      </c>
    </row>
    <row r="7" spans="1:7" hidden="1" x14ac:dyDescent="0.25">
      <c r="B7" s="8" t="s">
        <v>816</v>
      </c>
      <c r="C7">
        <v>30</v>
      </c>
    </row>
    <row r="8" spans="1:7" hidden="1" x14ac:dyDescent="0.25">
      <c r="B8" s="8" t="s">
        <v>843</v>
      </c>
      <c r="C8">
        <v>15</v>
      </c>
    </row>
    <row r="9" spans="1:7" hidden="1" x14ac:dyDescent="0.25">
      <c r="B9" s="8" t="s">
        <v>6821</v>
      </c>
    </row>
    <row r="10" spans="1:7" hidden="1" x14ac:dyDescent="0.25">
      <c r="B10" s="8" t="s">
        <v>6822</v>
      </c>
      <c r="C10">
        <v>93</v>
      </c>
    </row>
    <row r="12" spans="1:7" x14ac:dyDescent="0.25">
      <c r="A12" s="86" t="s">
        <v>6998</v>
      </c>
      <c r="B12" s="93" t="s">
        <v>6954</v>
      </c>
      <c r="C12" s="95"/>
      <c r="D12" s="95"/>
      <c r="E12" s="95"/>
      <c r="F12" s="95"/>
      <c r="G12" s="94"/>
    </row>
    <row r="13" spans="1:7" x14ac:dyDescent="0.25"/>
    <row r="14" spans="1:7" x14ac:dyDescent="0.25">
      <c r="B14" s="70" t="s">
        <v>6824</v>
      </c>
      <c r="C14" s="70" t="s">
        <v>824</v>
      </c>
      <c r="D14" s="70" t="s">
        <v>821</v>
      </c>
      <c r="E14" s="70" t="s">
        <v>816</v>
      </c>
      <c r="F14" s="70" t="s">
        <v>843</v>
      </c>
      <c r="G14" s="71" t="s">
        <v>6816</v>
      </c>
    </row>
    <row r="15" spans="1:7" x14ac:dyDescent="0.25">
      <c r="B15" s="4" t="s">
        <v>6938</v>
      </c>
      <c r="C15" s="5">
        <v>22</v>
      </c>
      <c r="D15" s="5">
        <v>16</v>
      </c>
      <c r="E15" s="5">
        <v>30</v>
      </c>
      <c r="F15" s="67">
        <v>15</v>
      </c>
      <c r="G15" s="72">
        <f>SUM(C15:F15)</f>
        <v>83</v>
      </c>
    </row>
    <row r="16" spans="1:7" x14ac:dyDescent="0.25">
      <c r="B16" s="4" t="s">
        <v>6939</v>
      </c>
      <c r="C16" s="5">
        <v>10</v>
      </c>
      <c r="D16" s="5">
        <v>0</v>
      </c>
      <c r="E16" s="5">
        <v>0</v>
      </c>
      <c r="F16" s="67">
        <v>0</v>
      </c>
      <c r="G16" s="72">
        <f>SUM(C16:F16)</f>
        <v>10</v>
      </c>
    </row>
    <row r="17" spans="2:7" x14ac:dyDescent="0.25">
      <c r="B17" s="9" t="s">
        <v>6816</v>
      </c>
      <c r="C17" s="10">
        <f>SUM(C15:C16)</f>
        <v>32</v>
      </c>
      <c r="D17" s="10">
        <f t="shared" ref="D17:G17" si="0">SUM(D15:D16)</f>
        <v>16</v>
      </c>
      <c r="E17" s="10">
        <f t="shared" si="0"/>
        <v>30</v>
      </c>
      <c r="F17" s="10">
        <f t="shared" si="0"/>
        <v>15</v>
      </c>
      <c r="G17" s="10">
        <f t="shared" si="0"/>
        <v>93</v>
      </c>
    </row>
    <row r="18" spans="2:7" x14ac:dyDescent="0.25"/>
  </sheetData>
  <mergeCells count="1">
    <mergeCell ref="B12:G12"/>
  </mergeCells>
  <hyperlinks>
    <hyperlink ref="A12" location="Menu!A1" display="Menu" xr:uid="{D1D40F01-0637-4521-AB91-A9AFB3603555}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19A85-CB67-4769-BBDA-5E06792C6FCB}">
  <dimension ref="A2:G16"/>
  <sheetViews>
    <sheetView showGridLines="0" topLeftCell="A10" workbookViewId="0">
      <selection activeCell="A10" sqref="A10"/>
    </sheetView>
  </sheetViews>
  <sheetFormatPr defaultColWidth="0" defaultRowHeight="15" zeroHeight="1" x14ac:dyDescent="0.25"/>
  <cols>
    <col min="1" max="1" width="9.140625" customWidth="1"/>
    <col min="2" max="2" width="48.42578125" customWidth="1"/>
    <col min="3" max="3" width="12" customWidth="1"/>
    <col min="4" max="7" width="9.140625" customWidth="1"/>
    <col min="8" max="16384" width="9.140625" hidden="1"/>
  </cols>
  <sheetData>
    <row r="2" spans="1:6" hidden="1" x14ac:dyDescent="0.25">
      <c r="B2" s="7" t="s">
        <v>21</v>
      </c>
      <c r="C2" t="s">
        <v>6835</v>
      </c>
    </row>
    <row r="4" spans="1:6" hidden="1" x14ac:dyDescent="0.25">
      <c r="B4" s="7" t="s">
        <v>6820</v>
      </c>
      <c r="C4" t="s">
        <v>6829</v>
      </c>
    </row>
    <row r="5" spans="1:6" hidden="1" x14ac:dyDescent="0.25">
      <c r="B5" s="8" t="s">
        <v>47</v>
      </c>
      <c r="C5">
        <v>10</v>
      </c>
    </row>
    <row r="6" spans="1:6" hidden="1" x14ac:dyDescent="0.25">
      <c r="B6" s="8" t="s">
        <v>6821</v>
      </c>
    </row>
    <row r="7" spans="1:6" hidden="1" x14ac:dyDescent="0.25">
      <c r="B7" s="8" t="s">
        <v>6822</v>
      </c>
      <c r="C7">
        <v>10</v>
      </c>
    </row>
    <row r="10" spans="1:6" x14ac:dyDescent="0.25">
      <c r="A10" s="86" t="s">
        <v>6998</v>
      </c>
      <c r="B10" s="93" t="s">
        <v>6955</v>
      </c>
      <c r="C10" s="95"/>
      <c r="D10" s="95"/>
      <c r="E10" s="95"/>
      <c r="F10" s="94"/>
    </row>
    <row r="11" spans="1:6" x14ac:dyDescent="0.25"/>
    <row r="12" spans="1:6" x14ac:dyDescent="0.25">
      <c r="B12" s="71" t="s">
        <v>6824</v>
      </c>
      <c r="C12" s="71" t="s">
        <v>71</v>
      </c>
      <c r="D12" s="71" t="s">
        <v>158</v>
      </c>
      <c r="E12" s="71" t="s">
        <v>47</v>
      </c>
      <c r="F12" s="71" t="s">
        <v>6816</v>
      </c>
    </row>
    <row r="13" spans="1:6" x14ac:dyDescent="0.25">
      <c r="B13" s="6" t="s">
        <v>6938</v>
      </c>
      <c r="C13" s="58">
        <v>0</v>
      </c>
      <c r="D13" s="58">
        <v>83</v>
      </c>
      <c r="E13" s="58">
        <v>0</v>
      </c>
      <c r="F13" s="73">
        <f>SUM(C13:E13)</f>
        <v>83</v>
      </c>
    </row>
    <row r="14" spans="1:6" x14ac:dyDescent="0.25">
      <c r="B14" s="6" t="s">
        <v>6939</v>
      </c>
      <c r="C14" s="58">
        <v>0</v>
      </c>
      <c r="D14" s="58">
        <v>0</v>
      </c>
      <c r="E14" s="58">
        <v>10</v>
      </c>
      <c r="F14" s="73">
        <f>SUM(C14:E14)</f>
        <v>10</v>
      </c>
    </row>
    <row r="15" spans="1:6" x14ac:dyDescent="0.25">
      <c r="B15" s="17" t="s">
        <v>6816</v>
      </c>
      <c r="C15" s="73">
        <f>SUM(C13:C14)</f>
        <v>0</v>
      </c>
      <c r="D15" s="73">
        <f t="shared" ref="D15:F15" si="0">SUM(D13:D14)</f>
        <v>83</v>
      </c>
      <c r="E15" s="73">
        <f t="shared" si="0"/>
        <v>10</v>
      </c>
      <c r="F15" s="73">
        <f t="shared" si="0"/>
        <v>93</v>
      </c>
    </row>
    <row r="16" spans="1:6" x14ac:dyDescent="0.25"/>
  </sheetData>
  <mergeCells count="1">
    <mergeCell ref="B10:F10"/>
  </mergeCells>
  <hyperlinks>
    <hyperlink ref="A10" location="Menu!A1" display="Menu" xr:uid="{9CDE636F-7F3E-40B3-9081-C2EF1562764E}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45"/>
  <sheetViews>
    <sheetView workbookViewId="0">
      <selection sqref="A1:AM45"/>
    </sheetView>
  </sheetViews>
  <sheetFormatPr defaultRowHeight="15" x14ac:dyDescent="0.25"/>
  <cols>
    <col min="1" max="1" width="41" customWidth="1"/>
    <col min="2" max="2" width="32" customWidth="1"/>
    <col min="3" max="3" width="15.28515625" customWidth="1"/>
    <col min="4" max="4" width="12.7109375" customWidth="1"/>
    <col min="5" max="5" width="15.5703125" customWidth="1"/>
    <col min="6" max="6" width="5.140625" customWidth="1"/>
    <col min="7" max="7" width="47.7109375" customWidth="1"/>
    <col min="8" max="8" width="14.42578125" customWidth="1"/>
    <col min="9" max="9" width="17" customWidth="1"/>
    <col min="10" max="10" width="13" customWidth="1"/>
    <col min="11" max="11" width="13.42578125" customWidth="1"/>
    <col min="12" max="12" width="19.28515625" customWidth="1"/>
    <col min="13" max="13" width="13" customWidth="1"/>
    <col min="14" max="14" width="52.28515625" customWidth="1"/>
    <col min="15" max="15" width="31.85546875" customWidth="1"/>
    <col min="16" max="16" width="12.42578125" customWidth="1"/>
    <col min="17" max="17" width="38.7109375" customWidth="1"/>
    <col min="18" max="18" width="31.85546875" customWidth="1"/>
    <col min="19" max="19" width="10.5703125" customWidth="1"/>
    <col min="20" max="20" width="33.140625" customWidth="1"/>
    <col min="21" max="21" width="19.28515625" customWidth="1"/>
    <col min="22" max="22" width="23.28515625" customWidth="1"/>
    <col min="23" max="23" width="17.85546875" customWidth="1"/>
    <col min="24" max="24" width="20.7109375" customWidth="1"/>
    <col min="25" max="25" width="10.42578125" customWidth="1"/>
    <col min="26" max="26" width="46.140625" customWidth="1"/>
    <col min="27" max="27" width="13.42578125" customWidth="1"/>
    <col min="28" max="28" width="26.85546875" customWidth="1"/>
    <col min="29" max="29" width="17.28515625" customWidth="1"/>
    <col min="30" max="30" width="22.140625" customWidth="1"/>
    <col min="31" max="32" width="11.140625" customWidth="1"/>
    <col min="33" max="33" width="15.140625" customWidth="1"/>
    <col min="34" max="34" width="7.85546875" customWidth="1"/>
    <col min="35" max="35" width="13.42578125" customWidth="1"/>
    <col min="36" max="36" width="9.5703125" customWidth="1"/>
    <col min="37" max="37" width="10.7109375" bestFit="1" customWidth="1"/>
    <col min="38" max="38" width="11.140625" bestFit="1" customWidth="1"/>
    <col min="39" max="39" width="14.140625" bestFit="1" customWidth="1"/>
    <col min="42" max="42" width="10.7109375" bestFit="1" customWidth="1"/>
  </cols>
  <sheetData>
    <row r="1" spans="1:4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s="60" t="s">
        <v>6852</v>
      </c>
      <c r="AL1" s="60" t="s">
        <v>6935</v>
      </c>
      <c r="AM1" s="60" t="s">
        <v>6936</v>
      </c>
    </row>
    <row r="2" spans="1:46" x14ac:dyDescent="0.25">
      <c r="A2" t="s">
        <v>1090</v>
      </c>
      <c r="B2" t="s">
        <v>36</v>
      </c>
      <c r="C2">
        <v>3615944</v>
      </c>
      <c r="D2">
        <v>7336299628</v>
      </c>
      <c r="E2" t="s">
        <v>1091</v>
      </c>
      <c r="F2" t="s">
        <v>37</v>
      </c>
      <c r="G2" t="s">
        <v>1092</v>
      </c>
      <c r="H2" t="s">
        <v>48</v>
      </c>
      <c r="I2" t="s">
        <v>39</v>
      </c>
      <c r="K2" t="s">
        <v>40</v>
      </c>
      <c r="L2" t="s">
        <v>59</v>
      </c>
      <c r="M2">
        <v>264</v>
      </c>
      <c r="N2" t="s">
        <v>165</v>
      </c>
      <c r="O2" t="s">
        <v>86</v>
      </c>
      <c r="P2">
        <v>264</v>
      </c>
      <c r="Q2" t="s">
        <v>165</v>
      </c>
      <c r="R2" t="s">
        <v>86</v>
      </c>
      <c r="T2" t="s">
        <v>839</v>
      </c>
      <c r="U2" t="s">
        <v>821</v>
      </c>
      <c r="V2" t="s">
        <v>44</v>
      </c>
      <c r="X2" t="s">
        <v>45</v>
      </c>
      <c r="Z2" t="s">
        <v>245</v>
      </c>
      <c r="AA2">
        <v>0</v>
      </c>
      <c r="AC2">
        <v>0</v>
      </c>
      <c r="AE2" t="s">
        <v>1093</v>
      </c>
      <c r="AF2" t="s">
        <v>1094</v>
      </c>
      <c r="AG2" t="s">
        <v>46</v>
      </c>
      <c r="AH2" t="s">
        <v>158</v>
      </c>
      <c r="AI2" s="1">
        <v>40617</v>
      </c>
      <c r="AJ2">
        <v>12272.12</v>
      </c>
      <c r="AK2">
        <f>YEAR($AP$4)-YEAR(E2)</f>
        <v>37</v>
      </c>
      <c r="AL2" t="str">
        <f>VLOOKUP(AK2,$AQ$4:$AR$15,2,1)</f>
        <v>34-38</v>
      </c>
      <c r="AM2" t="str">
        <f>VLOOKUP(AJ2,$AS$3:$AT$13,2,1)</f>
        <v>12.000 a 13.999</v>
      </c>
      <c r="AQ2" s="27"/>
      <c r="AR2" s="28"/>
      <c r="AS2" s="27" t="s">
        <v>6854</v>
      </c>
      <c r="AT2" s="29"/>
    </row>
    <row r="3" spans="1:46" x14ac:dyDescent="0.25">
      <c r="A3" t="s">
        <v>1095</v>
      </c>
      <c r="B3" t="s">
        <v>36</v>
      </c>
      <c r="C3">
        <v>1212139</v>
      </c>
      <c r="D3">
        <v>8643721670</v>
      </c>
      <c r="E3" t="s">
        <v>1096</v>
      </c>
      <c r="F3" t="s">
        <v>53</v>
      </c>
      <c r="G3" t="s">
        <v>1097</v>
      </c>
      <c r="H3" t="s">
        <v>48</v>
      </c>
      <c r="I3" t="s">
        <v>39</v>
      </c>
      <c r="K3" t="s">
        <v>40</v>
      </c>
      <c r="M3">
        <v>264</v>
      </c>
      <c r="N3" t="s">
        <v>165</v>
      </c>
      <c r="O3" t="s">
        <v>86</v>
      </c>
      <c r="P3">
        <v>264</v>
      </c>
      <c r="Q3" t="s">
        <v>165</v>
      </c>
      <c r="R3" t="s">
        <v>86</v>
      </c>
      <c r="T3" t="s">
        <v>61</v>
      </c>
      <c r="U3" t="s">
        <v>824</v>
      </c>
      <c r="V3" t="s">
        <v>44</v>
      </c>
      <c r="X3" t="s">
        <v>45</v>
      </c>
      <c r="AA3">
        <v>0</v>
      </c>
      <c r="AC3">
        <v>0</v>
      </c>
      <c r="AG3" t="s">
        <v>46</v>
      </c>
      <c r="AH3" t="s">
        <v>158</v>
      </c>
      <c r="AI3" s="1">
        <v>43168</v>
      </c>
      <c r="AJ3">
        <v>12348.96</v>
      </c>
      <c r="AK3">
        <f t="shared" ref="AK3:AK45" si="0">YEAR($AP$4)-YEAR(E3)</f>
        <v>34</v>
      </c>
      <c r="AL3" t="str">
        <f t="shared" ref="AL3:AL45" si="1">VLOOKUP(AK3,$AQ$4:$AR$15,2,1)</f>
        <v>34-38</v>
      </c>
      <c r="AM3" t="str">
        <f t="shared" ref="AM3:AM45" si="2">VLOOKUP(AJ3,$AS$3:$AT$13,2,1)</f>
        <v>12.000 a 13.999</v>
      </c>
      <c r="AQ3" s="27" t="s">
        <v>6853</v>
      </c>
      <c r="AR3" s="28"/>
      <c r="AS3" s="30">
        <v>0</v>
      </c>
      <c r="AT3" s="31" t="s">
        <v>6856</v>
      </c>
    </row>
    <row r="4" spans="1:46" x14ac:dyDescent="0.25">
      <c r="A4" t="s">
        <v>1098</v>
      </c>
      <c r="B4" t="s">
        <v>36</v>
      </c>
      <c r="C4">
        <v>2265163</v>
      </c>
      <c r="D4">
        <v>5159872639</v>
      </c>
      <c r="E4" t="s">
        <v>1099</v>
      </c>
      <c r="F4" t="s">
        <v>37</v>
      </c>
      <c r="G4" t="s">
        <v>1100</v>
      </c>
      <c r="H4" t="s">
        <v>48</v>
      </c>
      <c r="I4" t="s">
        <v>39</v>
      </c>
      <c r="K4" t="s">
        <v>40</v>
      </c>
      <c r="M4">
        <v>264</v>
      </c>
      <c r="N4" t="s">
        <v>165</v>
      </c>
      <c r="O4" t="s">
        <v>86</v>
      </c>
      <c r="P4">
        <v>264</v>
      </c>
      <c r="Q4" t="s">
        <v>165</v>
      </c>
      <c r="R4" t="s">
        <v>86</v>
      </c>
      <c r="T4" t="s">
        <v>61</v>
      </c>
      <c r="U4" t="s">
        <v>821</v>
      </c>
      <c r="V4" t="s">
        <v>44</v>
      </c>
      <c r="X4" t="s">
        <v>45</v>
      </c>
      <c r="AA4">
        <v>0</v>
      </c>
      <c r="AC4">
        <v>0</v>
      </c>
      <c r="AG4" t="s">
        <v>46</v>
      </c>
      <c r="AH4" t="s">
        <v>158</v>
      </c>
      <c r="AI4" s="1">
        <v>42333</v>
      </c>
      <c r="AJ4">
        <v>12842.91</v>
      </c>
      <c r="AK4">
        <f t="shared" si="0"/>
        <v>39</v>
      </c>
      <c r="AL4" t="str">
        <f t="shared" si="1"/>
        <v>39-43</v>
      </c>
      <c r="AM4" t="str">
        <f t="shared" si="2"/>
        <v>12.000 a 13.999</v>
      </c>
      <c r="AP4" s="26">
        <v>44926</v>
      </c>
      <c r="AQ4" s="30">
        <v>0</v>
      </c>
      <c r="AR4" s="31" t="s">
        <v>6855</v>
      </c>
      <c r="AS4" s="30">
        <v>2000</v>
      </c>
      <c r="AT4" s="31" t="s">
        <v>6858</v>
      </c>
    </row>
    <row r="5" spans="1:46" x14ac:dyDescent="0.25">
      <c r="A5" t="s">
        <v>1101</v>
      </c>
      <c r="B5" t="s">
        <v>36</v>
      </c>
      <c r="C5">
        <v>3454697</v>
      </c>
      <c r="D5">
        <v>5953689640</v>
      </c>
      <c r="E5" t="s">
        <v>1102</v>
      </c>
      <c r="F5" t="s">
        <v>37</v>
      </c>
      <c r="G5" t="s">
        <v>427</v>
      </c>
      <c r="H5" t="s">
        <v>48</v>
      </c>
      <c r="I5" t="s">
        <v>39</v>
      </c>
      <c r="K5" t="s">
        <v>40</v>
      </c>
      <c r="L5" t="s">
        <v>97</v>
      </c>
      <c r="M5">
        <v>264</v>
      </c>
      <c r="N5" t="s">
        <v>165</v>
      </c>
      <c r="O5" t="s">
        <v>86</v>
      </c>
      <c r="P5">
        <v>264</v>
      </c>
      <c r="Q5" t="s">
        <v>165</v>
      </c>
      <c r="R5" t="s">
        <v>86</v>
      </c>
      <c r="T5" t="s">
        <v>839</v>
      </c>
      <c r="U5" t="s">
        <v>843</v>
      </c>
      <c r="V5" t="s">
        <v>44</v>
      </c>
      <c r="X5" t="s">
        <v>45</v>
      </c>
      <c r="Z5" t="s">
        <v>245</v>
      </c>
      <c r="AA5">
        <v>0</v>
      </c>
      <c r="AC5">
        <v>0</v>
      </c>
      <c r="AE5" t="s">
        <v>1103</v>
      </c>
      <c r="AF5" t="s">
        <v>212</v>
      </c>
      <c r="AG5" t="s">
        <v>46</v>
      </c>
      <c r="AH5" t="s">
        <v>158</v>
      </c>
      <c r="AI5" s="1">
        <v>38134</v>
      </c>
      <c r="AJ5">
        <v>13273.52</v>
      </c>
      <c r="AK5">
        <f t="shared" si="0"/>
        <v>41</v>
      </c>
      <c r="AL5" t="str">
        <f t="shared" si="1"/>
        <v>39-43</v>
      </c>
      <c r="AM5" t="str">
        <f t="shared" si="2"/>
        <v>12.000 a 13.999</v>
      </c>
      <c r="AQ5" s="30">
        <v>19</v>
      </c>
      <c r="AR5" s="31" t="s">
        <v>6857</v>
      </c>
      <c r="AS5" s="30">
        <v>4000</v>
      </c>
      <c r="AT5" s="31" t="s">
        <v>6860</v>
      </c>
    </row>
    <row r="6" spans="1:46" x14ac:dyDescent="0.25">
      <c r="A6" t="s">
        <v>1104</v>
      </c>
      <c r="B6" t="s">
        <v>36</v>
      </c>
      <c r="C6">
        <v>3248063</v>
      </c>
      <c r="D6">
        <v>7398669666</v>
      </c>
      <c r="E6" t="s">
        <v>1105</v>
      </c>
      <c r="F6" t="s">
        <v>37</v>
      </c>
      <c r="G6" t="s">
        <v>1106</v>
      </c>
      <c r="H6" t="s">
        <v>48</v>
      </c>
      <c r="I6" t="s">
        <v>39</v>
      </c>
      <c r="K6" t="s">
        <v>40</v>
      </c>
      <c r="M6">
        <v>264</v>
      </c>
      <c r="N6" t="s">
        <v>165</v>
      </c>
      <c r="O6" t="s">
        <v>86</v>
      </c>
      <c r="P6">
        <v>264</v>
      </c>
      <c r="Q6" t="s">
        <v>165</v>
      </c>
      <c r="R6" t="s">
        <v>86</v>
      </c>
      <c r="T6" t="s">
        <v>342</v>
      </c>
      <c r="U6" t="s">
        <v>824</v>
      </c>
      <c r="V6" t="s">
        <v>825</v>
      </c>
      <c r="X6" t="s">
        <v>45</v>
      </c>
      <c r="AA6">
        <v>0</v>
      </c>
      <c r="AC6">
        <v>0</v>
      </c>
      <c r="AG6" t="s">
        <v>826</v>
      </c>
      <c r="AH6" t="s">
        <v>47</v>
      </c>
      <c r="AI6" s="1">
        <v>44412</v>
      </c>
      <c r="AJ6">
        <v>2846.15</v>
      </c>
      <c r="AK6">
        <f t="shared" si="0"/>
        <v>38</v>
      </c>
      <c r="AL6" t="str">
        <f t="shared" si="1"/>
        <v>34-38</v>
      </c>
      <c r="AM6" t="str">
        <f t="shared" si="2"/>
        <v>2.000 a 3.999</v>
      </c>
      <c r="AQ6" s="30">
        <v>24</v>
      </c>
      <c r="AR6" s="31" t="s">
        <v>6859</v>
      </c>
      <c r="AS6" s="30">
        <v>6000</v>
      </c>
      <c r="AT6" s="31" t="s">
        <v>6862</v>
      </c>
    </row>
    <row r="7" spans="1:46" x14ac:dyDescent="0.25">
      <c r="A7" t="s">
        <v>1107</v>
      </c>
      <c r="B7" t="s">
        <v>36</v>
      </c>
      <c r="C7">
        <v>2749781</v>
      </c>
      <c r="D7">
        <v>9481022684</v>
      </c>
      <c r="E7" t="s">
        <v>1108</v>
      </c>
      <c r="F7" t="s">
        <v>37</v>
      </c>
      <c r="G7" t="s">
        <v>1109</v>
      </c>
      <c r="H7" t="s">
        <v>48</v>
      </c>
      <c r="I7" t="s">
        <v>39</v>
      </c>
      <c r="K7" t="s">
        <v>40</v>
      </c>
      <c r="M7">
        <v>264</v>
      </c>
      <c r="N7" t="s">
        <v>165</v>
      </c>
      <c r="O7" t="s">
        <v>86</v>
      </c>
      <c r="P7">
        <v>264</v>
      </c>
      <c r="Q7" t="s">
        <v>165</v>
      </c>
      <c r="R7" t="s">
        <v>86</v>
      </c>
      <c r="T7" t="s">
        <v>839</v>
      </c>
      <c r="U7" t="s">
        <v>816</v>
      </c>
      <c r="V7" t="s">
        <v>44</v>
      </c>
      <c r="X7" t="s">
        <v>45</v>
      </c>
      <c r="AA7">
        <v>0</v>
      </c>
      <c r="AC7">
        <v>0</v>
      </c>
      <c r="AG7" t="s">
        <v>46</v>
      </c>
      <c r="AH7" t="s">
        <v>158</v>
      </c>
      <c r="AI7" s="1">
        <v>41794</v>
      </c>
      <c r="AJ7">
        <v>12763.01</v>
      </c>
      <c r="AK7">
        <f t="shared" si="0"/>
        <v>34</v>
      </c>
      <c r="AL7" t="str">
        <f t="shared" si="1"/>
        <v>34-38</v>
      </c>
      <c r="AM7" t="str">
        <f t="shared" si="2"/>
        <v>12.000 a 13.999</v>
      </c>
      <c r="AQ7" s="30">
        <v>29</v>
      </c>
      <c r="AR7" s="31" t="s">
        <v>6861</v>
      </c>
      <c r="AS7" s="30">
        <v>8000</v>
      </c>
      <c r="AT7" s="31" t="s">
        <v>6864</v>
      </c>
    </row>
    <row r="8" spans="1:46" x14ac:dyDescent="0.25">
      <c r="A8" t="s">
        <v>1110</v>
      </c>
      <c r="B8" t="s">
        <v>36</v>
      </c>
      <c r="C8">
        <v>2155702</v>
      </c>
      <c r="D8">
        <v>8071982695</v>
      </c>
      <c r="E8" t="s">
        <v>1111</v>
      </c>
      <c r="F8" t="s">
        <v>53</v>
      </c>
      <c r="G8" t="s">
        <v>1112</v>
      </c>
      <c r="H8" t="s">
        <v>48</v>
      </c>
      <c r="I8" t="s">
        <v>39</v>
      </c>
      <c r="K8" t="s">
        <v>40</v>
      </c>
      <c r="M8">
        <v>264</v>
      </c>
      <c r="N8" t="s">
        <v>165</v>
      </c>
      <c r="O8" t="s">
        <v>86</v>
      </c>
      <c r="P8">
        <v>264</v>
      </c>
      <c r="Q8" t="s">
        <v>165</v>
      </c>
      <c r="R8" t="s">
        <v>86</v>
      </c>
      <c r="T8" t="s">
        <v>61</v>
      </c>
      <c r="U8" t="s">
        <v>824</v>
      </c>
      <c r="V8" t="s">
        <v>44</v>
      </c>
      <c r="X8" t="s">
        <v>45</v>
      </c>
      <c r="Z8" t="s">
        <v>314</v>
      </c>
      <c r="AA8">
        <v>0</v>
      </c>
      <c r="AC8">
        <v>0</v>
      </c>
      <c r="AE8" t="s">
        <v>246</v>
      </c>
      <c r="AF8" t="s">
        <v>1113</v>
      </c>
      <c r="AG8" t="s">
        <v>46</v>
      </c>
      <c r="AH8" t="s">
        <v>47</v>
      </c>
      <c r="AI8" s="1">
        <v>41883</v>
      </c>
      <c r="AJ8">
        <v>0</v>
      </c>
      <c r="AK8">
        <f t="shared" si="0"/>
        <v>36</v>
      </c>
      <c r="AL8" t="str">
        <f t="shared" si="1"/>
        <v>34-38</v>
      </c>
      <c r="AM8" t="str">
        <f t="shared" si="2"/>
        <v>até 1.999</v>
      </c>
      <c r="AQ8" s="30">
        <v>34</v>
      </c>
      <c r="AR8" s="31" t="s">
        <v>6863</v>
      </c>
      <c r="AS8" s="30">
        <v>10000</v>
      </c>
      <c r="AT8" s="31" t="s">
        <v>6866</v>
      </c>
    </row>
    <row r="9" spans="1:46" x14ac:dyDescent="0.25">
      <c r="A9" t="s">
        <v>1114</v>
      </c>
      <c r="B9" t="s">
        <v>36</v>
      </c>
      <c r="C9">
        <v>1052240</v>
      </c>
      <c r="D9">
        <v>8800423620</v>
      </c>
      <c r="E9" t="s">
        <v>1115</v>
      </c>
      <c r="F9" t="s">
        <v>37</v>
      </c>
      <c r="G9" t="s">
        <v>1116</v>
      </c>
      <c r="H9" t="s">
        <v>48</v>
      </c>
      <c r="I9" t="s">
        <v>39</v>
      </c>
      <c r="K9" t="s">
        <v>40</v>
      </c>
      <c r="M9">
        <v>264</v>
      </c>
      <c r="N9" t="s">
        <v>165</v>
      </c>
      <c r="O9" t="s">
        <v>86</v>
      </c>
      <c r="P9">
        <v>264</v>
      </c>
      <c r="Q9" t="s">
        <v>165</v>
      </c>
      <c r="R9" t="s">
        <v>86</v>
      </c>
      <c r="T9" t="s">
        <v>61</v>
      </c>
      <c r="U9" t="s">
        <v>816</v>
      </c>
      <c r="V9" t="s">
        <v>44</v>
      </c>
      <c r="X9" t="s">
        <v>45</v>
      </c>
      <c r="AA9">
        <v>0</v>
      </c>
      <c r="AC9">
        <v>0</v>
      </c>
      <c r="AG9" t="s">
        <v>46</v>
      </c>
      <c r="AH9" t="s">
        <v>158</v>
      </c>
      <c r="AI9" s="1">
        <v>41794</v>
      </c>
      <c r="AJ9">
        <v>12763.01</v>
      </c>
      <c r="AK9">
        <f t="shared" si="0"/>
        <v>35</v>
      </c>
      <c r="AL9" t="str">
        <f t="shared" si="1"/>
        <v>34-38</v>
      </c>
      <c r="AM9" t="str">
        <f t="shared" si="2"/>
        <v>12.000 a 13.999</v>
      </c>
      <c r="AQ9" s="30">
        <v>39</v>
      </c>
      <c r="AR9" s="31" t="s">
        <v>6865</v>
      </c>
      <c r="AS9" s="30">
        <v>12000</v>
      </c>
      <c r="AT9" s="31" t="s">
        <v>6868</v>
      </c>
    </row>
    <row r="10" spans="1:46" x14ac:dyDescent="0.25">
      <c r="A10" t="s">
        <v>1117</v>
      </c>
      <c r="B10" t="s">
        <v>36</v>
      </c>
      <c r="C10">
        <v>2551762</v>
      </c>
      <c r="D10">
        <v>3905621657</v>
      </c>
      <c r="E10" t="s">
        <v>1118</v>
      </c>
      <c r="F10" t="s">
        <v>53</v>
      </c>
      <c r="G10" t="s">
        <v>1119</v>
      </c>
      <c r="H10" t="s">
        <v>48</v>
      </c>
      <c r="I10" t="s">
        <v>39</v>
      </c>
      <c r="K10" t="s">
        <v>40</v>
      </c>
      <c r="L10" t="s">
        <v>59</v>
      </c>
      <c r="M10">
        <v>264</v>
      </c>
      <c r="N10" t="s">
        <v>165</v>
      </c>
      <c r="O10" t="s">
        <v>86</v>
      </c>
      <c r="P10">
        <v>264</v>
      </c>
      <c r="Q10" t="s">
        <v>165</v>
      </c>
      <c r="R10" t="s">
        <v>86</v>
      </c>
      <c r="T10" t="s">
        <v>61</v>
      </c>
      <c r="U10" t="s">
        <v>821</v>
      </c>
      <c r="V10" t="s">
        <v>44</v>
      </c>
      <c r="X10" t="s">
        <v>45</v>
      </c>
      <c r="AA10">
        <v>0</v>
      </c>
      <c r="AC10">
        <v>0</v>
      </c>
      <c r="AG10" t="s">
        <v>46</v>
      </c>
      <c r="AH10" t="s">
        <v>47</v>
      </c>
      <c r="AI10" s="1">
        <v>40347</v>
      </c>
      <c r="AJ10">
        <v>11025.52</v>
      </c>
      <c r="AK10">
        <f t="shared" si="0"/>
        <v>44</v>
      </c>
      <c r="AL10" t="str">
        <f t="shared" si="1"/>
        <v>44-48</v>
      </c>
      <c r="AM10" t="str">
        <f t="shared" si="2"/>
        <v>10.000 a 11.999</v>
      </c>
      <c r="AQ10" s="30">
        <v>44</v>
      </c>
      <c r="AR10" s="31" t="s">
        <v>6867</v>
      </c>
      <c r="AS10" s="30">
        <v>14000</v>
      </c>
      <c r="AT10" s="31" t="s">
        <v>6870</v>
      </c>
    </row>
    <row r="11" spans="1:46" x14ac:dyDescent="0.25">
      <c r="A11" t="s">
        <v>1120</v>
      </c>
      <c r="B11" t="s">
        <v>36</v>
      </c>
      <c r="C11">
        <v>1610071</v>
      </c>
      <c r="D11">
        <v>14570666884</v>
      </c>
      <c r="E11" t="s">
        <v>1121</v>
      </c>
      <c r="F11" t="s">
        <v>37</v>
      </c>
      <c r="G11" t="s">
        <v>1122</v>
      </c>
      <c r="H11" t="s">
        <v>48</v>
      </c>
      <c r="I11" t="s">
        <v>39</v>
      </c>
      <c r="K11" t="s">
        <v>72</v>
      </c>
      <c r="L11" t="s">
        <v>1123</v>
      </c>
      <c r="M11">
        <v>264</v>
      </c>
      <c r="N11" t="s">
        <v>165</v>
      </c>
      <c r="O11" t="s">
        <v>86</v>
      </c>
      <c r="P11">
        <v>264</v>
      </c>
      <c r="Q11" t="s">
        <v>165</v>
      </c>
      <c r="R11" t="s">
        <v>86</v>
      </c>
      <c r="T11" t="s">
        <v>839</v>
      </c>
      <c r="U11" t="s">
        <v>843</v>
      </c>
      <c r="V11" t="s">
        <v>44</v>
      </c>
      <c r="X11" t="s">
        <v>45</v>
      </c>
      <c r="AA11">
        <v>0</v>
      </c>
      <c r="AC11">
        <v>0</v>
      </c>
      <c r="AG11" t="s">
        <v>46</v>
      </c>
      <c r="AH11" t="s">
        <v>158</v>
      </c>
      <c r="AI11" s="1">
        <v>39498</v>
      </c>
      <c r="AJ11">
        <v>18663.64</v>
      </c>
      <c r="AK11">
        <f t="shared" si="0"/>
        <v>49</v>
      </c>
      <c r="AL11" t="str">
        <f t="shared" si="1"/>
        <v>49-53</v>
      </c>
      <c r="AM11" t="str">
        <f t="shared" si="2"/>
        <v>18.000 a 19.999</v>
      </c>
      <c r="AQ11" s="30">
        <v>49</v>
      </c>
      <c r="AR11" s="31" t="s">
        <v>6869</v>
      </c>
      <c r="AS11" s="30">
        <v>16000</v>
      </c>
      <c r="AT11" s="31" t="s">
        <v>6872</v>
      </c>
    </row>
    <row r="12" spans="1:46" x14ac:dyDescent="0.25">
      <c r="A12" t="s">
        <v>1124</v>
      </c>
      <c r="B12" t="s">
        <v>36</v>
      </c>
      <c r="C12">
        <v>1532268</v>
      </c>
      <c r="D12">
        <v>4470159662</v>
      </c>
      <c r="E12" t="s">
        <v>532</v>
      </c>
      <c r="F12" t="s">
        <v>37</v>
      </c>
      <c r="G12" t="s">
        <v>1125</v>
      </c>
      <c r="H12" t="s">
        <v>48</v>
      </c>
      <c r="I12" t="s">
        <v>39</v>
      </c>
      <c r="K12" t="s">
        <v>40</v>
      </c>
      <c r="M12">
        <v>264</v>
      </c>
      <c r="N12" t="s">
        <v>165</v>
      </c>
      <c r="O12" t="s">
        <v>86</v>
      </c>
      <c r="P12">
        <v>264</v>
      </c>
      <c r="Q12" t="s">
        <v>165</v>
      </c>
      <c r="R12" t="s">
        <v>86</v>
      </c>
      <c r="T12" t="s">
        <v>61</v>
      </c>
      <c r="U12" t="s">
        <v>816</v>
      </c>
      <c r="V12" t="s">
        <v>44</v>
      </c>
      <c r="X12" t="s">
        <v>45</v>
      </c>
      <c r="AA12">
        <v>0</v>
      </c>
      <c r="AC12">
        <v>0</v>
      </c>
      <c r="AG12" t="s">
        <v>46</v>
      </c>
      <c r="AH12" t="s">
        <v>158</v>
      </c>
      <c r="AI12" s="1">
        <v>40387</v>
      </c>
      <c r="AJ12">
        <v>18780.490000000002</v>
      </c>
      <c r="AK12">
        <f t="shared" si="0"/>
        <v>41</v>
      </c>
      <c r="AL12" t="str">
        <f t="shared" si="1"/>
        <v>39-43</v>
      </c>
      <c r="AM12" t="str">
        <f t="shared" si="2"/>
        <v>18.000 a 19.999</v>
      </c>
      <c r="AQ12" s="30">
        <v>54</v>
      </c>
      <c r="AR12" s="31" t="s">
        <v>6871</v>
      </c>
      <c r="AS12" s="30">
        <v>18000</v>
      </c>
      <c r="AT12" s="31" t="s">
        <v>6874</v>
      </c>
    </row>
    <row r="13" spans="1:46" x14ac:dyDescent="0.25">
      <c r="A13" t="s">
        <v>1126</v>
      </c>
      <c r="B13" t="s">
        <v>36</v>
      </c>
      <c r="C13">
        <v>1608959</v>
      </c>
      <c r="D13">
        <v>5089876606</v>
      </c>
      <c r="E13" t="s">
        <v>1127</v>
      </c>
      <c r="F13" t="s">
        <v>53</v>
      </c>
      <c r="G13" t="s">
        <v>1128</v>
      </c>
      <c r="H13" t="s">
        <v>48</v>
      </c>
      <c r="I13" t="s">
        <v>39</v>
      </c>
      <c r="K13" t="s">
        <v>40</v>
      </c>
      <c r="M13">
        <v>1283</v>
      </c>
      <c r="N13" t="s">
        <v>1129</v>
      </c>
      <c r="O13" t="s">
        <v>86</v>
      </c>
      <c r="P13">
        <v>264</v>
      </c>
      <c r="Q13" t="s">
        <v>165</v>
      </c>
      <c r="R13" t="s">
        <v>86</v>
      </c>
      <c r="T13" t="s">
        <v>61</v>
      </c>
      <c r="U13" t="s">
        <v>816</v>
      </c>
      <c r="V13" t="s">
        <v>44</v>
      </c>
      <c r="X13" t="s">
        <v>45</v>
      </c>
      <c r="AA13">
        <v>0</v>
      </c>
      <c r="AC13">
        <v>0</v>
      </c>
      <c r="AG13" t="s">
        <v>46</v>
      </c>
      <c r="AH13" t="s">
        <v>158</v>
      </c>
      <c r="AI13" s="1">
        <v>40204</v>
      </c>
      <c r="AJ13">
        <v>18928.990000000002</v>
      </c>
      <c r="AK13">
        <f t="shared" si="0"/>
        <v>41</v>
      </c>
      <c r="AL13" t="str">
        <f t="shared" si="1"/>
        <v>39-43</v>
      </c>
      <c r="AM13" t="str">
        <f t="shared" si="2"/>
        <v>18.000 a 19.999</v>
      </c>
      <c r="AQ13" s="30">
        <v>59</v>
      </c>
      <c r="AR13" s="31" t="s">
        <v>6873</v>
      </c>
      <c r="AS13" s="30">
        <v>20000</v>
      </c>
      <c r="AT13" s="31" t="s">
        <v>6876</v>
      </c>
    </row>
    <row r="14" spans="1:46" x14ac:dyDescent="0.25">
      <c r="A14" t="s">
        <v>1130</v>
      </c>
      <c r="B14" t="s">
        <v>36</v>
      </c>
      <c r="C14">
        <v>2539261</v>
      </c>
      <c r="D14">
        <v>2828168603</v>
      </c>
      <c r="E14" t="s">
        <v>1131</v>
      </c>
      <c r="F14" t="s">
        <v>53</v>
      </c>
      <c r="G14" t="s">
        <v>1132</v>
      </c>
      <c r="H14" t="s">
        <v>506</v>
      </c>
      <c r="I14" t="s">
        <v>39</v>
      </c>
      <c r="K14" t="s">
        <v>40</v>
      </c>
      <c r="L14" t="s">
        <v>330</v>
      </c>
      <c r="M14">
        <v>264</v>
      </c>
      <c r="N14" t="s">
        <v>165</v>
      </c>
      <c r="O14" t="s">
        <v>86</v>
      </c>
      <c r="P14">
        <v>264</v>
      </c>
      <c r="Q14" t="s">
        <v>165</v>
      </c>
      <c r="R14" t="s">
        <v>86</v>
      </c>
      <c r="T14" t="s">
        <v>61</v>
      </c>
      <c r="U14" t="s">
        <v>816</v>
      </c>
      <c r="V14" t="s">
        <v>44</v>
      </c>
      <c r="X14" t="s">
        <v>45</v>
      </c>
      <c r="AA14">
        <v>0</v>
      </c>
      <c r="AC14">
        <v>0</v>
      </c>
      <c r="AG14" t="s">
        <v>46</v>
      </c>
      <c r="AH14" t="s">
        <v>158</v>
      </c>
      <c r="AI14" s="1">
        <v>40858</v>
      </c>
      <c r="AJ14">
        <v>17945.810000000001</v>
      </c>
      <c r="AK14">
        <f t="shared" si="0"/>
        <v>42</v>
      </c>
      <c r="AL14" t="str">
        <f t="shared" si="1"/>
        <v>39-43</v>
      </c>
      <c r="AM14" t="str">
        <f t="shared" si="2"/>
        <v>16.000 a 17.999</v>
      </c>
      <c r="AQ14" s="30">
        <v>64</v>
      </c>
      <c r="AR14" s="32" t="s">
        <v>6875</v>
      </c>
    </row>
    <row r="15" spans="1:46" x14ac:dyDescent="0.25">
      <c r="A15" t="s">
        <v>1133</v>
      </c>
      <c r="B15" t="s">
        <v>36</v>
      </c>
      <c r="C15">
        <v>3331038</v>
      </c>
      <c r="D15">
        <v>94985910678</v>
      </c>
      <c r="E15" t="s">
        <v>1134</v>
      </c>
      <c r="F15" t="s">
        <v>53</v>
      </c>
      <c r="G15" t="s">
        <v>1135</v>
      </c>
      <c r="H15" t="s">
        <v>48</v>
      </c>
      <c r="I15" t="s">
        <v>39</v>
      </c>
      <c r="K15" t="s">
        <v>40</v>
      </c>
      <c r="L15" t="s">
        <v>197</v>
      </c>
      <c r="M15">
        <v>1281</v>
      </c>
      <c r="N15" t="s">
        <v>1136</v>
      </c>
      <c r="O15" t="s">
        <v>86</v>
      </c>
      <c r="P15">
        <v>264</v>
      </c>
      <c r="Q15" t="s">
        <v>165</v>
      </c>
      <c r="R15" t="s">
        <v>86</v>
      </c>
      <c r="T15" t="s">
        <v>61</v>
      </c>
      <c r="U15" t="s">
        <v>816</v>
      </c>
      <c r="V15" t="s">
        <v>44</v>
      </c>
      <c r="X15" t="s">
        <v>45</v>
      </c>
      <c r="AA15">
        <v>0</v>
      </c>
      <c r="AC15">
        <v>0</v>
      </c>
      <c r="AG15" t="s">
        <v>46</v>
      </c>
      <c r="AH15" t="s">
        <v>158</v>
      </c>
      <c r="AI15" s="1">
        <v>40204</v>
      </c>
      <c r="AJ15">
        <v>18928.990000000002</v>
      </c>
      <c r="AK15">
        <f t="shared" si="0"/>
        <v>50</v>
      </c>
      <c r="AL15" t="str">
        <f t="shared" si="1"/>
        <v>49-53</v>
      </c>
      <c r="AM15" t="str">
        <f t="shared" si="2"/>
        <v>18.000 a 19.999</v>
      </c>
      <c r="AQ15" s="30">
        <v>69</v>
      </c>
      <c r="AR15" s="31" t="s">
        <v>6877</v>
      </c>
    </row>
    <row r="16" spans="1:46" x14ac:dyDescent="0.25">
      <c r="A16" t="s">
        <v>1137</v>
      </c>
      <c r="B16" t="s">
        <v>36</v>
      </c>
      <c r="C16">
        <v>3568784</v>
      </c>
      <c r="D16">
        <v>4220874674</v>
      </c>
      <c r="E16" t="s">
        <v>1138</v>
      </c>
      <c r="F16" t="s">
        <v>37</v>
      </c>
      <c r="G16" t="s">
        <v>1139</v>
      </c>
      <c r="H16" t="s">
        <v>48</v>
      </c>
      <c r="I16" t="s">
        <v>39</v>
      </c>
      <c r="K16" t="s">
        <v>40</v>
      </c>
      <c r="L16" t="s">
        <v>59</v>
      </c>
      <c r="M16">
        <v>1286</v>
      </c>
      <c r="N16" t="s">
        <v>1140</v>
      </c>
      <c r="O16" t="s">
        <v>86</v>
      </c>
      <c r="P16">
        <v>264</v>
      </c>
      <c r="Q16" t="s">
        <v>165</v>
      </c>
      <c r="R16" t="s">
        <v>86</v>
      </c>
      <c r="T16" t="s">
        <v>61</v>
      </c>
      <c r="U16" t="s">
        <v>821</v>
      </c>
      <c r="V16" t="s">
        <v>44</v>
      </c>
      <c r="X16" t="s">
        <v>45</v>
      </c>
      <c r="AA16">
        <v>0</v>
      </c>
      <c r="AC16">
        <v>0</v>
      </c>
      <c r="AG16" t="s">
        <v>46</v>
      </c>
      <c r="AH16" t="s">
        <v>158</v>
      </c>
      <c r="AI16" s="1">
        <v>42396</v>
      </c>
      <c r="AJ16">
        <v>13255.3</v>
      </c>
      <c r="AK16">
        <f t="shared" si="0"/>
        <v>44</v>
      </c>
      <c r="AL16" t="str">
        <f t="shared" si="1"/>
        <v>44-48</v>
      </c>
      <c r="AM16" t="str">
        <f t="shared" si="2"/>
        <v>12.000 a 13.999</v>
      </c>
    </row>
    <row r="17" spans="1:39" x14ac:dyDescent="0.25">
      <c r="A17" t="s">
        <v>1141</v>
      </c>
      <c r="B17" t="s">
        <v>36</v>
      </c>
      <c r="C17">
        <v>1244467</v>
      </c>
      <c r="D17">
        <v>37541931802</v>
      </c>
      <c r="E17" t="s">
        <v>1142</v>
      </c>
      <c r="F17" t="s">
        <v>53</v>
      </c>
      <c r="G17" t="s">
        <v>1143</v>
      </c>
      <c r="H17" t="s">
        <v>80</v>
      </c>
      <c r="I17" t="s">
        <v>39</v>
      </c>
      <c r="K17" t="s">
        <v>40</v>
      </c>
      <c r="M17">
        <v>264</v>
      </c>
      <c r="N17" t="s">
        <v>165</v>
      </c>
      <c r="O17" t="s">
        <v>86</v>
      </c>
      <c r="P17">
        <v>264</v>
      </c>
      <c r="Q17" t="s">
        <v>165</v>
      </c>
      <c r="R17" t="s">
        <v>86</v>
      </c>
      <c r="T17" t="s">
        <v>839</v>
      </c>
      <c r="U17" t="s">
        <v>824</v>
      </c>
      <c r="V17" t="s">
        <v>44</v>
      </c>
      <c r="X17" t="s">
        <v>45</v>
      </c>
      <c r="AA17">
        <v>0</v>
      </c>
      <c r="AC17">
        <v>0</v>
      </c>
      <c r="AG17" t="s">
        <v>46</v>
      </c>
      <c r="AH17" t="s">
        <v>158</v>
      </c>
      <c r="AI17" s="1">
        <v>43796</v>
      </c>
      <c r="AJ17">
        <v>12091.3</v>
      </c>
      <c r="AK17">
        <f t="shared" si="0"/>
        <v>33</v>
      </c>
      <c r="AL17" t="str">
        <f t="shared" si="1"/>
        <v>29-33</v>
      </c>
      <c r="AM17" t="str">
        <f t="shared" si="2"/>
        <v>12.000 a 13.999</v>
      </c>
    </row>
    <row r="18" spans="1:39" x14ac:dyDescent="0.25">
      <c r="A18" t="s">
        <v>1144</v>
      </c>
      <c r="B18" t="s">
        <v>36</v>
      </c>
      <c r="C18">
        <v>3311277</v>
      </c>
      <c r="D18">
        <v>9221122662</v>
      </c>
      <c r="E18" t="s">
        <v>189</v>
      </c>
      <c r="F18" t="s">
        <v>37</v>
      </c>
      <c r="G18" t="s">
        <v>1145</v>
      </c>
      <c r="H18" t="s">
        <v>48</v>
      </c>
      <c r="I18" t="s">
        <v>39</v>
      </c>
      <c r="K18" t="s">
        <v>40</v>
      </c>
      <c r="M18">
        <v>264</v>
      </c>
      <c r="N18" t="s">
        <v>165</v>
      </c>
      <c r="O18" t="s">
        <v>86</v>
      </c>
      <c r="P18">
        <v>264</v>
      </c>
      <c r="Q18" t="s">
        <v>165</v>
      </c>
      <c r="R18" t="s">
        <v>86</v>
      </c>
      <c r="T18" t="s">
        <v>413</v>
      </c>
      <c r="U18" t="s">
        <v>824</v>
      </c>
      <c r="V18" t="s">
        <v>825</v>
      </c>
      <c r="X18" t="s">
        <v>45</v>
      </c>
      <c r="AA18">
        <v>0</v>
      </c>
      <c r="AC18">
        <v>0</v>
      </c>
      <c r="AG18" t="s">
        <v>826</v>
      </c>
      <c r="AH18" t="s">
        <v>47</v>
      </c>
      <c r="AI18" s="1">
        <v>44834</v>
      </c>
      <c r="AJ18">
        <v>2846.15</v>
      </c>
      <c r="AK18">
        <f t="shared" si="0"/>
        <v>34</v>
      </c>
      <c r="AL18" t="str">
        <f t="shared" si="1"/>
        <v>34-38</v>
      </c>
      <c r="AM18" t="str">
        <f t="shared" si="2"/>
        <v>2.000 a 3.999</v>
      </c>
    </row>
    <row r="19" spans="1:39" x14ac:dyDescent="0.25">
      <c r="A19" t="s">
        <v>1146</v>
      </c>
      <c r="B19" t="s">
        <v>36</v>
      </c>
      <c r="C19">
        <v>4150621</v>
      </c>
      <c r="D19">
        <v>44005628672</v>
      </c>
      <c r="E19" t="s">
        <v>1147</v>
      </c>
      <c r="F19" t="s">
        <v>53</v>
      </c>
      <c r="G19" t="s">
        <v>1148</v>
      </c>
      <c r="H19" t="s">
        <v>38</v>
      </c>
      <c r="I19" t="s">
        <v>39</v>
      </c>
      <c r="K19" t="s">
        <v>72</v>
      </c>
      <c r="L19" t="s">
        <v>1149</v>
      </c>
      <c r="M19">
        <v>264</v>
      </c>
      <c r="N19" t="s">
        <v>165</v>
      </c>
      <c r="O19" t="s">
        <v>86</v>
      </c>
      <c r="P19">
        <v>264</v>
      </c>
      <c r="Q19" t="s">
        <v>165</v>
      </c>
      <c r="R19" t="s">
        <v>86</v>
      </c>
      <c r="T19" t="s">
        <v>61</v>
      </c>
      <c r="U19" t="s">
        <v>843</v>
      </c>
      <c r="V19" t="s">
        <v>44</v>
      </c>
      <c r="X19" t="s">
        <v>45</v>
      </c>
      <c r="AA19">
        <v>0</v>
      </c>
      <c r="AC19">
        <v>0</v>
      </c>
      <c r="AG19" t="s">
        <v>46</v>
      </c>
      <c r="AH19" t="s">
        <v>158</v>
      </c>
      <c r="AI19" s="1">
        <v>40204</v>
      </c>
      <c r="AJ19">
        <v>18663.64</v>
      </c>
      <c r="AK19">
        <f t="shared" si="0"/>
        <v>62</v>
      </c>
      <c r="AL19" t="str">
        <f t="shared" si="1"/>
        <v>59-63</v>
      </c>
      <c r="AM19" t="str">
        <f t="shared" si="2"/>
        <v>18.000 a 19.999</v>
      </c>
    </row>
    <row r="20" spans="1:39" x14ac:dyDescent="0.25">
      <c r="A20" t="s">
        <v>1150</v>
      </c>
      <c r="B20" t="s">
        <v>36</v>
      </c>
      <c r="C20">
        <v>2939399</v>
      </c>
      <c r="D20">
        <v>2938463677</v>
      </c>
      <c r="E20" t="s">
        <v>1151</v>
      </c>
      <c r="F20" t="s">
        <v>37</v>
      </c>
      <c r="G20" t="s">
        <v>1152</v>
      </c>
      <c r="H20" t="s">
        <v>48</v>
      </c>
      <c r="I20" t="s">
        <v>39</v>
      </c>
      <c r="K20" t="s">
        <v>40</v>
      </c>
      <c r="M20">
        <v>264</v>
      </c>
      <c r="N20" t="s">
        <v>165</v>
      </c>
      <c r="O20" t="s">
        <v>86</v>
      </c>
      <c r="P20">
        <v>264</v>
      </c>
      <c r="Q20" t="s">
        <v>165</v>
      </c>
      <c r="R20" t="s">
        <v>86</v>
      </c>
      <c r="T20" t="s">
        <v>61</v>
      </c>
      <c r="U20" t="s">
        <v>816</v>
      </c>
      <c r="V20" t="s">
        <v>44</v>
      </c>
      <c r="X20" t="s">
        <v>45</v>
      </c>
      <c r="AA20">
        <v>0</v>
      </c>
      <c r="AC20">
        <v>0</v>
      </c>
      <c r="AG20" t="s">
        <v>46</v>
      </c>
      <c r="AH20" t="s">
        <v>158</v>
      </c>
      <c r="AI20" s="1">
        <v>41792</v>
      </c>
      <c r="AJ20">
        <v>13356.63</v>
      </c>
      <c r="AK20">
        <f t="shared" si="0"/>
        <v>47</v>
      </c>
      <c r="AL20" t="str">
        <f t="shared" si="1"/>
        <v>44-48</v>
      </c>
      <c r="AM20" t="str">
        <f t="shared" si="2"/>
        <v>12.000 a 13.999</v>
      </c>
    </row>
    <row r="21" spans="1:39" x14ac:dyDescent="0.25">
      <c r="A21" t="s">
        <v>1153</v>
      </c>
      <c r="B21" t="s">
        <v>36</v>
      </c>
      <c r="C21">
        <v>3455003</v>
      </c>
      <c r="D21">
        <v>5766547609</v>
      </c>
      <c r="E21" t="s">
        <v>485</v>
      </c>
      <c r="F21" t="s">
        <v>37</v>
      </c>
      <c r="G21" t="s">
        <v>1154</v>
      </c>
      <c r="H21" t="s">
        <v>48</v>
      </c>
      <c r="I21" t="s">
        <v>39</v>
      </c>
      <c r="K21" t="s">
        <v>40</v>
      </c>
      <c r="L21" t="s">
        <v>59</v>
      </c>
      <c r="M21">
        <v>264</v>
      </c>
      <c r="N21" t="s">
        <v>165</v>
      </c>
      <c r="O21" t="s">
        <v>86</v>
      </c>
      <c r="P21">
        <v>264</v>
      </c>
      <c r="Q21" t="s">
        <v>165</v>
      </c>
      <c r="R21" t="s">
        <v>86</v>
      </c>
      <c r="T21" t="s">
        <v>839</v>
      </c>
      <c r="U21" t="s">
        <v>816</v>
      </c>
      <c r="V21" t="s">
        <v>44</v>
      </c>
      <c r="X21" t="s">
        <v>45</v>
      </c>
      <c r="AA21">
        <v>0</v>
      </c>
      <c r="AC21">
        <v>0</v>
      </c>
      <c r="AG21" t="s">
        <v>46</v>
      </c>
      <c r="AH21" t="s">
        <v>158</v>
      </c>
      <c r="AI21" s="1">
        <v>38989</v>
      </c>
      <c r="AJ21">
        <v>12763.01</v>
      </c>
      <c r="AK21">
        <f t="shared" si="0"/>
        <v>40</v>
      </c>
      <c r="AL21" t="str">
        <f t="shared" si="1"/>
        <v>39-43</v>
      </c>
      <c r="AM21" t="str">
        <f t="shared" si="2"/>
        <v>12.000 a 13.999</v>
      </c>
    </row>
    <row r="22" spans="1:39" x14ac:dyDescent="0.25">
      <c r="A22" t="s">
        <v>1155</v>
      </c>
      <c r="B22" t="s">
        <v>36</v>
      </c>
      <c r="C22">
        <v>1334519</v>
      </c>
      <c r="D22">
        <v>7649926605</v>
      </c>
      <c r="E22" t="s">
        <v>130</v>
      </c>
      <c r="F22" t="s">
        <v>37</v>
      </c>
      <c r="G22" t="s">
        <v>1156</v>
      </c>
      <c r="H22" t="s">
        <v>48</v>
      </c>
      <c r="I22" t="s">
        <v>39</v>
      </c>
      <c r="K22" t="s">
        <v>56</v>
      </c>
      <c r="M22">
        <v>264</v>
      </c>
      <c r="N22" t="s">
        <v>165</v>
      </c>
      <c r="O22" t="s">
        <v>86</v>
      </c>
      <c r="P22">
        <v>264</v>
      </c>
      <c r="Q22" t="s">
        <v>165</v>
      </c>
      <c r="R22" t="s">
        <v>86</v>
      </c>
      <c r="T22" t="s">
        <v>413</v>
      </c>
      <c r="U22" t="s">
        <v>824</v>
      </c>
      <c r="V22" t="s">
        <v>825</v>
      </c>
      <c r="X22" t="s">
        <v>45</v>
      </c>
      <c r="AA22">
        <v>0</v>
      </c>
      <c r="AC22">
        <v>0</v>
      </c>
      <c r="AG22" t="s">
        <v>826</v>
      </c>
      <c r="AH22" t="s">
        <v>47</v>
      </c>
      <c r="AI22" s="1">
        <v>44816</v>
      </c>
      <c r="AJ22">
        <v>2846.15</v>
      </c>
      <c r="AK22">
        <f t="shared" si="0"/>
        <v>37</v>
      </c>
      <c r="AL22" t="str">
        <f t="shared" si="1"/>
        <v>34-38</v>
      </c>
      <c r="AM22" t="str">
        <f t="shared" si="2"/>
        <v>2.000 a 3.999</v>
      </c>
    </row>
    <row r="23" spans="1:39" x14ac:dyDescent="0.25">
      <c r="A23" t="s">
        <v>1157</v>
      </c>
      <c r="B23" t="s">
        <v>36</v>
      </c>
      <c r="C23">
        <v>1609188</v>
      </c>
      <c r="D23">
        <v>4709186677</v>
      </c>
      <c r="E23" t="s">
        <v>1158</v>
      </c>
      <c r="F23" t="s">
        <v>53</v>
      </c>
      <c r="G23" t="s">
        <v>1159</v>
      </c>
      <c r="H23" t="s">
        <v>48</v>
      </c>
      <c r="I23" t="s">
        <v>39</v>
      </c>
      <c r="K23" t="s">
        <v>56</v>
      </c>
      <c r="M23">
        <v>1282</v>
      </c>
      <c r="N23" t="s">
        <v>1160</v>
      </c>
      <c r="O23" t="s">
        <v>86</v>
      </c>
      <c r="P23">
        <v>264</v>
      </c>
      <c r="Q23" t="s">
        <v>165</v>
      </c>
      <c r="R23" t="s">
        <v>86</v>
      </c>
      <c r="T23" t="s">
        <v>61</v>
      </c>
      <c r="U23" t="s">
        <v>824</v>
      </c>
      <c r="V23" t="s">
        <v>44</v>
      </c>
      <c r="X23" t="s">
        <v>45</v>
      </c>
      <c r="AA23">
        <v>26407</v>
      </c>
      <c r="AB23" t="s">
        <v>479</v>
      </c>
      <c r="AC23">
        <v>0</v>
      </c>
      <c r="AG23" t="s">
        <v>46</v>
      </c>
      <c r="AH23" t="s">
        <v>158</v>
      </c>
      <c r="AI23" s="1">
        <v>43881</v>
      </c>
      <c r="AJ23">
        <v>21513.19</v>
      </c>
      <c r="AK23">
        <f t="shared" si="0"/>
        <v>40</v>
      </c>
      <c r="AL23" t="str">
        <f t="shared" si="1"/>
        <v>39-43</v>
      </c>
      <c r="AM23" t="str">
        <f t="shared" si="2"/>
        <v>20.000 ou mais</v>
      </c>
    </row>
    <row r="24" spans="1:39" x14ac:dyDescent="0.25">
      <c r="A24" t="s">
        <v>1161</v>
      </c>
      <c r="B24" t="s">
        <v>36</v>
      </c>
      <c r="C24">
        <v>4372907</v>
      </c>
      <c r="D24">
        <v>2789853606</v>
      </c>
      <c r="E24" t="s">
        <v>1162</v>
      </c>
      <c r="F24" t="s">
        <v>37</v>
      </c>
      <c r="G24" t="s">
        <v>1163</v>
      </c>
      <c r="H24" t="s">
        <v>48</v>
      </c>
      <c r="I24" t="s">
        <v>39</v>
      </c>
      <c r="K24" t="s">
        <v>40</v>
      </c>
      <c r="L24" t="s">
        <v>59</v>
      </c>
      <c r="M24">
        <v>1284</v>
      </c>
      <c r="N24" t="s">
        <v>1164</v>
      </c>
      <c r="O24" t="s">
        <v>86</v>
      </c>
      <c r="P24">
        <v>264</v>
      </c>
      <c r="Q24" t="s">
        <v>165</v>
      </c>
      <c r="R24" t="s">
        <v>86</v>
      </c>
      <c r="T24" t="s">
        <v>61</v>
      </c>
      <c r="U24" t="s">
        <v>816</v>
      </c>
      <c r="V24" t="s">
        <v>44</v>
      </c>
      <c r="X24" t="s">
        <v>45</v>
      </c>
      <c r="AA24">
        <v>0</v>
      </c>
      <c r="AC24">
        <v>0</v>
      </c>
      <c r="AG24" t="s">
        <v>46</v>
      </c>
      <c r="AH24" t="s">
        <v>158</v>
      </c>
      <c r="AI24" s="1">
        <v>40403</v>
      </c>
      <c r="AJ24">
        <v>18706.41</v>
      </c>
      <c r="AK24">
        <f t="shared" si="0"/>
        <v>46</v>
      </c>
      <c r="AL24" t="str">
        <f t="shared" si="1"/>
        <v>44-48</v>
      </c>
      <c r="AM24" t="str">
        <f t="shared" si="2"/>
        <v>18.000 a 19.999</v>
      </c>
    </row>
    <row r="25" spans="1:39" x14ac:dyDescent="0.25">
      <c r="A25" t="s">
        <v>1165</v>
      </c>
      <c r="B25" t="s">
        <v>36</v>
      </c>
      <c r="C25">
        <v>2543325</v>
      </c>
      <c r="D25">
        <v>3207694616</v>
      </c>
      <c r="E25" t="s">
        <v>1166</v>
      </c>
      <c r="F25" t="s">
        <v>53</v>
      </c>
      <c r="G25" t="s">
        <v>1167</v>
      </c>
      <c r="H25" t="s">
        <v>48</v>
      </c>
      <c r="I25" t="s">
        <v>39</v>
      </c>
      <c r="K25" t="s">
        <v>40</v>
      </c>
      <c r="L25" t="s">
        <v>134</v>
      </c>
      <c r="M25">
        <v>264</v>
      </c>
      <c r="N25" t="s">
        <v>165</v>
      </c>
      <c r="O25" t="s">
        <v>86</v>
      </c>
      <c r="P25">
        <v>264</v>
      </c>
      <c r="Q25" t="s">
        <v>165</v>
      </c>
      <c r="R25" t="s">
        <v>86</v>
      </c>
      <c r="T25" t="s">
        <v>61</v>
      </c>
      <c r="U25" t="s">
        <v>843</v>
      </c>
      <c r="V25" t="s">
        <v>44</v>
      </c>
      <c r="X25" t="s">
        <v>45</v>
      </c>
      <c r="AA25">
        <v>26407</v>
      </c>
      <c r="AB25" t="s">
        <v>479</v>
      </c>
      <c r="AC25">
        <v>0</v>
      </c>
      <c r="AG25" t="s">
        <v>46</v>
      </c>
      <c r="AH25" t="s">
        <v>158</v>
      </c>
      <c r="AI25" s="1">
        <v>41542</v>
      </c>
      <c r="AJ25">
        <v>23969.07</v>
      </c>
      <c r="AK25">
        <f t="shared" si="0"/>
        <v>45</v>
      </c>
      <c r="AL25" t="str">
        <f t="shared" si="1"/>
        <v>44-48</v>
      </c>
      <c r="AM25" t="str">
        <f t="shared" si="2"/>
        <v>20.000 ou mais</v>
      </c>
    </row>
    <row r="26" spans="1:39" x14ac:dyDescent="0.25">
      <c r="A26" t="s">
        <v>1168</v>
      </c>
      <c r="B26" t="s">
        <v>36</v>
      </c>
      <c r="C26">
        <v>2142717</v>
      </c>
      <c r="D26">
        <v>13955220818</v>
      </c>
      <c r="E26" t="s">
        <v>1169</v>
      </c>
      <c r="F26" t="s">
        <v>53</v>
      </c>
      <c r="G26" t="s">
        <v>1170</v>
      </c>
      <c r="H26" t="s">
        <v>48</v>
      </c>
      <c r="I26" t="s">
        <v>39</v>
      </c>
      <c r="K26" t="s">
        <v>72</v>
      </c>
      <c r="M26">
        <v>1285</v>
      </c>
      <c r="N26" t="s">
        <v>1171</v>
      </c>
      <c r="O26" t="s">
        <v>86</v>
      </c>
      <c r="P26">
        <v>264</v>
      </c>
      <c r="Q26" t="s">
        <v>165</v>
      </c>
      <c r="R26" t="s">
        <v>86</v>
      </c>
      <c r="T26" t="s">
        <v>61</v>
      </c>
      <c r="U26" t="s">
        <v>816</v>
      </c>
      <c r="V26" t="s">
        <v>44</v>
      </c>
      <c r="X26" t="s">
        <v>45</v>
      </c>
      <c r="AA26">
        <v>0</v>
      </c>
      <c r="AC26">
        <v>0</v>
      </c>
      <c r="AG26" t="s">
        <v>46</v>
      </c>
      <c r="AH26" t="s">
        <v>158</v>
      </c>
      <c r="AI26" s="1">
        <v>41850</v>
      </c>
      <c r="AJ26">
        <v>13746.19</v>
      </c>
      <c r="AK26">
        <f t="shared" si="0"/>
        <v>52</v>
      </c>
      <c r="AL26" t="str">
        <f t="shared" si="1"/>
        <v>49-53</v>
      </c>
      <c r="AM26" t="str">
        <f t="shared" si="2"/>
        <v>12.000 a 13.999</v>
      </c>
    </row>
    <row r="27" spans="1:39" x14ac:dyDescent="0.25">
      <c r="A27" t="s">
        <v>1172</v>
      </c>
      <c r="B27" t="s">
        <v>36</v>
      </c>
      <c r="C27">
        <v>1209202</v>
      </c>
      <c r="D27">
        <v>6662287601</v>
      </c>
      <c r="E27" t="s">
        <v>1173</v>
      </c>
      <c r="F27" t="s">
        <v>37</v>
      </c>
      <c r="G27" t="s">
        <v>1174</v>
      </c>
      <c r="H27" t="s">
        <v>48</v>
      </c>
      <c r="I27" t="s">
        <v>39</v>
      </c>
      <c r="K27" t="s">
        <v>72</v>
      </c>
      <c r="M27">
        <v>264</v>
      </c>
      <c r="N27" t="s">
        <v>165</v>
      </c>
      <c r="O27" t="s">
        <v>86</v>
      </c>
      <c r="P27">
        <v>264</v>
      </c>
      <c r="Q27" t="s">
        <v>165</v>
      </c>
      <c r="R27" t="s">
        <v>86</v>
      </c>
      <c r="T27" t="s">
        <v>342</v>
      </c>
      <c r="U27" t="s">
        <v>824</v>
      </c>
      <c r="V27" t="s">
        <v>825</v>
      </c>
      <c r="X27" t="s">
        <v>45</v>
      </c>
      <c r="AA27">
        <v>0</v>
      </c>
      <c r="AC27">
        <v>0</v>
      </c>
      <c r="AG27" t="s">
        <v>826</v>
      </c>
      <c r="AH27" t="s">
        <v>47</v>
      </c>
      <c r="AI27" s="1">
        <v>44263</v>
      </c>
      <c r="AJ27">
        <v>2846.15</v>
      </c>
      <c r="AK27">
        <f t="shared" si="0"/>
        <v>39</v>
      </c>
      <c r="AL27" t="str">
        <f t="shared" si="1"/>
        <v>39-43</v>
      </c>
      <c r="AM27" t="str">
        <f t="shared" si="2"/>
        <v>2.000 a 3.999</v>
      </c>
    </row>
    <row r="28" spans="1:39" x14ac:dyDescent="0.25">
      <c r="A28" t="s">
        <v>1175</v>
      </c>
      <c r="B28" t="s">
        <v>36</v>
      </c>
      <c r="C28">
        <v>4331011</v>
      </c>
      <c r="D28">
        <v>3008802605</v>
      </c>
      <c r="E28" t="s">
        <v>1176</v>
      </c>
      <c r="F28" t="s">
        <v>37</v>
      </c>
      <c r="G28" t="s">
        <v>1177</v>
      </c>
      <c r="H28" t="s">
        <v>48</v>
      </c>
      <c r="I28" t="s">
        <v>39</v>
      </c>
      <c r="K28" t="s">
        <v>40</v>
      </c>
      <c r="L28" t="s">
        <v>134</v>
      </c>
      <c r="M28">
        <v>264</v>
      </c>
      <c r="N28" t="s">
        <v>165</v>
      </c>
      <c r="O28" t="s">
        <v>86</v>
      </c>
      <c r="P28">
        <v>264</v>
      </c>
      <c r="Q28" t="s">
        <v>165</v>
      </c>
      <c r="R28" t="s">
        <v>86</v>
      </c>
      <c r="T28" t="s">
        <v>61</v>
      </c>
      <c r="U28" t="s">
        <v>824</v>
      </c>
      <c r="V28" t="s">
        <v>44</v>
      </c>
      <c r="X28" t="s">
        <v>45</v>
      </c>
      <c r="AA28">
        <v>0</v>
      </c>
      <c r="AC28">
        <v>0</v>
      </c>
      <c r="AG28" t="s">
        <v>46</v>
      </c>
      <c r="AH28" t="s">
        <v>158</v>
      </c>
      <c r="AI28" s="1">
        <v>44112</v>
      </c>
      <c r="AJ28">
        <v>9616.18</v>
      </c>
      <c r="AK28">
        <f t="shared" si="0"/>
        <v>48</v>
      </c>
      <c r="AL28" t="str">
        <f t="shared" si="1"/>
        <v>44-48</v>
      </c>
      <c r="AM28" t="str">
        <f t="shared" si="2"/>
        <v>8.000 a 9.999</v>
      </c>
    </row>
    <row r="29" spans="1:39" x14ac:dyDescent="0.25">
      <c r="A29" t="s">
        <v>1178</v>
      </c>
      <c r="B29" t="s">
        <v>36</v>
      </c>
      <c r="C29">
        <v>413284</v>
      </c>
      <c r="D29">
        <v>5729787820</v>
      </c>
      <c r="E29" t="s">
        <v>1179</v>
      </c>
      <c r="F29" t="s">
        <v>53</v>
      </c>
      <c r="G29" t="s">
        <v>1180</v>
      </c>
      <c r="H29" t="s">
        <v>48</v>
      </c>
      <c r="I29" t="s">
        <v>39</v>
      </c>
      <c r="K29" t="s">
        <v>72</v>
      </c>
      <c r="L29" t="s">
        <v>1181</v>
      </c>
      <c r="M29">
        <v>264</v>
      </c>
      <c r="N29" t="s">
        <v>165</v>
      </c>
      <c r="O29" t="s">
        <v>86</v>
      </c>
      <c r="P29">
        <v>264</v>
      </c>
      <c r="Q29" t="s">
        <v>165</v>
      </c>
      <c r="R29" t="s">
        <v>86</v>
      </c>
      <c r="T29" t="s">
        <v>61</v>
      </c>
      <c r="U29" t="s">
        <v>843</v>
      </c>
      <c r="V29" t="s">
        <v>44</v>
      </c>
      <c r="X29" t="s">
        <v>45</v>
      </c>
      <c r="AA29">
        <v>0</v>
      </c>
      <c r="AC29">
        <v>0</v>
      </c>
      <c r="AG29" t="s">
        <v>46</v>
      </c>
      <c r="AH29" t="s">
        <v>158</v>
      </c>
      <c r="AI29" s="1">
        <v>32456</v>
      </c>
      <c r="AJ29">
        <v>19692.849999999999</v>
      </c>
      <c r="AK29">
        <f t="shared" si="0"/>
        <v>62</v>
      </c>
      <c r="AL29" t="str">
        <f t="shared" si="1"/>
        <v>59-63</v>
      </c>
      <c r="AM29" t="str">
        <f t="shared" si="2"/>
        <v>18.000 a 19.999</v>
      </c>
    </row>
    <row r="30" spans="1:39" x14ac:dyDescent="0.25">
      <c r="A30" t="s">
        <v>1182</v>
      </c>
      <c r="B30" t="s">
        <v>36</v>
      </c>
      <c r="C30">
        <v>2396312</v>
      </c>
      <c r="D30">
        <v>80766617653</v>
      </c>
      <c r="E30" t="s">
        <v>1183</v>
      </c>
      <c r="F30" t="s">
        <v>37</v>
      </c>
      <c r="G30" t="s">
        <v>1184</v>
      </c>
      <c r="H30" t="s">
        <v>48</v>
      </c>
      <c r="I30" t="s">
        <v>39</v>
      </c>
      <c r="K30" t="s">
        <v>40</v>
      </c>
      <c r="L30" t="s">
        <v>1185</v>
      </c>
      <c r="M30">
        <v>1280</v>
      </c>
      <c r="N30" t="s">
        <v>1186</v>
      </c>
      <c r="O30" t="s">
        <v>86</v>
      </c>
      <c r="P30">
        <v>264</v>
      </c>
      <c r="Q30" t="s">
        <v>165</v>
      </c>
      <c r="R30" t="s">
        <v>86</v>
      </c>
      <c r="T30" t="s">
        <v>61</v>
      </c>
      <c r="U30" t="s">
        <v>821</v>
      </c>
      <c r="V30" t="s">
        <v>44</v>
      </c>
      <c r="X30" t="s">
        <v>45</v>
      </c>
      <c r="AA30">
        <v>0</v>
      </c>
      <c r="AC30">
        <v>0</v>
      </c>
      <c r="AG30" t="s">
        <v>46</v>
      </c>
      <c r="AH30" t="s">
        <v>158</v>
      </c>
      <c r="AI30" s="1">
        <v>42899</v>
      </c>
      <c r="AJ30">
        <v>13255.3</v>
      </c>
      <c r="AK30">
        <f t="shared" si="0"/>
        <v>54</v>
      </c>
      <c r="AL30" t="str">
        <f t="shared" si="1"/>
        <v>54-58</v>
      </c>
      <c r="AM30" t="str">
        <f t="shared" si="2"/>
        <v>12.000 a 13.999</v>
      </c>
    </row>
    <row r="31" spans="1:39" x14ac:dyDescent="0.25">
      <c r="A31" t="s">
        <v>1187</v>
      </c>
      <c r="B31" t="s">
        <v>36</v>
      </c>
      <c r="C31">
        <v>2969101</v>
      </c>
      <c r="D31">
        <v>8680309613</v>
      </c>
      <c r="E31" t="s">
        <v>469</v>
      </c>
      <c r="F31" t="s">
        <v>37</v>
      </c>
      <c r="G31" t="s">
        <v>1188</v>
      </c>
      <c r="H31" t="s">
        <v>48</v>
      </c>
      <c r="I31" t="s">
        <v>39</v>
      </c>
      <c r="K31" t="s">
        <v>40</v>
      </c>
      <c r="M31">
        <v>264</v>
      </c>
      <c r="N31" t="s">
        <v>165</v>
      </c>
      <c r="O31" t="s">
        <v>86</v>
      </c>
      <c r="P31">
        <v>264</v>
      </c>
      <c r="Q31" t="s">
        <v>165</v>
      </c>
      <c r="R31" t="s">
        <v>86</v>
      </c>
      <c r="T31" t="s">
        <v>839</v>
      </c>
      <c r="U31" t="s">
        <v>821</v>
      </c>
      <c r="V31" t="s">
        <v>44</v>
      </c>
      <c r="X31" t="s">
        <v>45</v>
      </c>
      <c r="Z31" t="s">
        <v>245</v>
      </c>
      <c r="AA31">
        <v>0</v>
      </c>
      <c r="AC31">
        <v>0</v>
      </c>
      <c r="AE31" t="s">
        <v>1189</v>
      </c>
      <c r="AF31" t="s">
        <v>75</v>
      </c>
      <c r="AG31" t="s">
        <v>46</v>
      </c>
      <c r="AH31" t="s">
        <v>158</v>
      </c>
      <c r="AI31" s="1">
        <v>42887</v>
      </c>
      <c r="AJ31">
        <v>12272.12</v>
      </c>
      <c r="AK31">
        <f t="shared" si="0"/>
        <v>33</v>
      </c>
      <c r="AL31" t="str">
        <f t="shared" si="1"/>
        <v>29-33</v>
      </c>
      <c r="AM31" t="str">
        <f t="shared" si="2"/>
        <v>12.000 a 13.999</v>
      </c>
    </row>
    <row r="32" spans="1:39" x14ac:dyDescent="0.25">
      <c r="A32" t="s">
        <v>1190</v>
      </c>
      <c r="B32" t="s">
        <v>36</v>
      </c>
      <c r="C32">
        <v>2919650</v>
      </c>
      <c r="D32">
        <v>6555602627</v>
      </c>
      <c r="E32" t="s">
        <v>585</v>
      </c>
      <c r="F32" t="s">
        <v>37</v>
      </c>
      <c r="G32" t="s">
        <v>1191</v>
      </c>
      <c r="H32" t="s">
        <v>48</v>
      </c>
      <c r="I32" t="s">
        <v>39</v>
      </c>
      <c r="K32" t="s">
        <v>40</v>
      </c>
      <c r="M32">
        <v>264</v>
      </c>
      <c r="N32" t="s">
        <v>165</v>
      </c>
      <c r="O32" t="s">
        <v>86</v>
      </c>
      <c r="P32">
        <v>264</v>
      </c>
      <c r="Q32" t="s">
        <v>165</v>
      </c>
      <c r="R32" t="s">
        <v>86</v>
      </c>
      <c r="T32" t="s">
        <v>839</v>
      </c>
      <c r="U32" t="s">
        <v>816</v>
      </c>
      <c r="V32" t="s">
        <v>44</v>
      </c>
      <c r="X32" t="s">
        <v>45</v>
      </c>
      <c r="AA32">
        <v>0</v>
      </c>
      <c r="AC32">
        <v>0</v>
      </c>
      <c r="AG32" t="s">
        <v>46</v>
      </c>
      <c r="AH32" t="s">
        <v>158</v>
      </c>
      <c r="AI32" s="1">
        <v>42108</v>
      </c>
      <c r="AJ32">
        <v>12763.01</v>
      </c>
      <c r="AK32">
        <f t="shared" si="0"/>
        <v>38</v>
      </c>
      <c r="AL32" t="str">
        <f t="shared" si="1"/>
        <v>34-38</v>
      </c>
      <c r="AM32" t="str">
        <f t="shared" si="2"/>
        <v>12.000 a 13.999</v>
      </c>
    </row>
    <row r="33" spans="1:39" x14ac:dyDescent="0.25">
      <c r="A33" t="s">
        <v>1192</v>
      </c>
      <c r="B33" t="s">
        <v>36</v>
      </c>
      <c r="C33">
        <v>2091539</v>
      </c>
      <c r="D33">
        <v>2149154170</v>
      </c>
      <c r="E33" t="s">
        <v>148</v>
      </c>
      <c r="F33" t="s">
        <v>37</v>
      </c>
      <c r="G33" t="s">
        <v>1193</v>
      </c>
      <c r="H33" t="s">
        <v>48</v>
      </c>
      <c r="I33" t="s">
        <v>39</v>
      </c>
      <c r="K33" t="s">
        <v>56</v>
      </c>
      <c r="M33">
        <v>264</v>
      </c>
      <c r="N33" t="s">
        <v>165</v>
      </c>
      <c r="O33" t="s">
        <v>86</v>
      </c>
      <c r="P33">
        <v>264</v>
      </c>
      <c r="Q33" t="s">
        <v>165</v>
      </c>
      <c r="R33" t="s">
        <v>86</v>
      </c>
      <c r="T33" t="s">
        <v>77</v>
      </c>
      <c r="U33" t="s">
        <v>824</v>
      </c>
      <c r="V33" t="s">
        <v>825</v>
      </c>
      <c r="X33" t="s">
        <v>45</v>
      </c>
      <c r="AA33">
        <v>0</v>
      </c>
      <c r="AC33">
        <v>0</v>
      </c>
      <c r="AG33" t="s">
        <v>826</v>
      </c>
      <c r="AH33" t="s">
        <v>47</v>
      </c>
      <c r="AI33" s="1">
        <v>44816</v>
      </c>
      <c r="AJ33">
        <v>2846.15</v>
      </c>
      <c r="AK33">
        <f t="shared" si="0"/>
        <v>34</v>
      </c>
      <c r="AL33" t="str">
        <f t="shared" si="1"/>
        <v>34-38</v>
      </c>
      <c r="AM33" t="str">
        <f t="shared" si="2"/>
        <v>2.000 a 3.999</v>
      </c>
    </row>
    <row r="34" spans="1:39" x14ac:dyDescent="0.25">
      <c r="A34" t="s">
        <v>1194</v>
      </c>
      <c r="B34" t="s">
        <v>36</v>
      </c>
      <c r="C34">
        <v>3424488</v>
      </c>
      <c r="D34">
        <v>3643725671</v>
      </c>
      <c r="E34" t="s">
        <v>1195</v>
      </c>
      <c r="F34" t="s">
        <v>53</v>
      </c>
      <c r="G34" t="s">
        <v>1196</v>
      </c>
      <c r="H34" t="s">
        <v>48</v>
      </c>
      <c r="I34" t="s">
        <v>39</v>
      </c>
      <c r="K34" t="s">
        <v>40</v>
      </c>
      <c r="L34" t="s">
        <v>296</v>
      </c>
      <c r="M34">
        <v>264</v>
      </c>
      <c r="N34" t="s">
        <v>165</v>
      </c>
      <c r="O34" t="s">
        <v>86</v>
      </c>
      <c r="P34">
        <v>264</v>
      </c>
      <c r="Q34" t="s">
        <v>165</v>
      </c>
      <c r="R34" t="s">
        <v>86</v>
      </c>
      <c r="T34" t="s">
        <v>839</v>
      </c>
      <c r="U34" t="s">
        <v>821</v>
      </c>
      <c r="V34" t="s">
        <v>44</v>
      </c>
      <c r="X34" t="s">
        <v>45</v>
      </c>
      <c r="Z34" t="s">
        <v>245</v>
      </c>
      <c r="AA34">
        <v>0</v>
      </c>
      <c r="AC34">
        <v>0</v>
      </c>
      <c r="AE34" t="s">
        <v>793</v>
      </c>
      <c r="AF34" t="s">
        <v>763</v>
      </c>
      <c r="AG34" t="s">
        <v>46</v>
      </c>
      <c r="AH34" t="s">
        <v>158</v>
      </c>
      <c r="AI34" s="1">
        <v>38569</v>
      </c>
      <c r="AJ34">
        <v>17255.59</v>
      </c>
      <c r="AK34">
        <f t="shared" si="0"/>
        <v>44</v>
      </c>
      <c r="AL34" t="str">
        <f t="shared" si="1"/>
        <v>44-48</v>
      </c>
      <c r="AM34" t="str">
        <f t="shared" si="2"/>
        <v>16.000 a 17.999</v>
      </c>
    </row>
    <row r="35" spans="1:39" x14ac:dyDescent="0.25">
      <c r="A35" t="s">
        <v>1197</v>
      </c>
      <c r="B35" t="s">
        <v>36</v>
      </c>
      <c r="C35">
        <v>1755160</v>
      </c>
      <c r="D35">
        <v>71010556649</v>
      </c>
      <c r="E35" t="s">
        <v>1198</v>
      </c>
      <c r="F35" t="s">
        <v>53</v>
      </c>
      <c r="G35" t="s">
        <v>1199</v>
      </c>
      <c r="H35" t="s">
        <v>48</v>
      </c>
      <c r="I35" t="s">
        <v>39</v>
      </c>
      <c r="K35" t="s">
        <v>40</v>
      </c>
      <c r="M35">
        <v>264</v>
      </c>
      <c r="N35" t="s">
        <v>165</v>
      </c>
      <c r="O35" t="s">
        <v>86</v>
      </c>
      <c r="P35">
        <v>264</v>
      </c>
      <c r="Q35" t="s">
        <v>165</v>
      </c>
      <c r="R35" t="s">
        <v>86</v>
      </c>
      <c r="T35" t="s">
        <v>61</v>
      </c>
      <c r="U35" t="s">
        <v>843</v>
      </c>
      <c r="V35" t="s">
        <v>44</v>
      </c>
      <c r="X35" t="s">
        <v>45</v>
      </c>
      <c r="AA35">
        <v>0</v>
      </c>
      <c r="AC35">
        <v>0</v>
      </c>
      <c r="AG35" t="s">
        <v>46</v>
      </c>
      <c r="AH35" t="s">
        <v>158</v>
      </c>
      <c r="AI35" s="1">
        <v>40204</v>
      </c>
      <c r="AJ35">
        <v>18663.64</v>
      </c>
      <c r="AK35">
        <f t="shared" si="0"/>
        <v>53</v>
      </c>
      <c r="AL35" t="str">
        <f t="shared" si="1"/>
        <v>49-53</v>
      </c>
      <c r="AM35" t="str">
        <f t="shared" si="2"/>
        <v>18.000 a 19.999</v>
      </c>
    </row>
    <row r="36" spans="1:39" x14ac:dyDescent="0.25">
      <c r="A36" t="s">
        <v>1200</v>
      </c>
      <c r="B36" t="s">
        <v>36</v>
      </c>
      <c r="C36">
        <v>1607330</v>
      </c>
      <c r="D36">
        <v>74795503672</v>
      </c>
      <c r="E36" t="s">
        <v>761</v>
      </c>
      <c r="F36" t="s">
        <v>53</v>
      </c>
      <c r="G36" t="s">
        <v>1201</v>
      </c>
      <c r="H36" t="s">
        <v>48</v>
      </c>
      <c r="I36" t="s">
        <v>39</v>
      </c>
      <c r="K36" t="s">
        <v>40</v>
      </c>
      <c r="L36" t="s">
        <v>1202</v>
      </c>
      <c r="M36">
        <v>264</v>
      </c>
      <c r="N36" t="s">
        <v>165</v>
      </c>
      <c r="O36" t="s">
        <v>86</v>
      </c>
      <c r="P36">
        <v>264</v>
      </c>
      <c r="Q36" t="s">
        <v>165</v>
      </c>
      <c r="R36" t="s">
        <v>86</v>
      </c>
      <c r="T36" t="s">
        <v>61</v>
      </c>
      <c r="U36" t="s">
        <v>824</v>
      </c>
      <c r="V36" t="s">
        <v>44</v>
      </c>
      <c r="X36" t="s">
        <v>45</v>
      </c>
      <c r="AA36">
        <v>0</v>
      </c>
      <c r="AC36">
        <v>0</v>
      </c>
      <c r="AG36" t="s">
        <v>46</v>
      </c>
      <c r="AH36" t="s">
        <v>158</v>
      </c>
      <c r="AI36" s="1">
        <v>39465</v>
      </c>
      <c r="AJ36">
        <v>21484.89</v>
      </c>
      <c r="AK36">
        <f t="shared" si="0"/>
        <v>50</v>
      </c>
      <c r="AL36" t="str">
        <f t="shared" si="1"/>
        <v>49-53</v>
      </c>
      <c r="AM36" t="str">
        <f t="shared" si="2"/>
        <v>20.000 ou mais</v>
      </c>
    </row>
    <row r="37" spans="1:39" x14ac:dyDescent="0.25">
      <c r="A37" t="s">
        <v>1203</v>
      </c>
      <c r="B37" t="s">
        <v>36</v>
      </c>
      <c r="C37">
        <v>2522128</v>
      </c>
      <c r="D37">
        <v>44202237404</v>
      </c>
      <c r="E37" t="s">
        <v>1204</v>
      </c>
      <c r="F37" t="s">
        <v>53</v>
      </c>
      <c r="G37" t="s">
        <v>1205</v>
      </c>
      <c r="H37" t="s">
        <v>48</v>
      </c>
      <c r="I37" t="s">
        <v>39</v>
      </c>
      <c r="K37" t="s">
        <v>171</v>
      </c>
      <c r="L37" t="s">
        <v>1206</v>
      </c>
      <c r="M37">
        <v>264</v>
      </c>
      <c r="N37" t="s">
        <v>165</v>
      </c>
      <c r="O37" t="s">
        <v>86</v>
      </c>
      <c r="P37">
        <v>264</v>
      </c>
      <c r="Q37" t="s">
        <v>165</v>
      </c>
      <c r="R37" t="s">
        <v>86</v>
      </c>
      <c r="T37" t="s">
        <v>839</v>
      </c>
      <c r="U37" t="s">
        <v>843</v>
      </c>
      <c r="V37" t="s">
        <v>44</v>
      </c>
      <c r="X37" t="s">
        <v>45</v>
      </c>
      <c r="AA37">
        <v>0</v>
      </c>
      <c r="AC37">
        <v>0</v>
      </c>
      <c r="AG37" t="s">
        <v>46</v>
      </c>
      <c r="AH37" t="s">
        <v>71</v>
      </c>
      <c r="AI37" s="1">
        <v>39498</v>
      </c>
      <c r="AJ37">
        <v>7270.13</v>
      </c>
      <c r="AK37">
        <f t="shared" si="0"/>
        <v>57</v>
      </c>
      <c r="AL37" t="str">
        <f t="shared" si="1"/>
        <v>54-58</v>
      </c>
      <c r="AM37" t="str">
        <f t="shared" si="2"/>
        <v>6.000 a 7.999</v>
      </c>
    </row>
    <row r="38" spans="1:39" x14ac:dyDescent="0.25">
      <c r="A38" t="s">
        <v>1207</v>
      </c>
      <c r="B38" t="s">
        <v>36</v>
      </c>
      <c r="C38">
        <v>1125241</v>
      </c>
      <c r="D38">
        <v>9627071633</v>
      </c>
      <c r="E38" t="s">
        <v>702</v>
      </c>
      <c r="F38" t="s">
        <v>53</v>
      </c>
      <c r="G38" t="s">
        <v>1208</v>
      </c>
      <c r="H38" t="s">
        <v>48</v>
      </c>
      <c r="I38" t="s">
        <v>39</v>
      </c>
      <c r="K38" t="s">
        <v>40</v>
      </c>
      <c r="M38">
        <v>264</v>
      </c>
      <c r="N38" t="s">
        <v>165</v>
      </c>
      <c r="O38" t="s">
        <v>86</v>
      </c>
      <c r="P38">
        <v>264</v>
      </c>
      <c r="Q38" t="s">
        <v>165</v>
      </c>
      <c r="R38" t="s">
        <v>86</v>
      </c>
      <c r="T38" t="s">
        <v>839</v>
      </c>
      <c r="U38" t="s">
        <v>824</v>
      </c>
      <c r="V38" t="s">
        <v>44</v>
      </c>
      <c r="X38" t="s">
        <v>45</v>
      </c>
      <c r="Z38" t="s">
        <v>245</v>
      </c>
      <c r="AA38">
        <v>0</v>
      </c>
      <c r="AC38">
        <v>0</v>
      </c>
      <c r="AE38" t="s">
        <v>1209</v>
      </c>
      <c r="AF38" t="s">
        <v>1210</v>
      </c>
      <c r="AG38" t="s">
        <v>46</v>
      </c>
      <c r="AH38" t="s">
        <v>158</v>
      </c>
      <c r="AI38" s="1">
        <v>43032</v>
      </c>
      <c r="AJ38">
        <v>11800.12</v>
      </c>
      <c r="AK38">
        <f t="shared" si="0"/>
        <v>32</v>
      </c>
      <c r="AL38" t="str">
        <f t="shared" si="1"/>
        <v>29-33</v>
      </c>
      <c r="AM38" t="str">
        <f t="shared" si="2"/>
        <v>10.000 a 11.999</v>
      </c>
    </row>
    <row r="39" spans="1:39" x14ac:dyDescent="0.25">
      <c r="A39" t="s">
        <v>1211</v>
      </c>
      <c r="B39" t="s">
        <v>36</v>
      </c>
      <c r="C39">
        <v>1450522</v>
      </c>
      <c r="D39">
        <v>92005233668</v>
      </c>
      <c r="E39" t="s">
        <v>1212</v>
      </c>
      <c r="F39" t="s">
        <v>37</v>
      </c>
      <c r="G39" t="s">
        <v>1213</v>
      </c>
      <c r="H39" t="s">
        <v>48</v>
      </c>
      <c r="I39" t="s">
        <v>39</v>
      </c>
      <c r="K39" t="s">
        <v>56</v>
      </c>
      <c r="L39" t="s">
        <v>344</v>
      </c>
      <c r="M39">
        <v>264</v>
      </c>
      <c r="N39" t="s">
        <v>165</v>
      </c>
      <c r="O39" t="s">
        <v>86</v>
      </c>
      <c r="P39">
        <v>264</v>
      </c>
      <c r="Q39" t="s">
        <v>165</v>
      </c>
      <c r="R39" t="s">
        <v>86</v>
      </c>
      <c r="T39" t="s">
        <v>61</v>
      </c>
      <c r="U39" t="s">
        <v>824</v>
      </c>
      <c r="V39" t="s">
        <v>44</v>
      </c>
      <c r="X39" t="s">
        <v>45</v>
      </c>
      <c r="AA39">
        <v>0</v>
      </c>
      <c r="AC39">
        <v>0</v>
      </c>
      <c r="AG39" t="s">
        <v>46</v>
      </c>
      <c r="AH39" t="s">
        <v>158</v>
      </c>
      <c r="AI39" s="1">
        <v>39465</v>
      </c>
      <c r="AJ39">
        <v>21484.89</v>
      </c>
      <c r="AK39">
        <f t="shared" si="0"/>
        <v>49</v>
      </c>
      <c r="AL39" t="str">
        <f t="shared" si="1"/>
        <v>49-53</v>
      </c>
      <c r="AM39" t="str">
        <f t="shared" si="2"/>
        <v>20.000 ou mais</v>
      </c>
    </row>
    <row r="40" spans="1:39" x14ac:dyDescent="0.25">
      <c r="A40" t="s">
        <v>1214</v>
      </c>
      <c r="B40" t="s">
        <v>36</v>
      </c>
      <c r="C40">
        <v>1755180</v>
      </c>
      <c r="D40">
        <v>13952050865</v>
      </c>
      <c r="E40" t="s">
        <v>1215</v>
      </c>
      <c r="F40" t="s">
        <v>37</v>
      </c>
      <c r="G40" t="s">
        <v>1216</v>
      </c>
      <c r="H40" t="s">
        <v>48</v>
      </c>
      <c r="I40" t="s">
        <v>39</v>
      </c>
      <c r="K40" t="s">
        <v>72</v>
      </c>
      <c r="M40">
        <v>264</v>
      </c>
      <c r="N40" t="s">
        <v>165</v>
      </c>
      <c r="O40" t="s">
        <v>86</v>
      </c>
      <c r="P40">
        <v>264</v>
      </c>
      <c r="Q40" t="s">
        <v>165</v>
      </c>
      <c r="R40" t="s">
        <v>86</v>
      </c>
      <c r="T40" t="s">
        <v>61</v>
      </c>
      <c r="U40" t="s">
        <v>843</v>
      </c>
      <c r="V40" t="s">
        <v>44</v>
      </c>
      <c r="X40" t="s">
        <v>45</v>
      </c>
      <c r="AA40">
        <v>0</v>
      </c>
      <c r="AC40">
        <v>0</v>
      </c>
      <c r="AG40" t="s">
        <v>46</v>
      </c>
      <c r="AH40" t="s">
        <v>158</v>
      </c>
      <c r="AI40" s="1">
        <v>40204</v>
      </c>
      <c r="AJ40">
        <v>19531.71</v>
      </c>
      <c r="AK40">
        <f t="shared" si="0"/>
        <v>52</v>
      </c>
      <c r="AL40" t="str">
        <f t="shared" si="1"/>
        <v>49-53</v>
      </c>
      <c r="AM40" t="str">
        <f t="shared" si="2"/>
        <v>18.000 a 19.999</v>
      </c>
    </row>
    <row r="41" spans="1:39" x14ac:dyDescent="0.25">
      <c r="A41" t="s">
        <v>1217</v>
      </c>
      <c r="B41" t="s">
        <v>36</v>
      </c>
      <c r="C41">
        <v>413335</v>
      </c>
      <c r="D41">
        <v>32893337600</v>
      </c>
      <c r="E41" t="s">
        <v>1218</v>
      </c>
      <c r="F41" t="s">
        <v>53</v>
      </c>
      <c r="G41" t="s">
        <v>1219</v>
      </c>
      <c r="H41" t="s">
        <v>48</v>
      </c>
      <c r="I41" t="s">
        <v>39</v>
      </c>
      <c r="K41" t="s">
        <v>40</v>
      </c>
      <c r="L41" t="s">
        <v>1220</v>
      </c>
      <c r="M41">
        <v>264</v>
      </c>
      <c r="N41" t="s">
        <v>165</v>
      </c>
      <c r="O41" t="s">
        <v>86</v>
      </c>
      <c r="P41">
        <v>264</v>
      </c>
      <c r="Q41" t="s">
        <v>165</v>
      </c>
      <c r="R41" t="s">
        <v>86</v>
      </c>
      <c r="T41" t="s">
        <v>839</v>
      </c>
      <c r="U41" t="s">
        <v>843</v>
      </c>
      <c r="V41" t="s">
        <v>44</v>
      </c>
      <c r="X41" t="s">
        <v>45</v>
      </c>
      <c r="AA41">
        <v>0</v>
      </c>
      <c r="AC41">
        <v>0</v>
      </c>
      <c r="AG41" t="s">
        <v>46</v>
      </c>
      <c r="AH41" t="s">
        <v>158</v>
      </c>
      <c r="AI41" s="1">
        <v>32696</v>
      </c>
      <c r="AJ41">
        <v>22275.9</v>
      </c>
      <c r="AK41">
        <f t="shared" si="0"/>
        <v>64</v>
      </c>
      <c r="AL41" t="str">
        <f t="shared" si="1"/>
        <v>64-68</v>
      </c>
      <c r="AM41" t="str">
        <f t="shared" si="2"/>
        <v>20.000 ou mais</v>
      </c>
    </row>
    <row r="42" spans="1:39" x14ac:dyDescent="0.25">
      <c r="A42" t="s">
        <v>1221</v>
      </c>
      <c r="B42" t="s">
        <v>36</v>
      </c>
      <c r="C42">
        <v>413644</v>
      </c>
      <c r="D42">
        <v>49840860682</v>
      </c>
      <c r="E42" t="s">
        <v>1222</v>
      </c>
      <c r="F42" t="s">
        <v>37</v>
      </c>
      <c r="G42" t="s">
        <v>1223</v>
      </c>
      <c r="H42" t="s">
        <v>48</v>
      </c>
      <c r="I42" t="s">
        <v>39</v>
      </c>
      <c r="K42" t="s">
        <v>40</v>
      </c>
      <c r="L42" t="s">
        <v>134</v>
      </c>
      <c r="M42">
        <v>264</v>
      </c>
      <c r="N42" t="s">
        <v>165</v>
      </c>
      <c r="O42" t="s">
        <v>86</v>
      </c>
      <c r="P42">
        <v>264</v>
      </c>
      <c r="Q42" t="s">
        <v>165</v>
      </c>
      <c r="R42" t="s">
        <v>86</v>
      </c>
      <c r="T42" t="s">
        <v>61</v>
      </c>
      <c r="U42" t="s">
        <v>824</v>
      </c>
      <c r="V42" t="s">
        <v>44</v>
      </c>
      <c r="X42" t="s">
        <v>45</v>
      </c>
      <c r="AA42">
        <v>0</v>
      </c>
      <c r="AC42">
        <v>0</v>
      </c>
      <c r="AG42" t="s">
        <v>46</v>
      </c>
      <c r="AH42" t="s">
        <v>158</v>
      </c>
      <c r="AI42" s="1">
        <v>33639</v>
      </c>
      <c r="AJ42">
        <v>23784.26</v>
      </c>
      <c r="AK42">
        <f t="shared" si="0"/>
        <v>60</v>
      </c>
      <c r="AL42" t="str">
        <f t="shared" si="1"/>
        <v>59-63</v>
      </c>
      <c r="AM42" t="str">
        <f t="shared" si="2"/>
        <v>20.000 ou mais</v>
      </c>
    </row>
    <row r="43" spans="1:39" x14ac:dyDescent="0.25">
      <c r="A43" t="s">
        <v>1224</v>
      </c>
      <c r="B43" t="s">
        <v>36</v>
      </c>
      <c r="C43">
        <v>2377973</v>
      </c>
      <c r="D43">
        <v>3368519603</v>
      </c>
      <c r="E43" t="s">
        <v>1225</v>
      </c>
      <c r="F43" t="s">
        <v>37</v>
      </c>
      <c r="G43" t="s">
        <v>1226</v>
      </c>
      <c r="H43" t="s">
        <v>48</v>
      </c>
      <c r="I43" t="s">
        <v>39</v>
      </c>
      <c r="K43" t="s">
        <v>40</v>
      </c>
      <c r="L43" t="s">
        <v>59</v>
      </c>
      <c r="M43">
        <v>264</v>
      </c>
      <c r="N43" t="s">
        <v>165</v>
      </c>
      <c r="O43" t="s">
        <v>86</v>
      </c>
      <c r="P43">
        <v>264</v>
      </c>
      <c r="Q43" t="s">
        <v>165</v>
      </c>
      <c r="R43" t="s">
        <v>86</v>
      </c>
      <c r="T43" t="s">
        <v>839</v>
      </c>
      <c r="U43" t="s">
        <v>816</v>
      </c>
      <c r="V43" t="s">
        <v>44</v>
      </c>
      <c r="X43" t="s">
        <v>45</v>
      </c>
      <c r="AA43">
        <v>0</v>
      </c>
      <c r="AC43">
        <v>0</v>
      </c>
      <c r="AG43" t="s">
        <v>46</v>
      </c>
      <c r="AH43" t="s">
        <v>158</v>
      </c>
      <c r="AI43" s="1">
        <v>40204</v>
      </c>
      <c r="AJ43">
        <v>17945.810000000001</v>
      </c>
      <c r="AK43">
        <f t="shared" si="0"/>
        <v>46</v>
      </c>
      <c r="AL43" t="str">
        <f t="shared" si="1"/>
        <v>44-48</v>
      </c>
      <c r="AM43" t="str">
        <f t="shared" si="2"/>
        <v>16.000 a 17.999</v>
      </c>
    </row>
    <row r="44" spans="1:39" x14ac:dyDescent="0.25">
      <c r="A44" t="s">
        <v>1227</v>
      </c>
      <c r="B44" t="s">
        <v>36</v>
      </c>
      <c r="C44">
        <v>2126471</v>
      </c>
      <c r="D44">
        <v>4977021690</v>
      </c>
      <c r="E44" t="s">
        <v>1228</v>
      </c>
      <c r="F44" t="s">
        <v>37</v>
      </c>
      <c r="G44" t="s">
        <v>1229</v>
      </c>
      <c r="H44" t="s">
        <v>117</v>
      </c>
      <c r="I44" t="s">
        <v>39</v>
      </c>
      <c r="K44" t="s">
        <v>40</v>
      </c>
      <c r="M44">
        <v>264</v>
      </c>
      <c r="N44" t="s">
        <v>165</v>
      </c>
      <c r="O44" t="s">
        <v>86</v>
      </c>
      <c r="P44">
        <v>264</v>
      </c>
      <c r="Q44" t="s">
        <v>165</v>
      </c>
      <c r="R44" t="s">
        <v>86</v>
      </c>
      <c r="T44" t="s">
        <v>61</v>
      </c>
      <c r="U44" t="s">
        <v>816</v>
      </c>
      <c r="V44" t="s">
        <v>44</v>
      </c>
      <c r="X44" t="s">
        <v>45</v>
      </c>
      <c r="AA44">
        <v>0</v>
      </c>
      <c r="AC44">
        <v>0</v>
      </c>
      <c r="AG44" t="s">
        <v>46</v>
      </c>
      <c r="AH44" t="s">
        <v>158</v>
      </c>
      <c r="AI44" s="1">
        <v>41792</v>
      </c>
      <c r="AJ44">
        <v>13356.63</v>
      </c>
      <c r="AK44">
        <f t="shared" si="0"/>
        <v>41</v>
      </c>
      <c r="AL44" t="str">
        <f t="shared" si="1"/>
        <v>39-43</v>
      </c>
      <c r="AM44" t="str">
        <f t="shared" si="2"/>
        <v>12.000 a 13.999</v>
      </c>
    </row>
    <row r="45" spans="1:39" x14ac:dyDescent="0.25">
      <c r="A45" t="s">
        <v>1230</v>
      </c>
      <c r="B45" t="s">
        <v>36</v>
      </c>
      <c r="C45">
        <v>3493854</v>
      </c>
      <c r="D45">
        <v>3422680667</v>
      </c>
      <c r="E45" t="s">
        <v>1231</v>
      </c>
      <c r="F45" t="s">
        <v>37</v>
      </c>
      <c r="G45" t="s">
        <v>1232</v>
      </c>
      <c r="H45" t="s">
        <v>67</v>
      </c>
      <c r="I45" t="s">
        <v>39</v>
      </c>
      <c r="K45" t="s">
        <v>40</v>
      </c>
      <c r="L45" t="s">
        <v>59</v>
      </c>
      <c r="M45">
        <v>264</v>
      </c>
      <c r="N45" t="s">
        <v>165</v>
      </c>
      <c r="O45" t="s">
        <v>86</v>
      </c>
      <c r="P45">
        <v>264</v>
      </c>
      <c r="Q45" t="s">
        <v>165</v>
      </c>
      <c r="R45" t="s">
        <v>86</v>
      </c>
      <c r="T45" t="s">
        <v>839</v>
      </c>
      <c r="U45" t="s">
        <v>816</v>
      </c>
      <c r="V45" t="s">
        <v>44</v>
      </c>
      <c r="X45" t="s">
        <v>45</v>
      </c>
      <c r="AA45">
        <v>0</v>
      </c>
      <c r="AC45">
        <v>0</v>
      </c>
      <c r="AG45" t="s">
        <v>46</v>
      </c>
      <c r="AH45" t="s">
        <v>158</v>
      </c>
      <c r="AI45" s="1">
        <v>39899</v>
      </c>
      <c r="AJ45">
        <v>17945.810000000001</v>
      </c>
      <c r="AK45">
        <f t="shared" si="0"/>
        <v>47</v>
      </c>
      <c r="AL45" t="str">
        <f t="shared" si="1"/>
        <v>44-48</v>
      </c>
      <c r="AM45" t="str">
        <f t="shared" si="2"/>
        <v>16.000 a 17.999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5A3BF-7D03-45D5-BB7B-371A6F721B03}">
  <dimension ref="A1:U34"/>
  <sheetViews>
    <sheetView showGridLines="0" workbookViewId="0"/>
  </sheetViews>
  <sheetFormatPr defaultColWidth="0" defaultRowHeight="15" zeroHeight="1" x14ac:dyDescent="0.25"/>
  <cols>
    <col min="1" max="1" width="7" customWidth="1"/>
    <col min="2" max="2" width="40.140625" bestFit="1" customWidth="1"/>
    <col min="3" max="3" width="16.5703125" bestFit="1" customWidth="1"/>
    <col min="4" max="4" width="4.5703125" customWidth="1"/>
    <col min="5" max="6" width="6.5703125" customWidth="1"/>
    <col min="7" max="8" width="9.140625" customWidth="1"/>
    <col min="9" max="9" width="18" bestFit="1" customWidth="1"/>
    <col min="10" max="10" width="16.5703125" bestFit="1" customWidth="1"/>
    <col min="11" max="11" width="14.42578125" bestFit="1" customWidth="1"/>
    <col min="12" max="15" width="9.140625" customWidth="1"/>
    <col min="16" max="16" width="18" bestFit="1" customWidth="1"/>
    <col min="17" max="17" width="16.5703125" bestFit="1" customWidth="1"/>
    <col min="18" max="21" width="9.140625" customWidth="1"/>
    <col min="22" max="16384" width="9.140625" hidden="1"/>
  </cols>
  <sheetData>
    <row r="1" spans="1:20" x14ac:dyDescent="0.25">
      <c r="A1" s="86" t="s">
        <v>6998</v>
      </c>
      <c r="B1" s="93" t="s">
        <v>6952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4"/>
    </row>
    <row r="2" spans="1:20" x14ac:dyDescent="0.25"/>
    <row r="3" spans="1:20" x14ac:dyDescent="0.25">
      <c r="B3" s="7" t="s">
        <v>21</v>
      </c>
      <c r="C3" t="s">
        <v>6835</v>
      </c>
      <c r="I3" s="7" t="s">
        <v>21</v>
      </c>
      <c r="J3" t="s">
        <v>6835</v>
      </c>
      <c r="P3" s="7" t="s">
        <v>21</v>
      </c>
      <c r="Q3" t="s">
        <v>6835</v>
      </c>
    </row>
    <row r="4" spans="1:20" x14ac:dyDescent="0.25"/>
    <row r="5" spans="1:20" x14ac:dyDescent="0.25">
      <c r="B5" s="7" t="s">
        <v>6820</v>
      </c>
      <c r="C5" t="s">
        <v>6829</v>
      </c>
      <c r="I5" s="7" t="s">
        <v>6820</v>
      </c>
      <c r="J5" t="s">
        <v>6829</v>
      </c>
      <c r="P5" s="7" t="s">
        <v>6820</v>
      </c>
      <c r="Q5" t="s">
        <v>6829</v>
      </c>
    </row>
    <row r="6" spans="1:20" x14ac:dyDescent="0.25">
      <c r="B6" s="8" t="s">
        <v>37</v>
      </c>
      <c r="C6">
        <v>60</v>
      </c>
      <c r="D6" t="s">
        <v>6836</v>
      </c>
      <c r="E6">
        <v>60</v>
      </c>
      <c r="F6" s="43">
        <f>E6/E8</f>
        <v>0.72289156626506024</v>
      </c>
      <c r="I6" s="8" t="s">
        <v>48</v>
      </c>
      <c r="J6">
        <v>63</v>
      </c>
      <c r="K6" t="s">
        <v>117</v>
      </c>
      <c r="L6" s="43">
        <v>0</v>
      </c>
      <c r="P6" s="8" t="s">
        <v>158</v>
      </c>
      <c r="Q6">
        <v>83</v>
      </c>
      <c r="R6" t="s">
        <v>6941</v>
      </c>
      <c r="S6">
        <v>83</v>
      </c>
      <c r="T6" s="43">
        <f>S6/GETPIVOTDATA("CPF",$P$5)</f>
        <v>1</v>
      </c>
    </row>
    <row r="7" spans="1:20" x14ac:dyDescent="0.25">
      <c r="B7" s="8" t="s">
        <v>53</v>
      </c>
      <c r="C7">
        <v>23</v>
      </c>
      <c r="D7" t="s">
        <v>6837</v>
      </c>
      <c r="E7">
        <v>23</v>
      </c>
      <c r="F7" s="43">
        <f>E7/E8</f>
        <v>0.27710843373493976</v>
      </c>
      <c r="I7" s="8" t="s">
        <v>67</v>
      </c>
      <c r="J7">
        <v>3</v>
      </c>
      <c r="K7" t="s">
        <v>48</v>
      </c>
      <c r="L7" s="43">
        <f>GETPIVOTDATA("CPF",$I$5,"Cor","Branca")/GETPIVOTDATA("CPF",$I$5)</f>
        <v>0.75903614457831325</v>
      </c>
      <c r="P7" s="8" t="s">
        <v>6821</v>
      </c>
      <c r="R7" t="s">
        <v>6942</v>
      </c>
      <c r="S7">
        <v>0</v>
      </c>
      <c r="T7" s="43">
        <f t="shared" ref="T7:T8" si="0">S7/GETPIVOTDATA("CPF",$P$5)</f>
        <v>0</v>
      </c>
    </row>
    <row r="8" spans="1:20" x14ac:dyDescent="0.25">
      <c r="B8" s="8" t="s">
        <v>6821</v>
      </c>
      <c r="E8">
        <f>SUM(E6:E7)</f>
        <v>83</v>
      </c>
      <c r="I8" s="8" t="s">
        <v>38</v>
      </c>
      <c r="J8">
        <v>16</v>
      </c>
      <c r="K8" t="s">
        <v>6940</v>
      </c>
      <c r="L8" s="43">
        <v>0</v>
      </c>
      <c r="P8" s="8" t="s">
        <v>6822</v>
      </c>
      <c r="Q8">
        <v>83</v>
      </c>
      <c r="R8" t="s">
        <v>6943</v>
      </c>
      <c r="S8">
        <v>0</v>
      </c>
      <c r="T8" s="43">
        <f t="shared" si="0"/>
        <v>0</v>
      </c>
    </row>
    <row r="9" spans="1:20" x14ac:dyDescent="0.25">
      <c r="B9" s="8" t="s">
        <v>6822</v>
      </c>
      <c r="C9">
        <v>83</v>
      </c>
      <c r="I9" s="8" t="s">
        <v>80</v>
      </c>
      <c r="J9">
        <v>1</v>
      </c>
      <c r="K9" t="s">
        <v>38</v>
      </c>
      <c r="L9" s="43">
        <f>GETPIVOTDATA("CPF",$I$5,"Cor","Parda")/GETPIVOTDATA("CPF",$I$5)</f>
        <v>0.19277108433734941</v>
      </c>
    </row>
    <row r="10" spans="1:20" x14ac:dyDescent="0.25">
      <c r="I10" s="8" t="s">
        <v>6821</v>
      </c>
      <c r="K10" t="s">
        <v>80</v>
      </c>
      <c r="L10" s="43">
        <f>GETPIVOTDATA("CPF",$I$5,"Cor","Preta")/GETPIVOTDATA("CPF",$I$5)</f>
        <v>1.2048192771084338E-2</v>
      </c>
    </row>
    <row r="11" spans="1:20" x14ac:dyDescent="0.25">
      <c r="I11" s="8" t="s">
        <v>6822</v>
      </c>
      <c r="J11">
        <v>83</v>
      </c>
      <c r="K11" t="s">
        <v>67</v>
      </c>
      <c r="L11" s="43">
        <f>GETPIVOTDATA("CPF",$I$5,"Cor","Não Informado")/GETPIVOTDATA("CPF",$I$5)</f>
        <v>3.614457831325301E-2</v>
      </c>
    </row>
    <row r="12" spans="1:20" x14ac:dyDescent="0.25"/>
    <row r="13" spans="1:20" x14ac:dyDescent="0.25"/>
    <row r="14" spans="1:20" x14ac:dyDescent="0.25"/>
    <row r="15" spans="1:20" x14ac:dyDescent="0.25"/>
    <row r="16" spans="1:20" x14ac:dyDescent="0.25"/>
    <row r="17" spans="2:20" x14ac:dyDescent="0.25"/>
    <row r="18" spans="2:20" x14ac:dyDescent="0.25"/>
    <row r="19" spans="2:20" x14ac:dyDescent="0.25"/>
    <row r="20" spans="2:20" x14ac:dyDescent="0.25">
      <c r="I20" s="7" t="s">
        <v>21</v>
      </c>
      <c r="J20" t="s">
        <v>6835</v>
      </c>
      <c r="P20" s="7" t="s">
        <v>21</v>
      </c>
      <c r="Q20" t="s">
        <v>6835</v>
      </c>
    </row>
    <row r="21" spans="2:20" x14ac:dyDescent="0.25">
      <c r="B21" s="7" t="s">
        <v>21</v>
      </c>
      <c r="C21" t="s">
        <v>6835</v>
      </c>
    </row>
    <row r="22" spans="2:20" x14ac:dyDescent="0.25">
      <c r="I22" s="7" t="s">
        <v>6820</v>
      </c>
      <c r="J22" t="s">
        <v>6829</v>
      </c>
      <c r="P22" s="7" t="s">
        <v>6820</v>
      </c>
      <c r="Q22" t="s">
        <v>6829</v>
      </c>
    </row>
    <row r="23" spans="2:20" x14ac:dyDescent="0.25">
      <c r="B23" s="7" t="s">
        <v>6820</v>
      </c>
      <c r="C23" t="s">
        <v>6829</v>
      </c>
      <c r="I23" s="8" t="s">
        <v>6866</v>
      </c>
      <c r="J23">
        <v>9</v>
      </c>
      <c r="K23" s="8" t="s">
        <v>6864</v>
      </c>
      <c r="L23">
        <v>10</v>
      </c>
      <c r="M23" s="43">
        <f>L23/GETPIVOTDATA("CPF",$I$22)</f>
        <v>0.12048192771084337</v>
      </c>
      <c r="P23" s="8" t="s">
        <v>6861</v>
      </c>
      <c r="Q23">
        <v>7</v>
      </c>
      <c r="R23" s="8" t="s">
        <v>6861</v>
      </c>
      <c r="S23">
        <v>7</v>
      </c>
      <c r="T23" s="43">
        <f>S23/GETPIVOTDATA("CPF",$P$22)</f>
        <v>8.4337349397590355E-2</v>
      </c>
    </row>
    <row r="24" spans="2:20" x14ac:dyDescent="0.25">
      <c r="B24" s="8" t="s">
        <v>61</v>
      </c>
      <c r="C24">
        <v>40</v>
      </c>
      <c r="D24" t="s">
        <v>6826</v>
      </c>
      <c r="E24" s="43">
        <f>GETPIVOTDATA("CPF",$B$23,"Escolaridade","Pos-Graduação+RSC-II  (Lei 12772/12 Art.18)")/GETPIVOTDATA("CPF",$B$23)</f>
        <v>4.8192771084337352E-2</v>
      </c>
      <c r="I24" s="8" t="s">
        <v>6868</v>
      </c>
      <c r="J24">
        <v>26</v>
      </c>
      <c r="K24" s="8" t="s">
        <v>6866</v>
      </c>
      <c r="L24">
        <v>9</v>
      </c>
      <c r="M24" s="43">
        <f t="shared" ref="M24:M29" si="1">L24/GETPIVOTDATA("CPF",$I$22)</f>
        <v>0.10843373493975904</v>
      </c>
      <c r="P24" s="8" t="s">
        <v>6863</v>
      </c>
      <c r="Q24">
        <v>20</v>
      </c>
      <c r="R24" s="8" t="s">
        <v>6863</v>
      </c>
      <c r="S24">
        <v>20</v>
      </c>
      <c r="T24" s="43">
        <f t="shared" ref="T24:T30" si="2">S24/GETPIVOTDATA("CPF",$P$22)</f>
        <v>0.24096385542168675</v>
      </c>
    </row>
    <row r="25" spans="2:20" x14ac:dyDescent="0.25">
      <c r="B25" s="8" t="s">
        <v>413</v>
      </c>
      <c r="C25">
        <v>1</v>
      </c>
      <c r="D25" t="s">
        <v>52</v>
      </c>
      <c r="E25" s="43">
        <f>(GETPIVOTDATA("CPF",$B$23,"Escolaridade","MESTRADO")+GETPIVOTDATA("CPF",$B$23,"Escolaridade","Mestre+RSC-III (Lei 12772/12 Art.18)"))/GETPIVOTDATA("CPF",$B$23)</f>
        <v>0.46987951807228917</v>
      </c>
      <c r="I25" s="8" t="s">
        <v>6870</v>
      </c>
      <c r="J25">
        <v>1</v>
      </c>
      <c r="K25" s="8" t="s">
        <v>6868</v>
      </c>
      <c r="L25">
        <v>26</v>
      </c>
      <c r="M25" s="43">
        <f t="shared" si="1"/>
        <v>0.31325301204819278</v>
      </c>
      <c r="P25" s="8" t="s">
        <v>6865</v>
      </c>
      <c r="Q25">
        <v>20</v>
      </c>
      <c r="R25" s="8" t="s">
        <v>6865</v>
      </c>
      <c r="S25">
        <v>20</v>
      </c>
      <c r="T25" s="43">
        <f t="shared" si="2"/>
        <v>0.24096385542168675</v>
      </c>
    </row>
    <row r="26" spans="2:20" x14ac:dyDescent="0.25">
      <c r="B26" s="8" t="s">
        <v>839</v>
      </c>
      <c r="C26">
        <v>38</v>
      </c>
      <c r="D26" t="s">
        <v>61</v>
      </c>
      <c r="E26" s="43">
        <f>GETPIVOTDATA("CPF",$B$23,"Escolaridade","Doutorado")/GETPIVOTDATA("CPF",$B$23)</f>
        <v>0.48192771084337349</v>
      </c>
      <c r="I26" s="8" t="s">
        <v>6872</v>
      </c>
      <c r="J26">
        <v>27</v>
      </c>
      <c r="K26" s="8" t="s">
        <v>6870</v>
      </c>
      <c r="L26">
        <v>1</v>
      </c>
      <c r="M26" s="43">
        <f t="shared" si="1"/>
        <v>1.2048192771084338E-2</v>
      </c>
      <c r="P26" s="8" t="s">
        <v>6867</v>
      </c>
      <c r="Q26">
        <v>18</v>
      </c>
      <c r="R26" s="8" t="s">
        <v>6867</v>
      </c>
      <c r="S26">
        <v>18</v>
      </c>
      <c r="T26" s="43">
        <f t="shared" si="2"/>
        <v>0.21686746987951808</v>
      </c>
    </row>
    <row r="27" spans="2:20" x14ac:dyDescent="0.25">
      <c r="B27" s="8" t="s">
        <v>864</v>
      </c>
      <c r="C27">
        <v>4</v>
      </c>
      <c r="I27" s="8" t="s">
        <v>6874</v>
      </c>
      <c r="J27">
        <v>5</v>
      </c>
      <c r="K27" s="8" t="s">
        <v>6872</v>
      </c>
      <c r="L27">
        <v>27</v>
      </c>
      <c r="M27" s="43">
        <f t="shared" si="1"/>
        <v>0.3253012048192771</v>
      </c>
      <c r="P27" s="8" t="s">
        <v>6869</v>
      </c>
      <c r="Q27">
        <v>12</v>
      </c>
      <c r="R27" s="8" t="s">
        <v>6869</v>
      </c>
      <c r="S27">
        <v>12</v>
      </c>
      <c r="T27" s="43">
        <f t="shared" si="2"/>
        <v>0.14457831325301204</v>
      </c>
    </row>
    <row r="28" spans="2:20" x14ac:dyDescent="0.25">
      <c r="B28" s="8" t="s">
        <v>6821</v>
      </c>
      <c r="I28" s="8" t="s">
        <v>6876</v>
      </c>
      <c r="J28">
        <v>5</v>
      </c>
      <c r="K28" s="8" t="s">
        <v>6874</v>
      </c>
      <c r="L28">
        <v>5</v>
      </c>
      <c r="M28" s="43">
        <f t="shared" si="1"/>
        <v>6.0240963855421686E-2</v>
      </c>
      <c r="P28" s="8" t="s">
        <v>6871</v>
      </c>
      <c r="Q28">
        <v>4</v>
      </c>
      <c r="R28" s="8" t="s">
        <v>6871</v>
      </c>
      <c r="S28">
        <v>4</v>
      </c>
      <c r="T28" s="43">
        <f t="shared" si="2"/>
        <v>4.8192771084337352E-2</v>
      </c>
    </row>
    <row r="29" spans="2:20" x14ac:dyDescent="0.25">
      <c r="B29" s="8" t="s">
        <v>6822</v>
      </c>
      <c r="C29">
        <v>83</v>
      </c>
      <c r="I29" s="8" t="s">
        <v>6864</v>
      </c>
      <c r="J29">
        <v>10</v>
      </c>
      <c r="K29" s="8" t="s">
        <v>6876</v>
      </c>
      <c r="L29">
        <v>5</v>
      </c>
      <c r="M29" s="43">
        <f t="shared" si="1"/>
        <v>6.0240963855421686E-2</v>
      </c>
      <c r="P29" s="8" t="s">
        <v>6873</v>
      </c>
      <c r="Q29">
        <v>1</v>
      </c>
      <c r="R29" s="8" t="s">
        <v>6873</v>
      </c>
      <c r="S29">
        <v>1</v>
      </c>
      <c r="T29" s="43">
        <f t="shared" si="2"/>
        <v>1.2048192771084338E-2</v>
      </c>
    </row>
    <row r="30" spans="2:20" x14ac:dyDescent="0.25">
      <c r="I30" s="8" t="s">
        <v>6821</v>
      </c>
      <c r="P30" s="8" t="s">
        <v>6875</v>
      </c>
      <c r="Q30">
        <v>1</v>
      </c>
      <c r="R30" s="8" t="s">
        <v>6875</v>
      </c>
      <c r="S30">
        <v>1</v>
      </c>
      <c r="T30" s="43">
        <f t="shared" si="2"/>
        <v>1.2048192771084338E-2</v>
      </c>
    </row>
    <row r="31" spans="2:20" x14ac:dyDescent="0.25">
      <c r="I31" s="8" t="s">
        <v>6822</v>
      </c>
      <c r="J31">
        <v>83</v>
      </c>
      <c r="P31" s="8" t="s">
        <v>6821</v>
      </c>
    </row>
    <row r="32" spans="2:20" x14ac:dyDescent="0.25">
      <c r="P32" s="8" t="s">
        <v>6822</v>
      </c>
      <c r="Q32">
        <v>83</v>
      </c>
    </row>
    <row r="33" x14ac:dyDescent="0.25"/>
    <row r="34" x14ac:dyDescent="0.25"/>
  </sheetData>
  <mergeCells count="1">
    <mergeCell ref="B1:T1"/>
  </mergeCells>
  <hyperlinks>
    <hyperlink ref="A1" location="Menu!A1" display="Menu" xr:uid="{53806942-0B77-4020-BAAA-6DFAC5948FC0}"/>
  </hyperlinks>
  <pageMargins left="0.511811024" right="0.511811024" top="0.78740157499999996" bottom="0.78740157499999996" header="0.31496062000000002" footer="0.31496062000000002"/>
  <drawing r:id="rId7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F4292-C6F5-47D2-AE08-F76D2E9088C7}">
  <dimension ref="A1:H17"/>
  <sheetViews>
    <sheetView showGridLines="0" topLeftCell="A11" workbookViewId="0">
      <selection activeCell="H13" sqref="H13"/>
    </sheetView>
  </sheetViews>
  <sheetFormatPr defaultColWidth="0" defaultRowHeight="15" zeroHeight="1" x14ac:dyDescent="0.25"/>
  <cols>
    <col min="1" max="1" width="9.140625" customWidth="1"/>
    <col min="2" max="2" width="52.7109375" customWidth="1"/>
    <col min="3" max="3" width="14.42578125" customWidth="1"/>
    <col min="4" max="4" width="17.140625" customWidth="1"/>
    <col min="5" max="5" width="10.7109375" customWidth="1"/>
    <col min="6" max="6" width="15" customWidth="1"/>
    <col min="7" max="8" width="9.140625" customWidth="1"/>
    <col min="9" max="16384" width="9.140625" hidden="1"/>
  </cols>
  <sheetData>
    <row r="1" spans="1:7" hidden="1" x14ac:dyDescent="0.25">
      <c r="B1" s="7" t="s">
        <v>21</v>
      </c>
      <c r="C1" t="s">
        <v>6835</v>
      </c>
    </row>
    <row r="3" spans="1:7" hidden="1" x14ac:dyDescent="0.25">
      <c r="B3" s="7" t="s">
        <v>6820</v>
      </c>
      <c r="C3" t="s">
        <v>6829</v>
      </c>
    </row>
    <row r="4" spans="1:7" hidden="1" x14ac:dyDescent="0.25">
      <c r="B4" s="8" t="s">
        <v>61</v>
      </c>
      <c r="C4">
        <v>2</v>
      </c>
    </row>
    <row r="5" spans="1:7" hidden="1" x14ac:dyDescent="0.25">
      <c r="B5" s="8" t="s">
        <v>77</v>
      </c>
      <c r="C5">
        <v>1</v>
      </c>
    </row>
    <row r="6" spans="1:7" hidden="1" x14ac:dyDescent="0.25">
      <c r="B6" s="8" t="s">
        <v>413</v>
      </c>
      <c r="C6">
        <v>2</v>
      </c>
    </row>
    <row r="7" spans="1:7" hidden="1" x14ac:dyDescent="0.25">
      <c r="B7" s="8" t="s">
        <v>6821</v>
      </c>
    </row>
    <row r="8" spans="1:7" hidden="1" x14ac:dyDescent="0.25">
      <c r="B8" s="8" t="s">
        <v>6822</v>
      </c>
      <c r="C8">
        <v>5</v>
      </c>
    </row>
    <row r="11" spans="1:7" x14ac:dyDescent="0.25">
      <c r="A11" s="86" t="s">
        <v>6998</v>
      </c>
      <c r="B11" s="103" t="s">
        <v>6956</v>
      </c>
      <c r="C11" s="103"/>
      <c r="D11" s="103"/>
      <c r="E11" s="103"/>
      <c r="F11" s="103"/>
      <c r="G11" s="103"/>
    </row>
    <row r="12" spans="1:7" x14ac:dyDescent="0.25"/>
    <row r="13" spans="1:7" x14ac:dyDescent="0.25">
      <c r="B13" s="71" t="s">
        <v>6824</v>
      </c>
      <c r="C13" s="71" t="s">
        <v>6825</v>
      </c>
      <c r="D13" s="71" t="s">
        <v>6826</v>
      </c>
      <c r="E13" s="71" t="s">
        <v>52</v>
      </c>
      <c r="F13" s="71" t="s">
        <v>61</v>
      </c>
      <c r="G13" s="71" t="s">
        <v>6816</v>
      </c>
    </row>
    <row r="14" spans="1:7" x14ac:dyDescent="0.25">
      <c r="B14" s="6" t="s">
        <v>6944</v>
      </c>
      <c r="C14" s="58">
        <v>0</v>
      </c>
      <c r="D14" s="58">
        <v>0</v>
      </c>
      <c r="E14" s="58">
        <v>14</v>
      </c>
      <c r="F14" s="58">
        <v>25</v>
      </c>
      <c r="G14" s="18">
        <f>SUM(C14:F14)</f>
        <v>39</v>
      </c>
    </row>
    <row r="15" spans="1:7" x14ac:dyDescent="0.25">
      <c r="B15" s="6" t="s">
        <v>6945</v>
      </c>
      <c r="C15" s="58">
        <v>1</v>
      </c>
      <c r="D15" s="58">
        <v>0</v>
      </c>
      <c r="E15" s="58">
        <v>2</v>
      </c>
      <c r="F15" s="58">
        <v>2</v>
      </c>
      <c r="G15" s="18">
        <f>SUM(C15:F15)</f>
        <v>5</v>
      </c>
    </row>
    <row r="16" spans="1:7" x14ac:dyDescent="0.25">
      <c r="B16" s="17" t="s">
        <v>6816</v>
      </c>
      <c r="C16" s="73">
        <f>SUM(C14:C15)</f>
        <v>1</v>
      </c>
      <c r="D16" s="73">
        <f t="shared" ref="D16:F16" si="0">SUM(D14:D15)</f>
        <v>0</v>
      </c>
      <c r="E16" s="73">
        <f t="shared" si="0"/>
        <v>16</v>
      </c>
      <c r="F16" s="73">
        <f t="shared" si="0"/>
        <v>27</v>
      </c>
      <c r="G16" s="18">
        <f>SUM(C16:F16)</f>
        <v>44</v>
      </c>
    </row>
    <row r="17" x14ac:dyDescent="0.25"/>
  </sheetData>
  <mergeCells count="1">
    <mergeCell ref="B11:G11"/>
  </mergeCells>
  <hyperlinks>
    <hyperlink ref="A11" location="Menu!A1" display="Menu" xr:uid="{CEBBD7A4-9290-44D1-BA25-1B2054928663}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7AC83-9B94-4D02-A92A-49F88FB34B22}">
  <dimension ref="A2:J16"/>
  <sheetViews>
    <sheetView showGridLines="0" topLeftCell="A10" workbookViewId="0">
      <selection activeCell="A10" sqref="A10"/>
    </sheetView>
  </sheetViews>
  <sheetFormatPr defaultColWidth="0" defaultRowHeight="15" zeroHeight="1" x14ac:dyDescent="0.25"/>
  <cols>
    <col min="1" max="1" width="9.140625" customWidth="1"/>
    <col min="2" max="2" width="44.42578125" customWidth="1"/>
    <col min="3" max="3" width="16.5703125" bestFit="1" customWidth="1"/>
    <col min="4" max="8" width="9.140625" customWidth="1"/>
    <col min="9" max="10" width="0" hidden="1" customWidth="1"/>
    <col min="11" max="16384" width="9.140625" hidden="1"/>
  </cols>
  <sheetData>
    <row r="2" spans="1:7" hidden="1" x14ac:dyDescent="0.25">
      <c r="B2" s="7" t="s">
        <v>21</v>
      </c>
      <c r="C2" t="s">
        <v>6835</v>
      </c>
    </row>
    <row r="4" spans="1:7" hidden="1" x14ac:dyDescent="0.25">
      <c r="B4" s="7" t="s">
        <v>6820</v>
      </c>
      <c r="C4" t="s">
        <v>6829</v>
      </c>
    </row>
    <row r="5" spans="1:7" hidden="1" x14ac:dyDescent="0.25">
      <c r="B5" s="8" t="s">
        <v>824</v>
      </c>
      <c r="C5">
        <v>5</v>
      </c>
    </row>
    <row r="6" spans="1:7" hidden="1" x14ac:dyDescent="0.25">
      <c r="B6" s="8" t="s">
        <v>6821</v>
      </c>
    </row>
    <row r="7" spans="1:7" hidden="1" x14ac:dyDescent="0.25">
      <c r="B7" s="8" t="s">
        <v>6822</v>
      </c>
      <c r="C7">
        <v>5</v>
      </c>
    </row>
    <row r="10" spans="1:7" x14ac:dyDescent="0.25">
      <c r="A10" s="86" t="s">
        <v>6998</v>
      </c>
      <c r="B10" s="103" t="s">
        <v>6957</v>
      </c>
      <c r="C10" s="103"/>
      <c r="D10" s="103"/>
      <c r="E10" s="103"/>
      <c r="F10" s="103"/>
      <c r="G10" s="103"/>
    </row>
    <row r="11" spans="1:7" x14ac:dyDescent="0.25">
      <c r="B11" s="8"/>
    </row>
    <row r="12" spans="1:7" x14ac:dyDescent="0.25">
      <c r="B12" s="71" t="s">
        <v>6824</v>
      </c>
      <c r="C12" s="71" t="s">
        <v>824</v>
      </c>
      <c r="D12" s="71" t="s">
        <v>821</v>
      </c>
      <c r="E12" s="71" t="s">
        <v>816</v>
      </c>
      <c r="F12" s="71" t="s">
        <v>843</v>
      </c>
      <c r="G12" s="71" t="s">
        <v>6816</v>
      </c>
    </row>
    <row r="13" spans="1:7" x14ac:dyDescent="0.25">
      <c r="B13" s="6" t="s">
        <v>6944</v>
      </c>
      <c r="C13" s="58">
        <v>9</v>
      </c>
      <c r="D13" s="58">
        <v>7</v>
      </c>
      <c r="E13" s="58">
        <v>14</v>
      </c>
      <c r="F13" s="58">
        <v>9</v>
      </c>
      <c r="G13" s="19">
        <f>SUM(C13:F13)</f>
        <v>39</v>
      </c>
    </row>
    <row r="14" spans="1:7" x14ac:dyDescent="0.25">
      <c r="B14" s="6" t="s">
        <v>6945</v>
      </c>
      <c r="C14" s="58">
        <v>5</v>
      </c>
      <c r="D14" s="58">
        <v>0</v>
      </c>
      <c r="E14" s="58">
        <v>0</v>
      </c>
      <c r="F14" s="58">
        <v>0</v>
      </c>
      <c r="G14" s="19">
        <f t="shared" ref="G14:G15" si="0">SUM(C14:F14)</f>
        <v>5</v>
      </c>
    </row>
    <row r="15" spans="1:7" x14ac:dyDescent="0.25">
      <c r="B15" s="17" t="s">
        <v>6816</v>
      </c>
      <c r="C15" s="73">
        <f>SUM(C13:C14)</f>
        <v>14</v>
      </c>
      <c r="D15" s="73">
        <f t="shared" ref="D15:F15" si="1">SUM(D13:D14)</f>
        <v>7</v>
      </c>
      <c r="E15" s="73">
        <f t="shared" si="1"/>
        <v>14</v>
      </c>
      <c r="F15" s="73">
        <f t="shared" si="1"/>
        <v>9</v>
      </c>
      <c r="G15" s="19">
        <f t="shared" si="0"/>
        <v>44</v>
      </c>
    </row>
    <row r="16" spans="1:7" x14ac:dyDescent="0.25"/>
  </sheetData>
  <mergeCells count="1">
    <mergeCell ref="B10:G10"/>
  </mergeCells>
  <hyperlinks>
    <hyperlink ref="A10" location="Menu!A1" display="Menu" xr:uid="{04809244-098F-4851-8A3B-CA36B1A1DB2E}"/>
  </hyperlink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A5E16-FA77-4B27-B1C1-4550CA4D1529}">
  <dimension ref="A2:N17"/>
  <sheetViews>
    <sheetView showGridLines="0" topLeftCell="A11" workbookViewId="0">
      <selection activeCell="A11" sqref="A11"/>
    </sheetView>
  </sheetViews>
  <sheetFormatPr defaultColWidth="0" defaultRowHeight="15" zeroHeight="1" x14ac:dyDescent="0.25"/>
  <cols>
    <col min="1" max="1" width="9.140625" customWidth="1"/>
    <col min="2" max="2" width="45.7109375" customWidth="1"/>
    <col min="3" max="3" width="11.85546875" customWidth="1"/>
    <col min="4" max="7" width="9.140625" customWidth="1"/>
    <col min="8" max="14" width="0" hidden="1" customWidth="1"/>
    <col min="15" max="16384" width="9.140625" hidden="1"/>
  </cols>
  <sheetData>
    <row r="2" spans="1:6" hidden="1" x14ac:dyDescent="0.25">
      <c r="B2" s="7" t="s">
        <v>21</v>
      </c>
      <c r="C2" t="s">
        <v>6835</v>
      </c>
    </row>
    <row r="4" spans="1:6" hidden="1" x14ac:dyDescent="0.25">
      <c r="B4" s="7" t="s">
        <v>6820</v>
      </c>
      <c r="C4" t="s">
        <v>6829</v>
      </c>
    </row>
    <row r="5" spans="1:6" hidden="1" x14ac:dyDescent="0.25">
      <c r="B5" s="8" t="s">
        <v>71</v>
      </c>
      <c r="C5">
        <v>1</v>
      </c>
    </row>
    <row r="6" spans="1:6" hidden="1" x14ac:dyDescent="0.25">
      <c r="B6" s="8" t="s">
        <v>158</v>
      </c>
      <c r="C6">
        <v>36</v>
      </c>
    </row>
    <row r="7" spans="1:6" hidden="1" x14ac:dyDescent="0.25">
      <c r="B7" s="8" t="s">
        <v>47</v>
      </c>
      <c r="C7">
        <v>2</v>
      </c>
    </row>
    <row r="8" spans="1:6" hidden="1" x14ac:dyDescent="0.25">
      <c r="B8" s="8" t="s">
        <v>6821</v>
      </c>
    </row>
    <row r="9" spans="1:6" hidden="1" x14ac:dyDescent="0.25">
      <c r="B9" s="8" t="s">
        <v>6822</v>
      </c>
      <c r="C9">
        <v>39</v>
      </c>
    </row>
    <row r="10" spans="1:6" hidden="1" x14ac:dyDescent="0.25">
      <c r="B10" s="8"/>
    </row>
    <row r="11" spans="1:6" x14ac:dyDescent="0.25">
      <c r="A11" s="86" t="s">
        <v>6998</v>
      </c>
      <c r="B11" s="104" t="s">
        <v>6958</v>
      </c>
      <c r="C11" s="105"/>
      <c r="D11" s="105"/>
      <c r="E11" s="105"/>
      <c r="F11" s="106"/>
    </row>
    <row r="12" spans="1:6" x14ac:dyDescent="0.25">
      <c r="B12" s="8"/>
    </row>
    <row r="13" spans="1:6" x14ac:dyDescent="0.25">
      <c r="B13" s="71" t="s">
        <v>6824</v>
      </c>
      <c r="C13" s="71" t="s">
        <v>71</v>
      </c>
      <c r="D13" s="71" t="s">
        <v>158</v>
      </c>
      <c r="E13" s="71" t="s">
        <v>47</v>
      </c>
      <c r="F13" s="71" t="s">
        <v>6816</v>
      </c>
    </row>
    <row r="14" spans="1:6" x14ac:dyDescent="0.25">
      <c r="B14" s="49" t="s">
        <v>6944</v>
      </c>
      <c r="C14" s="61">
        <v>1</v>
      </c>
      <c r="D14" s="61">
        <v>36</v>
      </c>
      <c r="E14" s="61">
        <v>2</v>
      </c>
      <c r="F14" s="63">
        <f>SUM(C14:E14)</f>
        <v>39</v>
      </c>
    </row>
    <row r="15" spans="1:6" x14ac:dyDescent="0.25">
      <c r="B15" s="49" t="s">
        <v>6945</v>
      </c>
      <c r="C15" s="61">
        <v>0</v>
      </c>
      <c r="D15" s="61">
        <v>0</v>
      </c>
      <c r="E15" s="61">
        <v>5</v>
      </c>
      <c r="F15" s="63">
        <f>SUM(C15:E15)</f>
        <v>5</v>
      </c>
    </row>
    <row r="16" spans="1:6" x14ac:dyDescent="0.25">
      <c r="B16" s="62" t="s">
        <v>6816</v>
      </c>
      <c r="C16" s="63">
        <f>SUM(C14:C15)</f>
        <v>1</v>
      </c>
      <c r="D16" s="63">
        <f t="shared" ref="D16:F16" si="0">SUM(D14:D15)</f>
        <v>36</v>
      </c>
      <c r="E16" s="63">
        <f t="shared" si="0"/>
        <v>7</v>
      </c>
      <c r="F16" s="63">
        <f t="shared" si="0"/>
        <v>44</v>
      </c>
    </row>
    <row r="17" x14ac:dyDescent="0.25"/>
  </sheetData>
  <mergeCells count="1">
    <mergeCell ref="B11:F11"/>
  </mergeCells>
  <hyperlinks>
    <hyperlink ref="A11" location="Menu!A1" display="Menu" xr:uid="{A3F28C9B-A56D-45AD-87FA-5157576B8689}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DB6A3-2E8D-42E6-A143-09EB0754ED3F}">
  <dimension ref="A1:V34"/>
  <sheetViews>
    <sheetView showGridLines="0" workbookViewId="0">
      <selection activeCell="O22" sqref="O22"/>
    </sheetView>
  </sheetViews>
  <sheetFormatPr defaultColWidth="0" defaultRowHeight="15" zeroHeight="1" x14ac:dyDescent="0.25"/>
  <cols>
    <col min="1" max="1" width="6.85546875" customWidth="1"/>
    <col min="2" max="2" width="33.140625" bestFit="1" customWidth="1"/>
    <col min="3" max="3" width="16.5703125" bestFit="1" customWidth="1"/>
    <col min="4" max="9" width="9.140625" customWidth="1"/>
    <col min="10" max="10" width="18" bestFit="1" customWidth="1"/>
    <col min="11" max="11" width="21.7109375" bestFit="1" customWidth="1"/>
    <col min="12" max="12" width="9.140625" customWidth="1"/>
    <col min="13" max="13" width="7.5703125" customWidth="1"/>
    <col min="14" max="16" width="9.140625" customWidth="1"/>
    <col min="17" max="17" width="18" bestFit="1" customWidth="1"/>
    <col min="18" max="18" width="21.7109375" bestFit="1" customWidth="1"/>
    <col min="19" max="22" width="9.140625" customWidth="1"/>
    <col min="23" max="16384" width="9.140625" hidden="1"/>
  </cols>
  <sheetData>
    <row r="1" spans="1:21" x14ac:dyDescent="0.25">
      <c r="A1" s="86" t="s">
        <v>6998</v>
      </c>
      <c r="B1" s="103" t="s">
        <v>6959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</row>
    <row r="2" spans="1:21" x14ac:dyDescent="0.25"/>
    <row r="3" spans="1:21" x14ac:dyDescent="0.25"/>
    <row r="4" spans="1:21" x14ac:dyDescent="0.25">
      <c r="B4" s="7" t="s">
        <v>21</v>
      </c>
      <c r="C4" t="s">
        <v>6835</v>
      </c>
      <c r="J4" s="7" t="s">
        <v>21</v>
      </c>
      <c r="K4" t="s">
        <v>6835</v>
      </c>
      <c r="Q4" s="7" t="s">
        <v>21</v>
      </c>
      <c r="R4" t="s">
        <v>6835</v>
      </c>
    </row>
    <row r="5" spans="1:21" x14ac:dyDescent="0.25"/>
    <row r="6" spans="1:21" x14ac:dyDescent="0.25">
      <c r="B6" s="7" t="s">
        <v>6820</v>
      </c>
      <c r="C6" t="s">
        <v>6829</v>
      </c>
      <c r="J6" s="7" t="s">
        <v>6820</v>
      </c>
      <c r="K6" t="s">
        <v>6829</v>
      </c>
      <c r="Q6" s="7" t="s">
        <v>6820</v>
      </c>
      <c r="R6" t="s">
        <v>6829</v>
      </c>
    </row>
    <row r="7" spans="1:21" x14ac:dyDescent="0.25">
      <c r="B7" s="8" t="s">
        <v>37</v>
      </c>
      <c r="C7">
        <v>21</v>
      </c>
      <c r="D7" t="s">
        <v>6836</v>
      </c>
      <c r="E7" s="43">
        <f>GETPIVOTDATA("CPF",$B$6,"Sexo","F")/GETPIVOTDATA("CPF",$B$6)</f>
        <v>0.53846153846153844</v>
      </c>
      <c r="J7" s="8" t="s">
        <v>117</v>
      </c>
      <c r="K7">
        <v>1</v>
      </c>
      <c r="L7" t="s">
        <v>117</v>
      </c>
      <c r="M7" s="43">
        <f>GETPIVOTDATA("CPF",$J$6,"Cor","Não Informado")/GETPIVOTDATA("CPF",$J$6)</f>
        <v>2.564102564102564E-2</v>
      </c>
      <c r="Q7" s="8" t="s">
        <v>71</v>
      </c>
      <c r="R7">
        <v>1</v>
      </c>
      <c r="S7" t="s">
        <v>6941</v>
      </c>
      <c r="T7" s="43">
        <f>GETPIVOTDATA("CPF",$Q$6,"Jornada","40 DE")/GETPIVOTDATA("CPF",$Q$6)</f>
        <v>0.92307692307692313</v>
      </c>
    </row>
    <row r="8" spans="1:21" x14ac:dyDescent="0.25">
      <c r="B8" s="8" t="s">
        <v>53</v>
      </c>
      <c r="C8">
        <v>18</v>
      </c>
      <c r="D8" t="s">
        <v>6837</v>
      </c>
      <c r="E8" s="43">
        <f>GETPIVOTDATA("CPF",$B$6,"Sexo","M")/GETPIVOTDATA("CPF",$B$6)</f>
        <v>0.46153846153846156</v>
      </c>
      <c r="J8" s="8" t="s">
        <v>48</v>
      </c>
      <c r="K8">
        <v>34</v>
      </c>
      <c r="L8" t="s">
        <v>48</v>
      </c>
      <c r="M8" s="43">
        <f>GETPIVOTDATA("CPF",$J$6,"Cor","Branca")/GETPIVOTDATA("CPF",$J$6)</f>
        <v>0.87179487179487181</v>
      </c>
      <c r="Q8" s="8" t="s">
        <v>158</v>
      </c>
      <c r="R8">
        <v>36</v>
      </c>
      <c r="S8" t="s">
        <v>6942</v>
      </c>
      <c r="T8" s="43">
        <f>GETPIVOTDATA("CPF",$Q$6,"Jornada","40 HS")/GETPIVOTDATA("CPF",$Q$6)</f>
        <v>5.128205128205128E-2</v>
      </c>
    </row>
    <row r="9" spans="1:21" x14ac:dyDescent="0.25">
      <c r="B9" s="8" t="s">
        <v>6821</v>
      </c>
      <c r="J9" s="8" t="s">
        <v>506</v>
      </c>
      <c r="K9">
        <v>1</v>
      </c>
      <c r="L9" t="s">
        <v>6940</v>
      </c>
      <c r="M9" s="43">
        <f>GETPIVOTDATA("CPF",$J$6,"Cor","Parda")/GETPIVOTDATA("CPF",$J$6)</f>
        <v>2.564102564102564E-2</v>
      </c>
      <c r="Q9" s="8" t="s">
        <v>47</v>
      </c>
      <c r="R9">
        <v>2</v>
      </c>
      <c r="S9" t="s">
        <v>6943</v>
      </c>
      <c r="T9" s="43">
        <f>GETPIVOTDATA("CPF",$Q$6,"Jornada","20 HS")/GETPIVOTDATA("CPF",$Q$6)</f>
        <v>2.564102564102564E-2</v>
      </c>
    </row>
    <row r="10" spans="1:21" x14ac:dyDescent="0.25">
      <c r="B10" s="8" t="s">
        <v>6822</v>
      </c>
      <c r="C10">
        <v>39</v>
      </c>
      <c r="J10" s="8" t="s">
        <v>67</v>
      </c>
      <c r="K10">
        <v>1</v>
      </c>
      <c r="L10" t="s">
        <v>38</v>
      </c>
      <c r="M10" s="43">
        <f>GETPIVOTDATA("CPF",$J$6,"Cor","Indigena")/GETPIVOTDATA("CPF",$J$6)</f>
        <v>2.564102564102564E-2</v>
      </c>
      <c r="Q10" s="8" t="s">
        <v>6821</v>
      </c>
    </row>
    <row r="11" spans="1:21" x14ac:dyDescent="0.25">
      <c r="J11" s="8" t="s">
        <v>38</v>
      </c>
      <c r="K11">
        <v>1</v>
      </c>
      <c r="L11" t="s">
        <v>80</v>
      </c>
      <c r="M11" s="43">
        <f>GETPIVOTDATA("CPF",$J$6,"Cor","Preta")/GETPIVOTDATA("CPF",$J$6)</f>
        <v>2.564102564102564E-2</v>
      </c>
      <c r="Q11" s="8" t="s">
        <v>6822</v>
      </c>
      <c r="R11">
        <v>39</v>
      </c>
    </row>
    <row r="12" spans="1:21" x14ac:dyDescent="0.25">
      <c r="J12" s="8" t="s">
        <v>80</v>
      </c>
      <c r="K12">
        <v>1</v>
      </c>
      <c r="L12" t="s">
        <v>6960</v>
      </c>
      <c r="M12" s="43">
        <f>GETPIVOTDATA("CPF",$J$6,"Cor","Amarela")/GETPIVOTDATA("CPF",$J$6)</f>
        <v>2.564102564102564E-2</v>
      </c>
    </row>
    <row r="13" spans="1:21" x14ac:dyDescent="0.25">
      <c r="J13" s="8" t="s">
        <v>6821</v>
      </c>
    </row>
    <row r="14" spans="1:21" x14ac:dyDescent="0.25">
      <c r="J14" s="8" t="s">
        <v>6822</v>
      </c>
      <c r="K14">
        <v>39</v>
      </c>
    </row>
    <row r="15" spans="1:21" x14ac:dyDescent="0.25"/>
    <row r="16" spans="1:21" x14ac:dyDescent="0.25"/>
    <row r="17" spans="2:20" x14ac:dyDescent="0.25"/>
    <row r="18" spans="2:20" x14ac:dyDescent="0.25"/>
    <row r="19" spans="2:20" x14ac:dyDescent="0.25"/>
    <row r="20" spans="2:20" x14ac:dyDescent="0.25">
      <c r="J20" s="7" t="s">
        <v>21</v>
      </c>
      <c r="K20" t="s">
        <v>44</v>
      </c>
      <c r="Q20" s="7" t="s">
        <v>21</v>
      </c>
      <c r="R20" t="s">
        <v>44</v>
      </c>
    </row>
    <row r="21" spans="2:20" x14ac:dyDescent="0.25"/>
    <row r="22" spans="2:20" x14ac:dyDescent="0.25">
      <c r="B22" s="7" t="s">
        <v>21</v>
      </c>
      <c r="C22" t="s">
        <v>6835</v>
      </c>
      <c r="J22" s="7" t="s">
        <v>6820</v>
      </c>
      <c r="K22" t="s">
        <v>6829</v>
      </c>
      <c r="Q22" s="7" t="s">
        <v>6820</v>
      </c>
      <c r="R22" t="s">
        <v>6829</v>
      </c>
    </row>
    <row r="23" spans="2:20" x14ac:dyDescent="0.25">
      <c r="J23" s="8" t="s">
        <v>6861</v>
      </c>
      <c r="K23">
        <v>3</v>
      </c>
      <c r="L23" s="8" t="s">
        <v>6861</v>
      </c>
      <c r="M23">
        <v>3</v>
      </c>
      <c r="N23" s="43">
        <f t="shared" ref="N23:N30" si="0">M23/GETPIVOTDATA("CPF",$J$22)</f>
        <v>7.6923076923076927E-2</v>
      </c>
      <c r="Q23" s="8" t="s">
        <v>6866</v>
      </c>
      <c r="R23">
        <v>2</v>
      </c>
      <c r="S23" s="8" t="s">
        <v>6862</v>
      </c>
      <c r="T23" s="43">
        <f>GETPIVOTDATA("CPF",$Q$22,"Faixa salarial","6.000 a 7.999")/GETPIVOTDATA("CPF",$Q$22)</f>
        <v>2.564102564102564E-2</v>
      </c>
    </row>
    <row r="24" spans="2:20" x14ac:dyDescent="0.25">
      <c r="B24" s="7" t="s">
        <v>6820</v>
      </c>
      <c r="C24" t="s">
        <v>6829</v>
      </c>
      <c r="J24" s="8" t="s">
        <v>6863</v>
      </c>
      <c r="K24">
        <v>6</v>
      </c>
      <c r="L24" s="8" t="s">
        <v>6863</v>
      </c>
      <c r="M24">
        <v>6</v>
      </c>
      <c r="N24" s="43">
        <f t="shared" si="0"/>
        <v>0.15384615384615385</v>
      </c>
      <c r="Q24" s="8" t="s">
        <v>6868</v>
      </c>
      <c r="R24">
        <v>15</v>
      </c>
      <c r="S24" s="8" t="s">
        <v>6864</v>
      </c>
      <c r="T24" s="43">
        <f>GETPIVOTDATA("CPF",$Q$22,"Faixa salarial","8.000 a 9.999")/GETPIVOTDATA("CPF",$Q$22)</f>
        <v>2.564102564102564E-2</v>
      </c>
    </row>
    <row r="25" spans="2:20" x14ac:dyDescent="0.25">
      <c r="B25" s="8" t="s">
        <v>61</v>
      </c>
      <c r="C25">
        <v>25</v>
      </c>
      <c r="D25" t="s">
        <v>52</v>
      </c>
      <c r="E25" s="43">
        <f>GETPIVOTDATA("CPF",$B$24,"Escolaridade","Mestre+RSC-III (Lei 12772/12 Art.18)")/GETPIVOTDATA("CPF",$B$24)</f>
        <v>0.35897435897435898</v>
      </c>
      <c r="J25" s="8" t="s">
        <v>6865</v>
      </c>
      <c r="K25">
        <v>8</v>
      </c>
      <c r="L25" s="8" t="s">
        <v>6865</v>
      </c>
      <c r="M25">
        <v>8</v>
      </c>
      <c r="N25" s="43">
        <f t="shared" si="0"/>
        <v>0.20512820512820512</v>
      </c>
      <c r="Q25" s="8" t="s">
        <v>6872</v>
      </c>
      <c r="R25">
        <v>4</v>
      </c>
      <c r="S25" s="8" t="s">
        <v>6866</v>
      </c>
      <c r="T25" s="43">
        <f>GETPIVOTDATA("CPF",$Q$22,"Faixa salarial","10.000 a 11.999")/GETPIVOTDATA("CPF",$Q$22)</f>
        <v>5.128205128205128E-2</v>
      </c>
    </row>
    <row r="26" spans="2:20" x14ac:dyDescent="0.25">
      <c r="B26" s="8" t="s">
        <v>839</v>
      </c>
      <c r="C26">
        <v>14</v>
      </c>
      <c r="D26" t="s">
        <v>61</v>
      </c>
      <c r="E26" s="43">
        <f>GETPIVOTDATA("CPF",$B$24,"Escolaridade","Doutorado")/GETPIVOTDATA("CPF",$B$24)</f>
        <v>0.64102564102564108</v>
      </c>
      <c r="J26" s="8" t="s">
        <v>6867</v>
      </c>
      <c r="K26">
        <v>9</v>
      </c>
      <c r="L26" s="8" t="s">
        <v>6867</v>
      </c>
      <c r="M26">
        <v>9</v>
      </c>
      <c r="N26" s="43">
        <f t="shared" si="0"/>
        <v>0.23076923076923078</v>
      </c>
      <c r="Q26" s="8" t="s">
        <v>6874</v>
      </c>
      <c r="R26">
        <v>9</v>
      </c>
      <c r="S26" s="8" t="s">
        <v>6868</v>
      </c>
      <c r="T26" s="43">
        <f>GETPIVOTDATA("CPF",$Q$22,"Faixa salarial","12.000 a 13.999")/GETPIVOTDATA("CPF",$Q$22)</f>
        <v>0.38461538461538464</v>
      </c>
    </row>
    <row r="27" spans="2:20" x14ac:dyDescent="0.25">
      <c r="B27" s="8" t="s">
        <v>6821</v>
      </c>
      <c r="J27" s="8" t="s">
        <v>6869</v>
      </c>
      <c r="K27">
        <v>7</v>
      </c>
      <c r="L27" s="8" t="s">
        <v>6869</v>
      </c>
      <c r="M27">
        <v>7</v>
      </c>
      <c r="N27" s="43">
        <f t="shared" si="0"/>
        <v>0.17948717948717949</v>
      </c>
      <c r="Q27" s="8" t="s">
        <v>6876</v>
      </c>
      <c r="R27">
        <v>6</v>
      </c>
      <c r="S27" s="8" t="s">
        <v>6872</v>
      </c>
      <c r="T27" s="43">
        <f>GETPIVOTDATA("CPF",$Q$22,"Faixa salarial","16.000 a 17.999")/GETPIVOTDATA("CPF",$Q$22)</f>
        <v>0.10256410256410256</v>
      </c>
    </row>
    <row r="28" spans="2:20" x14ac:dyDescent="0.25">
      <c r="B28" s="8" t="s">
        <v>6822</v>
      </c>
      <c r="C28">
        <v>39</v>
      </c>
      <c r="J28" s="8" t="s">
        <v>6871</v>
      </c>
      <c r="K28">
        <v>2</v>
      </c>
      <c r="L28" s="8" t="s">
        <v>6871</v>
      </c>
      <c r="M28">
        <v>2</v>
      </c>
      <c r="N28" s="43">
        <f t="shared" si="0"/>
        <v>5.128205128205128E-2</v>
      </c>
      <c r="Q28" s="8" t="s">
        <v>6862</v>
      </c>
      <c r="R28">
        <v>1</v>
      </c>
      <c r="S28" s="8" t="s">
        <v>6874</v>
      </c>
      <c r="T28" s="43">
        <f>GETPIVOTDATA("CPF",$Q$22,"Faixa salarial","18.000 a 19.999")/GETPIVOTDATA("CPF",$Q$22)</f>
        <v>0.23076923076923078</v>
      </c>
    </row>
    <row r="29" spans="2:20" x14ac:dyDescent="0.25">
      <c r="J29" s="8" t="s">
        <v>6873</v>
      </c>
      <c r="K29">
        <v>3</v>
      </c>
      <c r="L29" s="8" t="s">
        <v>6873</v>
      </c>
      <c r="M29">
        <v>3</v>
      </c>
      <c r="N29" s="43">
        <f t="shared" si="0"/>
        <v>7.6923076923076927E-2</v>
      </c>
      <c r="Q29" s="8" t="s">
        <v>6864</v>
      </c>
      <c r="R29">
        <v>1</v>
      </c>
      <c r="S29" s="8" t="s">
        <v>6876</v>
      </c>
      <c r="T29" s="43">
        <f>GETPIVOTDATA("CPF",$Q$22,"Faixa salarial","20.000 ou mais")/GETPIVOTDATA("CPF",$Q$22)</f>
        <v>0.15384615384615385</v>
      </c>
    </row>
    <row r="30" spans="2:20" x14ac:dyDescent="0.25">
      <c r="J30" s="8" t="s">
        <v>6875</v>
      </c>
      <c r="K30">
        <v>1</v>
      </c>
      <c r="L30" s="8" t="s">
        <v>6875</v>
      </c>
      <c r="M30">
        <v>1</v>
      </c>
      <c r="N30" s="43">
        <f t="shared" si="0"/>
        <v>2.564102564102564E-2</v>
      </c>
      <c r="Q30" s="8" t="s">
        <v>6856</v>
      </c>
      <c r="R30">
        <v>1</v>
      </c>
    </row>
    <row r="31" spans="2:20" x14ac:dyDescent="0.25">
      <c r="J31" s="8" t="s">
        <v>6822</v>
      </c>
      <c r="K31">
        <v>39</v>
      </c>
      <c r="Q31" s="8" t="s">
        <v>6822</v>
      </c>
      <c r="R31">
        <v>39</v>
      </c>
    </row>
    <row r="32" spans="2:20" x14ac:dyDescent="0.25"/>
    <row r="33" x14ac:dyDescent="0.25"/>
    <row r="34" x14ac:dyDescent="0.25"/>
  </sheetData>
  <mergeCells count="1">
    <mergeCell ref="B1:U1"/>
  </mergeCells>
  <hyperlinks>
    <hyperlink ref="A1" location="Menu!A1" display="Menu" xr:uid="{8571DC75-AE52-49D8-AEE3-81A995175062}"/>
  </hyperlinks>
  <pageMargins left="0.511811024" right="0.511811024" top="0.78740157499999996" bottom="0.78740157499999996" header="0.31496062000000002" footer="0.31496062000000002"/>
  <drawing r:id="rId7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BA581-D53E-4EB0-A399-289EA98124B5}">
  <dimension ref="A1:L10"/>
  <sheetViews>
    <sheetView showGridLines="0" workbookViewId="0"/>
  </sheetViews>
  <sheetFormatPr defaultColWidth="0" defaultRowHeight="15" zeroHeight="1" x14ac:dyDescent="0.25"/>
  <cols>
    <col min="1" max="1" width="9.140625" customWidth="1"/>
    <col min="2" max="2" width="19.28515625" customWidth="1"/>
    <col min="3" max="3" width="33.5703125" customWidth="1"/>
    <col min="4" max="4" width="14.85546875" customWidth="1"/>
    <col min="5" max="12" width="9.140625" customWidth="1"/>
    <col min="13" max="16384" width="9.140625" hidden="1"/>
  </cols>
  <sheetData>
    <row r="1" spans="1:4" x14ac:dyDescent="0.25">
      <c r="A1" s="86" t="s">
        <v>6998</v>
      </c>
      <c r="B1" s="108" t="s">
        <v>6963</v>
      </c>
      <c r="C1" s="109"/>
      <c r="D1" s="110"/>
    </row>
    <row r="2" spans="1:4" x14ac:dyDescent="0.25"/>
    <row r="3" spans="1:4" x14ac:dyDescent="0.25">
      <c r="B3" s="75" t="s">
        <v>6878</v>
      </c>
      <c r="C3" s="75" t="s">
        <v>6879</v>
      </c>
      <c r="D3" s="75" t="s">
        <v>6961</v>
      </c>
    </row>
    <row r="4" spans="1:4" x14ac:dyDescent="0.25">
      <c r="B4" s="76" t="s">
        <v>6962</v>
      </c>
      <c r="C4" s="77" t="s">
        <v>6887</v>
      </c>
      <c r="D4" s="77">
        <v>1</v>
      </c>
    </row>
    <row r="5" spans="1:4" x14ac:dyDescent="0.25">
      <c r="B5" s="76" t="s">
        <v>6890</v>
      </c>
      <c r="C5" s="77" t="s">
        <v>6889</v>
      </c>
      <c r="D5" s="77">
        <v>1</v>
      </c>
    </row>
    <row r="6" spans="1:4" x14ac:dyDescent="0.25">
      <c r="B6" s="76" t="s">
        <v>6892</v>
      </c>
      <c r="C6" s="77" t="s">
        <v>6887</v>
      </c>
      <c r="D6" s="77">
        <v>2</v>
      </c>
    </row>
    <row r="7" spans="1:4" x14ac:dyDescent="0.25">
      <c r="B7" s="76" t="s">
        <v>6892</v>
      </c>
      <c r="C7" s="77" t="s">
        <v>6891</v>
      </c>
      <c r="D7" s="77">
        <v>1</v>
      </c>
    </row>
    <row r="8" spans="1:4" x14ac:dyDescent="0.25">
      <c r="B8" s="76" t="s">
        <v>6897</v>
      </c>
      <c r="C8" s="77" t="s">
        <v>6898</v>
      </c>
      <c r="D8" s="77">
        <v>7</v>
      </c>
    </row>
    <row r="9" spans="1:4" x14ac:dyDescent="0.25">
      <c r="B9" s="107" t="s">
        <v>6816</v>
      </c>
      <c r="C9" s="107"/>
      <c r="D9" s="78">
        <f>SUM(D4:D8)</f>
        <v>12</v>
      </c>
    </row>
    <row r="10" spans="1:4" x14ac:dyDescent="0.25"/>
  </sheetData>
  <mergeCells count="2">
    <mergeCell ref="B9:C9"/>
    <mergeCell ref="B1:D1"/>
  </mergeCells>
  <hyperlinks>
    <hyperlink ref="A1" location="Menu!A1" display="Menu" xr:uid="{36E69363-7860-4A9A-B076-E1570606A67E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2C658-FA1B-4BE0-BD1A-D8BF10726E1D}">
  <dimension ref="A1:E42"/>
  <sheetViews>
    <sheetView workbookViewId="0">
      <selection activeCell="D3" sqref="D3:E34"/>
    </sheetView>
  </sheetViews>
  <sheetFormatPr defaultRowHeight="15" x14ac:dyDescent="0.25"/>
  <cols>
    <col min="1" max="1" width="45.7109375" bestFit="1" customWidth="1"/>
    <col min="2" max="2" width="21.7109375" bestFit="1" customWidth="1"/>
    <col min="4" max="4" width="45.28515625" bestFit="1" customWidth="1"/>
  </cols>
  <sheetData>
    <row r="1" spans="1:5" x14ac:dyDescent="0.25">
      <c r="A1" s="35" t="s">
        <v>21</v>
      </c>
      <c r="B1" s="36" t="s">
        <v>44</v>
      </c>
    </row>
    <row r="3" spans="1:5" ht="24" x14ac:dyDescent="0.25">
      <c r="A3" s="38" t="s">
        <v>16</v>
      </c>
      <c r="B3" s="37" t="s">
        <v>6829</v>
      </c>
      <c r="D3" s="49" t="s">
        <v>6900</v>
      </c>
      <c r="E3" s="52">
        <v>40</v>
      </c>
    </row>
    <row r="4" spans="1:5" x14ac:dyDescent="0.25">
      <c r="A4" s="34" t="s">
        <v>2315</v>
      </c>
      <c r="B4" s="51">
        <v>1</v>
      </c>
      <c r="D4" s="49" t="s">
        <v>6901</v>
      </c>
      <c r="E4" s="52">
        <v>30</v>
      </c>
    </row>
    <row r="5" spans="1:5" x14ac:dyDescent="0.25">
      <c r="A5" s="39" t="s">
        <v>258</v>
      </c>
      <c r="B5" s="50">
        <v>1</v>
      </c>
      <c r="D5" s="49" t="s">
        <v>6902</v>
      </c>
      <c r="E5" s="52">
        <v>30</v>
      </c>
    </row>
    <row r="6" spans="1:5" x14ac:dyDescent="0.25">
      <c r="A6" s="39" t="s">
        <v>141</v>
      </c>
      <c r="B6" s="50">
        <v>1</v>
      </c>
      <c r="D6" s="49" t="s">
        <v>6903</v>
      </c>
      <c r="E6" s="52">
        <v>63</v>
      </c>
    </row>
    <row r="7" spans="1:5" x14ac:dyDescent="0.25">
      <c r="A7" s="39" t="s">
        <v>4789</v>
      </c>
      <c r="B7" s="50">
        <v>1</v>
      </c>
      <c r="D7" s="49" t="s">
        <v>6904</v>
      </c>
      <c r="E7" s="52">
        <v>53</v>
      </c>
    </row>
    <row r="8" spans="1:5" x14ac:dyDescent="0.25">
      <c r="A8" s="39" t="s">
        <v>608</v>
      </c>
      <c r="B8" s="50">
        <v>40</v>
      </c>
      <c r="D8" s="49" t="s">
        <v>6905</v>
      </c>
      <c r="E8" s="52">
        <v>67</v>
      </c>
    </row>
    <row r="9" spans="1:5" x14ac:dyDescent="0.25">
      <c r="A9" s="39" t="s">
        <v>76</v>
      </c>
      <c r="B9" s="50">
        <v>30</v>
      </c>
      <c r="D9" s="49" t="s">
        <v>6906</v>
      </c>
      <c r="E9" s="52">
        <v>35</v>
      </c>
    </row>
    <row r="10" spans="1:5" x14ac:dyDescent="0.25">
      <c r="A10" s="39" t="s">
        <v>128</v>
      </c>
      <c r="B10" s="50">
        <v>63</v>
      </c>
      <c r="D10" s="49" t="s">
        <v>6907</v>
      </c>
      <c r="E10" s="52">
        <v>46</v>
      </c>
    </row>
    <row r="11" spans="1:5" x14ac:dyDescent="0.25">
      <c r="A11" s="39" t="s">
        <v>455</v>
      </c>
      <c r="B11" s="50">
        <v>30</v>
      </c>
      <c r="D11" s="49" t="s">
        <v>6908</v>
      </c>
      <c r="E11" s="52">
        <v>72</v>
      </c>
    </row>
    <row r="12" spans="1:5" x14ac:dyDescent="0.25">
      <c r="A12" s="39" t="s">
        <v>164</v>
      </c>
      <c r="B12" s="50">
        <v>53</v>
      </c>
      <c r="D12" s="49" t="s">
        <v>6909</v>
      </c>
      <c r="E12" s="52">
        <v>59</v>
      </c>
    </row>
    <row r="13" spans="1:5" x14ac:dyDescent="0.25">
      <c r="A13" s="39" t="s">
        <v>155</v>
      </c>
      <c r="B13" s="50">
        <v>67</v>
      </c>
      <c r="D13" s="49" t="s">
        <v>6910</v>
      </c>
      <c r="E13" s="52">
        <v>46</v>
      </c>
    </row>
    <row r="14" spans="1:5" x14ac:dyDescent="0.25">
      <c r="A14" s="39" t="s">
        <v>82</v>
      </c>
      <c r="B14" s="50">
        <v>35</v>
      </c>
      <c r="D14" s="49" t="s">
        <v>6911</v>
      </c>
      <c r="E14" s="52">
        <v>65</v>
      </c>
    </row>
    <row r="15" spans="1:5" x14ac:dyDescent="0.25">
      <c r="A15" s="39" t="s">
        <v>161</v>
      </c>
      <c r="B15" s="50">
        <v>45</v>
      </c>
      <c r="D15" s="49" t="s">
        <v>6912</v>
      </c>
      <c r="E15" s="52">
        <v>99</v>
      </c>
    </row>
    <row r="16" spans="1:5" x14ac:dyDescent="0.25">
      <c r="A16" s="39" t="s">
        <v>105</v>
      </c>
      <c r="B16" s="50">
        <v>71</v>
      </c>
      <c r="D16" s="49" t="s">
        <v>6913</v>
      </c>
      <c r="E16" s="52">
        <v>141</v>
      </c>
    </row>
    <row r="17" spans="1:5" x14ac:dyDescent="0.25">
      <c r="A17" s="39" t="s">
        <v>115</v>
      </c>
      <c r="B17" s="50">
        <v>59</v>
      </c>
      <c r="D17" s="49" t="s">
        <v>6914</v>
      </c>
      <c r="E17" s="52">
        <v>56</v>
      </c>
    </row>
    <row r="18" spans="1:5" x14ac:dyDescent="0.25">
      <c r="A18" s="39" t="s">
        <v>253</v>
      </c>
      <c r="B18" s="50">
        <v>46</v>
      </c>
      <c r="D18" s="49" t="s">
        <v>6915</v>
      </c>
      <c r="E18" s="52">
        <v>57</v>
      </c>
    </row>
    <row r="19" spans="1:5" x14ac:dyDescent="0.25">
      <c r="A19" s="39" t="s">
        <v>242</v>
      </c>
      <c r="B19" s="50">
        <v>65</v>
      </c>
      <c r="D19" s="49" t="s">
        <v>6916</v>
      </c>
      <c r="E19" s="52">
        <v>76</v>
      </c>
    </row>
    <row r="20" spans="1:5" x14ac:dyDescent="0.25">
      <c r="A20" s="39" t="s">
        <v>64</v>
      </c>
      <c r="B20" s="50">
        <v>99</v>
      </c>
      <c r="D20" s="49" t="s">
        <v>6917</v>
      </c>
      <c r="E20" s="52">
        <v>39</v>
      </c>
    </row>
    <row r="21" spans="1:5" x14ac:dyDescent="0.25">
      <c r="A21" s="39" t="s">
        <v>100</v>
      </c>
      <c r="B21" s="50">
        <v>141</v>
      </c>
      <c r="D21" s="49" t="s">
        <v>6918</v>
      </c>
      <c r="E21" s="52">
        <v>36</v>
      </c>
    </row>
    <row r="22" spans="1:5" x14ac:dyDescent="0.25">
      <c r="A22" s="39" t="s">
        <v>135</v>
      </c>
      <c r="B22" s="50">
        <v>56</v>
      </c>
      <c r="D22" s="49" t="s">
        <v>6919</v>
      </c>
      <c r="E22" s="52">
        <v>74</v>
      </c>
    </row>
    <row r="23" spans="1:5" x14ac:dyDescent="0.25">
      <c r="A23" s="39" t="s">
        <v>118</v>
      </c>
      <c r="B23" s="50">
        <v>56</v>
      </c>
      <c r="D23" s="49" t="s">
        <v>6920</v>
      </c>
      <c r="E23" s="52">
        <v>67</v>
      </c>
    </row>
    <row r="24" spans="1:5" x14ac:dyDescent="0.25">
      <c r="A24" s="39" t="s">
        <v>2644</v>
      </c>
      <c r="B24" s="50">
        <v>1</v>
      </c>
      <c r="D24" s="49" t="s">
        <v>6921</v>
      </c>
      <c r="E24" s="52">
        <v>64</v>
      </c>
    </row>
    <row r="25" spans="1:5" x14ac:dyDescent="0.25">
      <c r="A25" s="39" t="s">
        <v>111</v>
      </c>
      <c r="B25" s="50">
        <v>49</v>
      </c>
      <c r="D25" s="49" t="s">
        <v>6922</v>
      </c>
      <c r="E25" s="52">
        <v>51</v>
      </c>
    </row>
    <row r="26" spans="1:5" x14ac:dyDescent="0.25">
      <c r="A26" s="39" t="s">
        <v>113</v>
      </c>
      <c r="B26" s="50">
        <v>64</v>
      </c>
      <c r="D26" s="49" t="s">
        <v>6923</v>
      </c>
      <c r="E26" s="52">
        <v>25</v>
      </c>
    </row>
    <row r="27" spans="1:5" x14ac:dyDescent="0.25">
      <c r="A27" s="39" t="s">
        <v>127</v>
      </c>
      <c r="B27" s="50">
        <v>76</v>
      </c>
      <c r="D27" s="49" t="s">
        <v>6924</v>
      </c>
      <c r="E27" s="52">
        <v>49</v>
      </c>
    </row>
    <row r="28" spans="1:5" x14ac:dyDescent="0.25">
      <c r="A28" s="39" t="s">
        <v>137</v>
      </c>
      <c r="B28" s="50">
        <v>39</v>
      </c>
      <c r="D28" s="49" t="s">
        <v>6925</v>
      </c>
      <c r="E28" s="52">
        <v>26</v>
      </c>
    </row>
    <row r="29" spans="1:5" x14ac:dyDescent="0.25">
      <c r="A29" s="39" t="s">
        <v>121</v>
      </c>
      <c r="B29" s="50">
        <v>35</v>
      </c>
      <c r="D29" s="49" t="s">
        <v>6926</v>
      </c>
      <c r="E29" s="52">
        <v>50</v>
      </c>
    </row>
    <row r="30" spans="1:5" x14ac:dyDescent="0.25">
      <c r="A30" s="39" t="s">
        <v>69</v>
      </c>
      <c r="B30" s="50">
        <v>74</v>
      </c>
      <c r="D30" s="49" t="s">
        <v>6927</v>
      </c>
      <c r="E30" s="52">
        <v>67</v>
      </c>
    </row>
    <row r="31" spans="1:5" x14ac:dyDescent="0.25">
      <c r="A31" s="39" t="s">
        <v>186</v>
      </c>
      <c r="B31" s="50">
        <v>67</v>
      </c>
      <c r="D31" s="49" t="s">
        <v>6928</v>
      </c>
      <c r="E31" s="52">
        <v>33</v>
      </c>
    </row>
    <row r="32" spans="1:5" x14ac:dyDescent="0.25">
      <c r="A32" s="39" t="s">
        <v>188</v>
      </c>
      <c r="B32" s="50">
        <v>51</v>
      </c>
      <c r="D32" s="49" t="s">
        <v>6929</v>
      </c>
      <c r="E32" s="52">
        <v>88</v>
      </c>
    </row>
    <row r="33" spans="1:5" x14ac:dyDescent="0.25">
      <c r="A33" s="39" t="s">
        <v>265</v>
      </c>
      <c r="B33" s="50">
        <v>25</v>
      </c>
      <c r="D33" s="49" t="s">
        <v>6930</v>
      </c>
      <c r="E33" s="52">
        <v>44</v>
      </c>
    </row>
    <row r="34" spans="1:5" x14ac:dyDescent="0.25">
      <c r="A34" s="39" t="s">
        <v>210</v>
      </c>
      <c r="B34" s="50">
        <v>26</v>
      </c>
      <c r="D34" s="49" t="s">
        <v>6931</v>
      </c>
      <c r="E34" s="52">
        <v>49</v>
      </c>
    </row>
    <row r="35" spans="1:5" x14ac:dyDescent="0.25">
      <c r="A35" s="39" t="s">
        <v>107</v>
      </c>
      <c r="B35" s="50">
        <v>50</v>
      </c>
      <c r="D35" s="39"/>
      <c r="E35" s="52">
        <f>SUM(E3:E34)</f>
        <v>1797</v>
      </c>
    </row>
    <row r="36" spans="1:5" x14ac:dyDescent="0.25">
      <c r="A36" s="39" t="s">
        <v>143</v>
      </c>
      <c r="B36" s="50">
        <v>66</v>
      </c>
    </row>
    <row r="37" spans="1:5" x14ac:dyDescent="0.25">
      <c r="A37" s="39" t="s">
        <v>159</v>
      </c>
      <c r="B37" s="50">
        <v>33</v>
      </c>
    </row>
    <row r="38" spans="1:5" x14ac:dyDescent="0.25">
      <c r="A38" s="39" t="s">
        <v>65</v>
      </c>
      <c r="B38" s="50">
        <v>87</v>
      </c>
    </row>
    <row r="39" spans="1:5" x14ac:dyDescent="0.25">
      <c r="A39" s="39" t="s">
        <v>87</v>
      </c>
      <c r="B39" s="50">
        <v>44</v>
      </c>
    </row>
    <row r="40" spans="1:5" x14ac:dyDescent="0.25">
      <c r="A40" s="39" t="s">
        <v>206</v>
      </c>
      <c r="B40" s="50">
        <v>49</v>
      </c>
    </row>
    <row r="41" spans="1:5" x14ac:dyDescent="0.25">
      <c r="A41" s="39" t="s">
        <v>1916</v>
      </c>
      <c r="B41" s="50">
        <v>1</v>
      </c>
    </row>
    <row r="42" spans="1:5" x14ac:dyDescent="0.25">
      <c r="A42" s="41" t="s">
        <v>6822</v>
      </c>
      <c r="B42" s="36">
        <v>1797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1900"/>
  <sheetViews>
    <sheetView topLeftCell="AC1" workbookViewId="0">
      <selection activeCell="AN16" sqref="AN16"/>
    </sheetView>
  </sheetViews>
  <sheetFormatPr defaultRowHeight="15" x14ac:dyDescent="0.25"/>
  <cols>
    <col min="1" max="1" width="57.85546875" customWidth="1"/>
    <col min="2" max="2" width="32" customWidth="1"/>
    <col min="3" max="3" width="15.28515625" customWidth="1"/>
    <col min="4" max="4" width="12.7109375" customWidth="1"/>
    <col min="5" max="5" width="15.5703125" customWidth="1"/>
    <col min="6" max="6" width="5.140625" customWidth="1"/>
    <col min="7" max="7" width="51.140625" customWidth="1"/>
    <col min="8" max="8" width="14.42578125" customWidth="1"/>
    <col min="9" max="9" width="17" customWidth="1"/>
    <col min="10" max="10" width="16.5703125" customWidth="1"/>
    <col min="11" max="11" width="13.42578125" customWidth="1"/>
    <col min="12" max="12" width="36" customWidth="1"/>
    <col min="13" max="13" width="13" customWidth="1"/>
    <col min="14" max="14" width="61.140625" customWidth="1"/>
    <col min="15" max="15" width="31.85546875" customWidth="1"/>
    <col min="16" max="16" width="12.42578125" customWidth="1"/>
    <col min="17" max="17" width="46.42578125" customWidth="1"/>
    <col min="18" max="18" width="31.85546875" customWidth="1"/>
    <col min="19" max="19" width="51.42578125" customWidth="1"/>
    <col min="20" max="20" width="26.28515625" customWidth="1"/>
    <col min="21" max="21" width="19.28515625" customWidth="1"/>
    <col min="22" max="22" width="24" customWidth="1"/>
    <col min="23" max="23" width="17.85546875" customWidth="1"/>
    <col min="24" max="24" width="20.7109375" customWidth="1"/>
    <col min="25" max="25" width="10.42578125" customWidth="1"/>
    <col min="26" max="26" width="62.85546875" customWidth="1"/>
    <col min="27" max="27" width="13.42578125" customWidth="1"/>
    <col min="28" max="28" width="44.7109375" customWidth="1"/>
    <col min="29" max="29" width="17.28515625" customWidth="1"/>
    <col min="30" max="30" width="42.28515625" customWidth="1"/>
    <col min="31" max="32" width="11.140625" customWidth="1"/>
    <col min="33" max="33" width="15.140625" customWidth="1"/>
    <col min="34" max="34" width="7.85546875" customWidth="1"/>
    <col min="35" max="35" width="13.42578125" customWidth="1"/>
    <col min="36" max="36" width="9.5703125" customWidth="1"/>
    <col min="37" max="37" width="10.7109375" bestFit="1" customWidth="1"/>
    <col min="38" max="38" width="13" bestFit="1" customWidth="1"/>
    <col min="39" max="39" width="15.140625" bestFit="1" customWidth="1"/>
    <col min="41" max="41" width="10.7109375" bestFit="1" customWidth="1"/>
  </cols>
  <sheetData>
    <row r="1" spans="1:4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s="24" t="s">
        <v>6852</v>
      </c>
      <c r="AL1" s="25" t="s">
        <v>6853</v>
      </c>
      <c r="AM1" s="25" t="s">
        <v>6854</v>
      </c>
      <c r="AQ1" s="27" t="s">
        <v>6853</v>
      </c>
      <c r="AR1" s="28"/>
      <c r="AS1" s="27" t="s">
        <v>6854</v>
      </c>
      <c r="AT1" s="29"/>
    </row>
    <row r="2" spans="1:46" x14ac:dyDescent="0.25">
      <c r="A2" t="s">
        <v>1233</v>
      </c>
      <c r="B2" t="s">
        <v>36</v>
      </c>
      <c r="C2">
        <v>3179155</v>
      </c>
      <c r="D2">
        <v>75094541668</v>
      </c>
      <c r="E2" t="s">
        <v>1234</v>
      </c>
      <c r="F2" t="s">
        <v>37</v>
      </c>
      <c r="G2" t="s">
        <v>1235</v>
      </c>
      <c r="H2" t="s">
        <v>48</v>
      </c>
      <c r="I2" t="s">
        <v>39</v>
      </c>
      <c r="K2" t="s">
        <v>56</v>
      </c>
      <c r="M2">
        <v>305</v>
      </c>
      <c r="N2" t="s">
        <v>100</v>
      </c>
      <c r="O2" t="s">
        <v>86</v>
      </c>
      <c r="P2">
        <v>305</v>
      </c>
      <c r="Q2" t="s">
        <v>100</v>
      </c>
      <c r="R2" t="s">
        <v>86</v>
      </c>
      <c r="T2" t="s">
        <v>52</v>
      </c>
      <c r="U2" t="s">
        <v>1236</v>
      </c>
      <c r="V2" t="s">
        <v>44</v>
      </c>
      <c r="X2" t="s">
        <v>45</v>
      </c>
      <c r="AA2">
        <v>0</v>
      </c>
      <c r="AC2">
        <v>0</v>
      </c>
      <c r="AG2" t="s">
        <v>46</v>
      </c>
      <c r="AH2" t="s">
        <v>47</v>
      </c>
      <c r="AI2" s="1">
        <v>41456</v>
      </c>
      <c r="AJ2">
        <v>5493.92</v>
      </c>
      <c r="AK2" s="33">
        <f>(YEAR($AO$2))-YEAR(E2)</f>
        <v>52</v>
      </c>
      <c r="AL2" t="str">
        <f>VLOOKUP(AK2,$AQ$2:$AR$13,2,1)</f>
        <v>49-53</v>
      </c>
      <c r="AM2" t="str">
        <f>VLOOKUP(AJ2,$AS$2:$AT$12,2,1)</f>
        <v>4.000 a 5.999</v>
      </c>
      <c r="AO2" s="26">
        <v>44926</v>
      </c>
      <c r="AQ2" s="30">
        <v>0</v>
      </c>
      <c r="AR2" s="31" t="s">
        <v>6855</v>
      </c>
      <c r="AS2" s="30">
        <v>0</v>
      </c>
      <c r="AT2" s="31" t="s">
        <v>6856</v>
      </c>
    </row>
    <row r="3" spans="1:46" x14ac:dyDescent="0.25">
      <c r="A3" t="s">
        <v>1237</v>
      </c>
      <c r="B3" t="s">
        <v>36</v>
      </c>
      <c r="C3">
        <v>1658350</v>
      </c>
      <c r="D3">
        <v>84700548991</v>
      </c>
      <c r="E3" t="s">
        <v>1238</v>
      </c>
      <c r="F3" t="s">
        <v>53</v>
      </c>
      <c r="G3" t="s">
        <v>1239</v>
      </c>
      <c r="H3" t="s">
        <v>38</v>
      </c>
      <c r="I3" t="s">
        <v>39</v>
      </c>
      <c r="K3" t="s">
        <v>68</v>
      </c>
      <c r="L3" t="s">
        <v>1240</v>
      </c>
      <c r="M3">
        <v>395</v>
      </c>
      <c r="N3" t="s">
        <v>107</v>
      </c>
      <c r="O3" t="s">
        <v>41</v>
      </c>
      <c r="P3">
        <v>395</v>
      </c>
      <c r="Q3" t="s">
        <v>107</v>
      </c>
      <c r="R3" t="s">
        <v>41</v>
      </c>
      <c r="T3" t="s">
        <v>61</v>
      </c>
      <c r="U3" t="s">
        <v>1241</v>
      </c>
      <c r="V3" t="s">
        <v>44</v>
      </c>
      <c r="X3" t="s">
        <v>45</v>
      </c>
      <c r="AA3">
        <v>0</v>
      </c>
      <c r="AC3">
        <v>0</v>
      </c>
      <c r="AG3" t="s">
        <v>46</v>
      </c>
      <c r="AH3" t="s">
        <v>158</v>
      </c>
      <c r="AI3" s="1">
        <v>39716</v>
      </c>
      <c r="AJ3">
        <v>18663.64</v>
      </c>
      <c r="AK3" s="33">
        <f t="shared" ref="AK3:AK66" si="0">(YEAR($AO$2))-YEAR(E3)</f>
        <v>52</v>
      </c>
      <c r="AL3" t="str">
        <f t="shared" ref="AL3:AL66" si="1">VLOOKUP(AK3,$AQ$2:$AR$13,2,1)</f>
        <v>49-53</v>
      </c>
      <c r="AM3" t="str">
        <f t="shared" ref="AM3:AM66" si="2">VLOOKUP(AJ3,$AS$2:$AT$12,2,1)</f>
        <v>18.000 a 19.999</v>
      </c>
      <c r="AQ3" s="30">
        <v>19</v>
      </c>
      <c r="AR3" s="31" t="s">
        <v>6857</v>
      </c>
      <c r="AS3" s="30">
        <v>2000</v>
      </c>
      <c r="AT3" s="31" t="s">
        <v>6858</v>
      </c>
    </row>
    <row r="4" spans="1:46" x14ac:dyDescent="0.25">
      <c r="A4" t="s">
        <v>1242</v>
      </c>
      <c r="B4" t="s">
        <v>36</v>
      </c>
      <c r="C4">
        <v>1754585</v>
      </c>
      <c r="D4">
        <v>86347217104</v>
      </c>
      <c r="E4" t="s">
        <v>281</v>
      </c>
      <c r="F4" t="s">
        <v>53</v>
      </c>
      <c r="G4" t="s">
        <v>1243</v>
      </c>
      <c r="H4" t="s">
        <v>48</v>
      </c>
      <c r="I4" t="s">
        <v>39</v>
      </c>
      <c r="K4" t="s">
        <v>56</v>
      </c>
      <c r="M4">
        <v>372</v>
      </c>
      <c r="N4" t="s">
        <v>76</v>
      </c>
      <c r="O4" t="s">
        <v>41</v>
      </c>
      <c r="P4">
        <v>372</v>
      </c>
      <c r="Q4" t="s">
        <v>76</v>
      </c>
      <c r="R4" t="s">
        <v>41</v>
      </c>
      <c r="T4" t="s">
        <v>61</v>
      </c>
      <c r="U4" t="s">
        <v>1244</v>
      </c>
      <c r="V4" t="s">
        <v>44</v>
      </c>
      <c r="X4" t="s">
        <v>45</v>
      </c>
      <c r="AA4">
        <v>0</v>
      </c>
      <c r="AC4">
        <v>0</v>
      </c>
      <c r="AG4" t="s">
        <v>46</v>
      </c>
      <c r="AH4" t="s">
        <v>158</v>
      </c>
      <c r="AI4" s="1">
        <v>44483</v>
      </c>
      <c r="AJ4">
        <v>9616.18</v>
      </c>
      <c r="AK4" s="33">
        <f t="shared" si="0"/>
        <v>44</v>
      </c>
      <c r="AL4" t="str">
        <f t="shared" si="1"/>
        <v>44-48</v>
      </c>
      <c r="AM4" t="str">
        <f t="shared" si="2"/>
        <v>8.000 a 9.999</v>
      </c>
      <c r="AQ4" s="30">
        <v>24</v>
      </c>
      <c r="AR4" s="31" t="s">
        <v>6859</v>
      </c>
      <c r="AS4" s="30">
        <v>4000</v>
      </c>
      <c r="AT4" s="31" t="s">
        <v>6860</v>
      </c>
    </row>
    <row r="5" spans="1:46" x14ac:dyDescent="0.25">
      <c r="A5" t="s">
        <v>1245</v>
      </c>
      <c r="B5" t="s">
        <v>36</v>
      </c>
      <c r="C5">
        <v>1375131</v>
      </c>
      <c r="D5">
        <v>61942316100</v>
      </c>
      <c r="E5" t="s">
        <v>1246</v>
      </c>
      <c r="F5" t="s">
        <v>53</v>
      </c>
      <c r="G5" t="s">
        <v>1247</v>
      </c>
      <c r="H5" t="s">
        <v>48</v>
      </c>
      <c r="I5" t="s">
        <v>39</v>
      </c>
      <c r="K5" t="s">
        <v>136</v>
      </c>
      <c r="L5" t="s">
        <v>442</v>
      </c>
      <c r="M5">
        <v>395</v>
      </c>
      <c r="N5" t="s">
        <v>107</v>
      </c>
      <c r="O5" t="s">
        <v>41</v>
      </c>
      <c r="P5">
        <v>395</v>
      </c>
      <c r="Q5" t="s">
        <v>107</v>
      </c>
      <c r="R5" t="s">
        <v>41</v>
      </c>
      <c r="T5" t="s">
        <v>61</v>
      </c>
      <c r="U5" t="s">
        <v>1241</v>
      </c>
      <c r="V5" t="s">
        <v>44</v>
      </c>
      <c r="X5" t="s">
        <v>45</v>
      </c>
      <c r="AA5">
        <v>0</v>
      </c>
      <c r="AC5">
        <v>0</v>
      </c>
      <c r="AG5" t="s">
        <v>46</v>
      </c>
      <c r="AH5" t="s">
        <v>158</v>
      </c>
      <c r="AI5" s="1">
        <v>38576</v>
      </c>
      <c r="AJ5">
        <v>19531.71</v>
      </c>
      <c r="AK5" s="33">
        <f t="shared" si="0"/>
        <v>50</v>
      </c>
      <c r="AL5" t="str">
        <f t="shared" si="1"/>
        <v>49-53</v>
      </c>
      <c r="AM5" t="str">
        <f t="shared" si="2"/>
        <v>18.000 a 19.999</v>
      </c>
      <c r="AQ5" s="30">
        <v>29</v>
      </c>
      <c r="AR5" s="31" t="s">
        <v>6861</v>
      </c>
      <c r="AS5" s="30">
        <v>6000</v>
      </c>
      <c r="AT5" s="31" t="s">
        <v>6862</v>
      </c>
    </row>
    <row r="6" spans="1:46" x14ac:dyDescent="0.25">
      <c r="A6" t="s">
        <v>1248</v>
      </c>
      <c r="B6" t="s">
        <v>36</v>
      </c>
      <c r="C6">
        <v>1373812</v>
      </c>
      <c r="D6">
        <v>70248621068</v>
      </c>
      <c r="E6" t="s">
        <v>1249</v>
      </c>
      <c r="F6" t="s">
        <v>53</v>
      </c>
      <c r="G6" t="s">
        <v>1250</v>
      </c>
      <c r="H6" t="s">
        <v>48</v>
      </c>
      <c r="I6" t="s">
        <v>39</v>
      </c>
      <c r="K6" t="s">
        <v>271</v>
      </c>
      <c r="L6" t="s">
        <v>1251</v>
      </c>
      <c r="M6">
        <v>301</v>
      </c>
      <c r="N6" t="s">
        <v>69</v>
      </c>
      <c r="O6" t="s">
        <v>70</v>
      </c>
      <c r="P6">
        <v>301</v>
      </c>
      <c r="Q6" t="s">
        <v>69</v>
      </c>
      <c r="R6" t="s">
        <v>70</v>
      </c>
      <c r="T6" t="s">
        <v>61</v>
      </c>
      <c r="U6" t="s">
        <v>1252</v>
      </c>
      <c r="V6" t="s">
        <v>44</v>
      </c>
      <c r="X6" t="s">
        <v>45</v>
      </c>
      <c r="AA6">
        <v>0</v>
      </c>
      <c r="AC6">
        <v>0</v>
      </c>
      <c r="AG6" t="s">
        <v>46</v>
      </c>
      <c r="AH6" t="s">
        <v>158</v>
      </c>
      <c r="AI6" s="1">
        <v>38569</v>
      </c>
      <c r="AJ6">
        <v>21484.89</v>
      </c>
      <c r="AK6" s="33">
        <f t="shared" si="0"/>
        <v>53</v>
      </c>
      <c r="AL6" t="str">
        <f t="shared" si="1"/>
        <v>49-53</v>
      </c>
      <c r="AM6" t="str">
        <f t="shared" si="2"/>
        <v>20.000 ou mais</v>
      </c>
      <c r="AQ6" s="30">
        <v>34</v>
      </c>
      <c r="AR6" s="31" t="s">
        <v>6863</v>
      </c>
      <c r="AS6" s="30">
        <v>8000</v>
      </c>
      <c r="AT6" s="31" t="s">
        <v>6864</v>
      </c>
    </row>
    <row r="7" spans="1:46" x14ac:dyDescent="0.25">
      <c r="A7" t="s">
        <v>1253</v>
      </c>
      <c r="B7" t="s">
        <v>36</v>
      </c>
      <c r="C7">
        <v>3315150</v>
      </c>
      <c r="D7">
        <v>52759610659</v>
      </c>
      <c r="E7" t="s">
        <v>1254</v>
      </c>
      <c r="F7" t="s">
        <v>53</v>
      </c>
      <c r="G7" t="s">
        <v>1255</v>
      </c>
      <c r="H7" t="s">
        <v>48</v>
      </c>
      <c r="I7" t="s">
        <v>39</v>
      </c>
      <c r="K7" t="s">
        <v>138</v>
      </c>
      <c r="L7" t="s">
        <v>1256</v>
      </c>
      <c r="M7">
        <v>360</v>
      </c>
      <c r="N7" t="s">
        <v>455</v>
      </c>
      <c r="O7" t="s">
        <v>41</v>
      </c>
      <c r="P7">
        <v>360</v>
      </c>
      <c r="Q7" t="s">
        <v>455</v>
      </c>
      <c r="R7" t="s">
        <v>41</v>
      </c>
      <c r="T7" t="s">
        <v>61</v>
      </c>
      <c r="U7" t="s">
        <v>1257</v>
      </c>
      <c r="V7" t="s">
        <v>44</v>
      </c>
      <c r="X7" t="s">
        <v>45</v>
      </c>
      <c r="AA7">
        <v>0</v>
      </c>
      <c r="AC7">
        <v>0</v>
      </c>
      <c r="AG7" t="s">
        <v>46</v>
      </c>
      <c r="AH7" t="s">
        <v>71</v>
      </c>
      <c r="AI7" s="1">
        <v>40220</v>
      </c>
      <c r="AJ7">
        <v>4322.13</v>
      </c>
      <c r="AK7" s="33">
        <f t="shared" si="0"/>
        <v>56</v>
      </c>
      <c r="AL7" t="str">
        <f t="shared" si="1"/>
        <v>54-58</v>
      </c>
      <c r="AM7" t="str">
        <f t="shared" si="2"/>
        <v>4.000 a 5.999</v>
      </c>
      <c r="AQ7" s="30">
        <v>39</v>
      </c>
      <c r="AR7" s="31" t="s">
        <v>6865</v>
      </c>
      <c r="AS7" s="30">
        <v>10000</v>
      </c>
      <c r="AT7" s="31" t="s">
        <v>6866</v>
      </c>
    </row>
    <row r="8" spans="1:46" x14ac:dyDescent="0.25">
      <c r="A8" t="s">
        <v>1258</v>
      </c>
      <c r="B8" t="s">
        <v>36</v>
      </c>
      <c r="C8">
        <v>1269433</v>
      </c>
      <c r="D8">
        <v>15026322840</v>
      </c>
      <c r="E8" t="s">
        <v>1259</v>
      </c>
      <c r="F8" t="s">
        <v>53</v>
      </c>
      <c r="G8" t="s">
        <v>1260</v>
      </c>
      <c r="H8" t="s">
        <v>38</v>
      </c>
      <c r="I8" t="s">
        <v>39</v>
      </c>
      <c r="K8" t="s">
        <v>72</v>
      </c>
      <c r="M8">
        <v>798</v>
      </c>
      <c r="N8" t="s">
        <v>518</v>
      </c>
      <c r="O8" t="s">
        <v>55</v>
      </c>
      <c r="P8">
        <v>1155</v>
      </c>
      <c r="Q8" t="s">
        <v>188</v>
      </c>
      <c r="R8" t="s">
        <v>55</v>
      </c>
      <c r="T8" t="s">
        <v>61</v>
      </c>
      <c r="U8" t="s">
        <v>1236</v>
      </c>
      <c r="V8" t="s">
        <v>44</v>
      </c>
      <c r="X8" t="s">
        <v>45</v>
      </c>
      <c r="AA8">
        <v>26286</v>
      </c>
      <c r="AB8" t="s">
        <v>766</v>
      </c>
      <c r="AC8">
        <v>0</v>
      </c>
      <c r="AG8" t="s">
        <v>46</v>
      </c>
      <c r="AH8" t="s">
        <v>158</v>
      </c>
      <c r="AI8" s="1">
        <v>43546</v>
      </c>
      <c r="AJ8">
        <v>12272.12</v>
      </c>
      <c r="AK8" s="33">
        <f t="shared" si="0"/>
        <v>51</v>
      </c>
      <c r="AL8" t="str">
        <f t="shared" si="1"/>
        <v>49-53</v>
      </c>
      <c r="AM8" t="str">
        <f t="shared" si="2"/>
        <v>12.000 a 13.999</v>
      </c>
      <c r="AQ8" s="30">
        <v>44</v>
      </c>
      <c r="AR8" s="31" t="s">
        <v>6867</v>
      </c>
      <c r="AS8" s="30">
        <v>12000</v>
      </c>
      <c r="AT8" s="31" t="s">
        <v>6868</v>
      </c>
    </row>
    <row r="9" spans="1:46" x14ac:dyDescent="0.25">
      <c r="A9" t="s">
        <v>1261</v>
      </c>
      <c r="B9" t="s">
        <v>36</v>
      </c>
      <c r="C9">
        <v>411656</v>
      </c>
      <c r="D9">
        <v>80834710897</v>
      </c>
      <c r="E9" t="s">
        <v>1262</v>
      </c>
      <c r="F9" t="s">
        <v>53</v>
      </c>
      <c r="G9" t="s">
        <v>1263</v>
      </c>
      <c r="H9" t="s">
        <v>48</v>
      </c>
      <c r="I9" t="s">
        <v>39</v>
      </c>
      <c r="K9" t="s">
        <v>68</v>
      </c>
      <c r="L9" t="s">
        <v>1264</v>
      </c>
      <c r="M9">
        <v>395</v>
      </c>
      <c r="N9" t="s">
        <v>107</v>
      </c>
      <c r="O9" t="s">
        <v>41</v>
      </c>
      <c r="P9">
        <v>395</v>
      </c>
      <c r="Q9" t="s">
        <v>107</v>
      </c>
      <c r="R9" t="s">
        <v>41</v>
      </c>
      <c r="T9" t="s">
        <v>61</v>
      </c>
      <c r="U9" t="s">
        <v>1241</v>
      </c>
      <c r="V9" t="s">
        <v>44</v>
      </c>
      <c r="X9" t="s">
        <v>45</v>
      </c>
      <c r="AA9">
        <v>0</v>
      </c>
      <c r="AC9">
        <v>0</v>
      </c>
      <c r="AG9" t="s">
        <v>46</v>
      </c>
      <c r="AH9" t="s">
        <v>158</v>
      </c>
      <c r="AI9" s="1">
        <v>29241</v>
      </c>
      <c r="AJ9">
        <v>23222.61</v>
      </c>
      <c r="AK9" s="33">
        <f t="shared" si="0"/>
        <v>68</v>
      </c>
      <c r="AL9" t="str">
        <f t="shared" si="1"/>
        <v>64-68</v>
      </c>
      <c r="AM9" t="str">
        <f t="shared" si="2"/>
        <v>20.000 ou mais</v>
      </c>
      <c r="AQ9" s="30">
        <v>49</v>
      </c>
      <c r="AR9" s="31" t="s">
        <v>6869</v>
      </c>
      <c r="AS9" s="30">
        <v>14000</v>
      </c>
      <c r="AT9" s="31" t="s">
        <v>6870</v>
      </c>
    </row>
    <row r="10" spans="1:46" x14ac:dyDescent="0.25">
      <c r="A10" t="s">
        <v>1265</v>
      </c>
      <c r="B10" t="s">
        <v>36</v>
      </c>
      <c r="C10">
        <v>1547533</v>
      </c>
      <c r="D10">
        <v>93066341534</v>
      </c>
      <c r="E10" t="s">
        <v>1266</v>
      </c>
      <c r="F10" t="s">
        <v>53</v>
      </c>
      <c r="G10" t="s">
        <v>1267</v>
      </c>
      <c r="H10" t="s">
        <v>48</v>
      </c>
      <c r="I10" t="s">
        <v>39</v>
      </c>
      <c r="K10" t="s">
        <v>125</v>
      </c>
      <c r="L10" t="s">
        <v>1268</v>
      </c>
      <c r="M10">
        <v>344</v>
      </c>
      <c r="N10" t="s">
        <v>111</v>
      </c>
      <c r="O10" t="s">
        <v>41</v>
      </c>
      <c r="P10">
        <v>344</v>
      </c>
      <c r="Q10" t="s">
        <v>111</v>
      </c>
      <c r="R10" t="s">
        <v>41</v>
      </c>
      <c r="T10" t="s">
        <v>61</v>
      </c>
      <c r="U10" t="s">
        <v>1269</v>
      </c>
      <c r="V10" t="s">
        <v>44</v>
      </c>
      <c r="X10" t="s">
        <v>45</v>
      </c>
      <c r="AA10">
        <v>0</v>
      </c>
      <c r="AC10">
        <v>0</v>
      </c>
      <c r="AG10" t="s">
        <v>46</v>
      </c>
      <c r="AH10" t="s">
        <v>158</v>
      </c>
      <c r="AI10" s="1">
        <v>38947</v>
      </c>
      <c r="AJ10">
        <v>17945.810000000001</v>
      </c>
      <c r="AK10" s="33">
        <f t="shared" si="0"/>
        <v>45</v>
      </c>
      <c r="AL10" t="str">
        <f t="shared" si="1"/>
        <v>44-48</v>
      </c>
      <c r="AM10" t="str">
        <f t="shared" si="2"/>
        <v>16.000 a 17.999</v>
      </c>
      <c r="AQ10" s="30">
        <v>54</v>
      </c>
      <c r="AR10" s="31" t="s">
        <v>6871</v>
      </c>
      <c r="AS10" s="30">
        <v>16000</v>
      </c>
      <c r="AT10" s="31" t="s">
        <v>6872</v>
      </c>
    </row>
    <row r="11" spans="1:46" x14ac:dyDescent="0.25">
      <c r="A11" t="s">
        <v>1270</v>
      </c>
      <c r="B11" t="s">
        <v>36</v>
      </c>
      <c r="C11">
        <v>4189206</v>
      </c>
      <c r="D11">
        <v>51746069600</v>
      </c>
      <c r="E11" t="s">
        <v>1271</v>
      </c>
      <c r="F11" t="s">
        <v>53</v>
      </c>
      <c r="G11" t="s">
        <v>1272</v>
      </c>
      <c r="H11" t="s">
        <v>38</v>
      </c>
      <c r="I11" t="s">
        <v>39</v>
      </c>
      <c r="K11" t="s">
        <v>40</v>
      </c>
      <c r="L11" t="s">
        <v>131</v>
      </c>
      <c r="M11">
        <v>395</v>
      </c>
      <c r="N11" t="s">
        <v>107</v>
      </c>
      <c r="O11" t="s">
        <v>41</v>
      </c>
      <c r="P11">
        <v>395</v>
      </c>
      <c r="Q11" t="s">
        <v>107</v>
      </c>
      <c r="R11" t="s">
        <v>41</v>
      </c>
      <c r="T11" t="s">
        <v>61</v>
      </c>
      <c r="U11" t="s">
        <v>1252</v>
      </c>
      <c r="V11" t="s">
        <v>44</v>
      </c>
      <c r="X11" t="s">
        <v>45</v>
      </c>
      <c r="AA11">
        <v>26251</v>
      </c>
      <c r="AB11" t="s">
        <v>397</v>
      </c>
      <c r="AC11">
        <v>0</v>
      </c>
      <c r="AG11" t="s">
        <v>46</v>
      </c>
      <c r="AH11" t="s">
        <v>158</v>
      </c>
      <c r="AI11" s="1">
        <v>39569</v>
      </c>
      <c r="AJ11">
        <v>21513.19</v>
      </c>
      <c r="AK11" s="33">
        <f t="shared" si="0"/>
        <v>55</v>
      </c>
      <c r="AL11" t="str">
        <f t="shared" si="1"/>
        <v>54-58</v>
      </c>
      <c r="AM11" t="str">
        <f t="shared" si="2"/>
        <v>20.000 ou mais</v>
      </c>
      <c r="AQ11" s="30">
        <v>59</v>
      </c>
      <c r="AR11" s="31" t="s">
        <v>6873</v>
      </c>
      <c r="AS11" s="30">
        <v>18000</v>
      </c>
      <c r="AT11" s="31" t="s">
        <v>6874</v>
      </c>
    </row>
    <row r="12" spans="1:46" x14ac:dyDescent="0.25">
      <c r="A12" t="s">
        <v>1273</v>
      </c>
      <c r="B12" t="s">
        <v>36</v>
      </c>
      <c r="C12">
        <v>1349941</v>
      </c>
      <c r="D12">
        <v>27700224153</v>
      </c>
      <c r="E12" t="s">
        <v>1274</v>
      </c>
      <c r="F12" t="s">
        <v>53</v>
      </c>
      <c r="G12" t="s">
        <v>1275</v>
      </c>
      <c r="H12" t="s">
        <v>48</v>
      </c>
      <c r="I12" t="s">
        <v>39</v>
      </c>
      <c r="K12" t="s">
        <v>56</v>
      </c>
      <c r="L12" t="s">
        <v>371</v>
      </c>
      <c r="M12">
        <v>410</v>
      </c>
      <c r="N12" t="s">
        <v>253</v>
      </c>
      <c r="O12" t="s">
        <v>41</v>
      </c>
      <c r="P12">
        <v>410</v>
      </c>
      <c r="Q12" t="s">
        <v>253</v>
      </c>
      <c r="R12" t="s">
        <v>41</v>
      </c>
      <c r="T12" t="s">
        <v>61</v>
      </c>
      <c r="U12" t="s">
        <v>1252</v>
      </c>
      <c r="V12" t="s">
        <v>44</v>
      </c>
      <c r="X12" t="s">
        <v>45</v>
      </c>
      <c r="AA12">
        <v>0</v>
      </c>
      <c r="AC12">
        <v>0</v>
      </c>
      <c r="AG12" t="s">
        <v>46</v>
      </c>
      <c r="AH12" t="s">
        <v>158</v>
      </c>
      <c r="AI12" s="1">
        <v>37386</v>
      </c>
      <c r="AJ12">
        <v>22439.77</v>
      </c>
      <c r="AK12" s="33">
        <f t="shared" si="0"/>
        <v>52</v>
      </c>
      <c r="AL12" t="str">
        <f t="shared" si="1"/>
        <v>49-53</v>
      </c>
      <c r="AM12" t="str">
        <f t="shared" si="2"/>
        <v>20.000 ou mais</v>
      </c>
      <c r="AQ12" s="30">
        <v>64</v>
      </c>
      <c r="AR12" s="32" t="s">
        <v>6875</v>
      </c>
      <c r="AS12" s="30">
        <v>20000</v>
      </c>
      <c r="AT12" s="31" t="s">
        <v>6876</v>
      </c>
    </row>
    <row r="13" spans="1:46" x14ac:dyDescent="0.25">
      <c r="A13" t="s">
        <v>1276</v>
      </c>
      <c r="B13" t="s">
        <v>36</v>
      </c>
      <c r="C13">
        <v>2077649</v>
      </c>
      <c r="D13">
        <v>6091272683</v>
      </c>
      <c r="E13" t="s">
        <v>732</v>
      </c>
      <c r="F13" t="s">
        <v>53</v>
      </c>
      <c r="G13" t="s">
        <v>1277</v>
      </c>
      <c r="H13" t="s">
        <v>48</v>
      </c>
      <c r="I13" t="s">
        <v>39</v>
      </c>
      <c r="K13" t="s">
        <v>40</v>
      </c>
      <c r="M13">
        <v>391</v>
      </c>
      <c r="N13" t="s">
        <v>64</v>
      </c>
      <c r="O13" t="s">
        <v>41</v>
      </c>
      <c r="P13">
        <v>391</v>
      </c>
      <c r="Q13" t="s">
        <v>64</v>
      </c>
      <c r="R13" t="s">
        <v>41</v>
      </c>
      <c r="T13" t="s">
        <v>61</v>
      </c>
      <c r="U13" t="s">
        <v>1278</v>
      </c>
      <c r="V13" t="s">
        <v>44</v>
      </c>
      <c r="X13" t="s">
        <v>45</v>
      </c>
      <c r="AA13">
        <v>0</v>
      </c>
      <c r="AC13">
        <v>0</v>
      </c>
      <c r="AG13" t="s">
        <v>46</v>
      </c>
      <c r="AH13" t="s">
        <v>158</v>
      </c>
      <c r="AI13" s="1">
        <v>41618</v>
      </c>
      <c r="AJ13">
        <v>12763.01</v>
      </c>
      <c r="AK13" s="33">
        <f t="shared" si="0"/>
        <v>40</v>
      </c>
      <c r="AL13" t="str">
        <f t="shared" si="1"/>
        <v>39-43</v>
      </c>
      <c r="AM13" t="str">
        <f t="shared" si="2"/>
        <v>12.000 a 13.999</v>
      </c>
      <c r="AQ13" s="30">
        <v>69</v>
      </c>
      <c r="AR13" s="31" t="s">
        <v>6877</v>
      </c>
    </row>
    <row r="14" spans="1:46" x14ac:dyDescent="0.25">
      <c r="A14" t="s">
        <v>1279</v>
      </c>
      <c r="B14" t="s">
        <v>36</v>
      </c>
      <c r="C14">
        <v>1345230</v>
      </c>
      <c r="D14">
        <v>2689953978</v>
      </c>
      <c r="E14" t="s">
        <v>1280</v>
      </c>
      <c r="F14" t="s">
        <v>37</v>
      </c>
      <c r="G14" t="s">
        <v>1281</v>
      </c>
      <c r="H14" t="s">
        <v>48</v>
      </c>
      <c r="I14" t="s">
        <v>39</v>
      </c>
      <c r="K14" t="s">
        <v>72</v>
      </c>
      <c r="M14">
        <v>305</v>
      </c>
      <c r="N14" t="s">
        <v>100</v>
      </c>
      <c r="O14" t="s">
        <v>86</v>
      </c>
      <c r="P14">
        <v>305</v>
      </c>
      <c r="Q14" t="s">
        <v>100</v>
      </c>
      <c r="R14" t="s">
        <v>86</v>
      </c>
      <c r="T14" t="s">
        <v>61</v>
      </c>
      <c r="U14" t="s">
        <v>1257</v>
      </c>
      <c r="V14" t="s">
        <v>44</v>
      </c>
      <c r="X14" t="s">
        <v>45</v>
      </c>
      <c r="AA14">
        <v>0</v>
      </c>
      <c r="AC14">
        <v>0</v>
      </c>
      <c r="AG14" t="s">
        <v>46</v>
      </c>
      <c r="AH14" t="s">
        <v>47</v>
      </c>
      <c r="AI14" s="1">
        <v>43061</v>
      </c>
      <c r="AJ14">
        <v>7155.54</v>
      </c>
      <c r="AK14" s="33">
        <f t="shared" si="0"/>
        <v>45</v>
      </c>
      <c r="AL14" t="str">
        <f t="shared" si="1"/>
        <v>44-48</v>
      </c>
      <c r="AM14" t="str">
        <f t="shared" si="2"/>
        <v>6.000 a 7.999</v>
      </c>
    </row>
    <row r="15" spans="1:46" x14ac:dyDescent="0.25">
      <c r="A15" t="s">
        <v>1282</v>
      </c>
      <c r="B15" t="s">
        <v>36</v>
      </c>
      <c r="C15">
        <v>1876767</v>
      </c>
      <c r="D15">
        <v>14048548867</v>
      </c>
      <c r="E15" t="s">
        <v>1283</v>
      </c>
      <c r="F15" t="s">
        <v>37</v>
      </c>
      <c r="G15" t="s">
        <v>1284</v>
      </c>
      <c r="H15" t="s">
        <v>48</v>
      </c>
      <c r="I15" t="s">
        <v>39</v>
      </c>
      <c r="K15" t="s">
        <v>72</v>
      </c>
      <c r="M15">
        <v>349</v>
      </c>
      <c r="N15" t="s">
        <v>65</v>
      </c>
      <c r="O15" t="s">
        <v>41</v>
      </c>
      <c r="P15">
        <v>349</v>
      </c>
      <c r="Q15" t="s">
        <v>65</v>
      </c>
      <c r="R15" t="s">
        <v>41</v>
      </c>
      <c r="T15" t="s">
        <v>61</v>
      </c>
      <c r="U15" t="s">
        <v>1285</v>
      </c>
      <c r="V15" t="s">
        <v>44</v>
      </c>
      <c r="X15" t="s">
        <v>45</v>
      </c>
      <c r="AA15">
        <v>0</v>
      </c>
      <c r="AC15">
        <v>0</v>
      </c>
      <c r="AG15" t="s">
        <v>46</v>
      </c>
      <c r="AH15" t="s">
        <v>158</v>
      </c>
      <c r="AI15" s="1">
        <v>40736</v>
      </c>
      <c r="AJ15">
        <v>17255.59</v>
      </c>
      <c r="AK15" s="33">
        <f t="shared" si="0"/>
        <v>53</v>
      </c>
      <c r="AL15" t="str">
        <f t="shared" si="1"/>
        <v>49-53</v>
      </c>
      <c r="AM15" t="str">
        <f t="shared" si="2"/>
        <v>16.000 a 17.999</v>
      </c>
    </row>
    <row r="16" spans="1:46" x14ac:dyDescent="0.25">
      <c r="A16" t="s">
        <v>1286</v>
      </c>
      <c r="B16" t="s">
        <v>36</v>
      </c>
      <c r="C16">
        <v>1475391</v>
      </c>
      <c r="D16">
        <v>13728384810</v>
      </c>
      <c r="E16" t="s">
        <v>429</v>
      </c>
      <c r="F16" t="s">
        <v>37</v>
      </c>
      <c r="G16" t="s">
        <v>1287</v>
      </c>
      <c r="H16" t="s">
        <v>38</v>
      </c>
      <c r="I16" t="s">
        <v>39</v>
      </c>
      <c r="K16" t="s">
        <v>72</v>
      </c>
      <c r="L16" t="s">
        <v>1288</v>
      </c>
      <c r="M16">
        <v>363</v>
      </c>
      <c r="N16" t="s">
        <v>155</v>
      </c>
      <c r="O16" t="s">
        <v>41</v>
      </c>
      <c r="P16">
        <v>363</v>
      </c>
      <c r="Q16" t="s">
        <v>155</v>
      </c>
      <c r="R16" t="s">
        <v>41</v>
      </c>
      <c r="T16" t="s">
        <v>61</v>
      </c>
      <c r="U16" t="s">
        <v>1252</v>
      </c>
      <c r="V16" t="s">
        <v>44</v>
      </c>
      <c r="X16" t="s">
        <v>45</v>
      </c>
      <c r="AA16">
        <v>26251</v>
      </c>
      <c r="AB16" t="s">
        <v>397</v>
      </c>
      <c r="AC16">
        <v>0</v>
      </c>
      <c r="AG16" t="s">
        <v>46</v>
      </c>
      <c r="AH16" t="s">
        <v>158</v>
      </c>
      <c r="AI16" s="1">
        <v>39844</v>
      </c>
      <c r="AJ16">
        <v>20530.009999999998</v>
      </c>
      <c r="AK16" s="33">
        <f t="shared" si="0"/>
        <v>52</v>
      </c>
      <c r="AL16" t="str">
        <f t="shared" si="1"/>
        <v>49-53</v>
      </c>
      <c r="AM16" t="str">
        <f t="shared" si="2"/>
        <v>20.000 ou mais</v>
      </c>
    </row>
    <row r="17" spans="1:39" x14ac:dyDescent="0.25">
      <c r="A17" t="s">
        <v>1289</v>
      </c>
      <c r="B17" t="s">
        <v>36</v>
      </c>
      <c r="C17">
        <v>1664537</v>
      </c>
      <c r="D17">
        <v>14443960805</v>
      </c>
      <c r="E17" t="s">
        <v>1290</v>
      </c>
      <c r="F17" t="s">
        <v>37</v>
      </c>
      <c r="G17" t="s">
        <v>1291</v>
      </c>
      <c r="H17" t="s">
        <v>48</v>
      </c>
      <c r="I17" t="s">
        <v>39</v>
      </c>
      <c r="K17" t="s">
        <v>72</v>
      </c>
      <c r="L17" t="s">
        <v>1292</v>
      </c>
      <c r="M17">
        <v>363</v>
      </c>
      <c r="N17" t="s">
        <v>155</v>
      </c>
      <c r="O17" t="s">
        <v>41</v>
      </c>
      <c r="P17">
        <v>363</v>
      </c>
      <c r="Q17" t="s">
        <v>155</v>
      </c>
      <c r="R17" t="s">
        <v>41</v>
      </c>
      <c r="T17" t="s">
        <v>61</v>
      </c>
      <c r="U17" t="s">
        <v>1241</v>
      </c>
      <c r="V17" t="s">
        <v>44</v>
      </c>
      <c r="X17" t="s">
        <v>45</v>
      </c>
      <c r="AA17">
        <v>0</v>
      </c>
      <c r="AC17">
        <v>0</v>
      </c>
      <c r="AG17" t="s">
        <v>46</v>
      </c>
      <c r="AH17" t="s">
        <v>158</v>
      </c>
      <c r="AI17" s="1">
        <v>39762</v>
      </c>
      <c r="AJ17">
        <v>19166.11</v>
      </c>
      <c r="AK17" s="33">
        <f t="shared" si="0"/>
        <v>50</v>
      </c>
      <c r="AL17" t="str">
        <f t="shared" si="1"/>
        <v>49-53</v>
      </c>
      <c r="AM17" t="str">
        <f t="shared" si="2"/>
        <v>18.000 a 19.999</v>
      </c>
    </row>
    <row r="18" spans="1:39" x14ac:dyDescent="0.25">
      <c r="A18" t="s">
        <v>1293</v>
      </c>
      <c r="B18" t="s">
        <v>36</v>
      </c>
      <c r="C18">
        <v>1648878</v>
      </c>
      <c r="D18">
        <v>4589229609</v>
      </c>
      <c r="E18" t="s">
        <v>1294</v>
      </c>
      <c r="F18" t="s">
        <v>37</v>
      </c>
      <c r="G18" t="s">
        <v>1295</v>
      </c>
      <c r="H18" t="s">
        <v>48</v>
      </c>
      <c r="I18" t="s">
        <v>39</v>
      </c>
      <c r="K18" t="s">
        <v>40</v>
      </c>
      <c r="M18">
        <v>391</v>
      </c>
      <c r="N18" t="s">
        <v>64</v>
      </c>
      <c r="O18" t="s">
        <v>41</v>
      </c>
      <c r="P18">
        <v>391</v>
      </c>
      <c r="Q18" t="s">
        <v>64</v>
      </c>
      <c r="R18" t="s">
        <v>41</v>
      </c>
      <c r="T18" t="s">
        <v>61</v>
      </c>
      <c r="U18" t="s">
        <v>1285</v>
      </c>
      <c r="V18" t="s">
        <v>44</v>
      </c>
      <c r="X18" t="s">
        <v>45</v>
      </c>
      <c r="AA18">
        <v>0</v>
      </c>
      <c r="AC18">
        <v>0</v>
      </c>
      <c r="AG18" t="s">
        <v>46</v>
      </c>
      <c r="AH18" t="s">
        <v>158</v>
      </c>
      <c r="AI18" s="1">
        <v>40263</v>
      </c>
      <c r="AJ18">
        <v>17255.59</v>
      </c>
      <c r="AK18" s="33">
        <f t="shared" si="0"/>
        <v>40</v>
      </c>
      <c r="AL18" t="str">
        <f t="shared" si="1"/>
        <v>39-43</v>
      </c>
      <c r="AM18" t="str">
        <f t="shared" si="2"/>
        <v>16.000 a 17.999</v>
      </c>
    </row>
    <row r="19" spans="1:39" x14ac:dyDescent="0.25">
      <c r="A19" t="s">
        <v>1296</v>
      </c>
      <c r="B19" t="s">
        <v>36</v>
      </c>
      <c r="C19">
        <v>1715435</v>
      </c>
      <c r="D19">
        <v>27829800847</v>
      </c>
      <c r="E19" t="s">
        <v>1297</v>
      </c>
      <c r="F19" t="s">
        <v>37</v>
      </c>
      <c r="G19" t="s">
        <v>1298</v>
      </c>
      <c r="H19" t="s">
        <v>117</v>
      </c>
      <c r="I19" t="s">
        <v>39</v>
      </c>
      <c r="K19" t="s">
        <v>72</v>
      </c>
      <c r="M19">
        <v>1340</v>
      </c>
      <c r="N19" t="s">
        <v>1299</v>
      </c>
      <c r="O19" t="s">
        <v>142</v>
      </c>
      <c r="P19">
        <v>301</v>
      </c>
      <c r="Q19" t="s">
        <v>69</v>
      </c>
      <c r="R19" t="s">
        <v>70</v>
      </c>
      <c r="T19" t="s">
        <v>61</v>
      </c>
      <c r="U19" t="s">
        <v>1269</v>
      </c>
      <c r="V19" t="s">
        <v>44</v>
      </c>
      <c r="X19" t="s">
        <v>45</v>
      </c>
      <c r="AA19">
        <v>26263</v>
      </c>
      <c r="AB19" t="s">
        <v>420</v>
      </c>
      <c r="AC19">
        <v>0</v>
      </c>
      <c r="AG19" t="s">
        <v>46</v>
      </c>
      <c r="AH19" t="s">
        <v>158</v>
      </c>
      <c r="AI19" s="1">
        <v>41732</v>
      </c>
      <c r="AJ19">
        <v>18928.990000000002</v>
      </c>
      <c r="AK19" s="33">
        <f t="shared" si="0"/>
        <v>43</v>
      </c>
      <c r="AL19" t="str">
        <f t="shared" si="1"/>
        <v>39-43</v>
      </c>
      <c r="AM19" t="str">
        <f t="shared" si="2"/>
        <v>18.000 a 19.999</v>
      </c>
    </row>
    <row r="20" spans="1:39" x14ac:dyDescent="0.25">
      <c r="A20" t="s">
        <v>1300</v>
      </c>
      <c r="B20" t="s">
        <v>36</v>
      </c>
      <c r="C20">
        <v>2728582</v>
      </c>
      <c r="D20">
        <v>4297320746</v>
      </c>
      <c r="E20" t="s">
        <v>672</v>
      </c>
      <c r="F20" t="s">
        <v>37</v>
      </c>
      <c r="G20" t="s">
        <v>1301</v>
      </c>
      <c r="H20" t="s">
        <v>38</v>
      </c>
      <c r="I20" t="s">
        <v>39</v>
      </c>
      <c r="K20" t="s">
        <v>114</v>
      </c>
      <c r="M20">
        <v>301</v>
      </c>
      <c r="N20" t="s">
        <v>69</v>
      </c>
      <c r="O20" t="s">
        <v>70</v>
      </c>
      <c r="P20">
        <v>301</v>
      </c>
      <c r="Q20" t="s">
        <v>69</v>
      </c>
      <c r="R20" t="s">
        <v>70</v>
      </c>
      <c r="T20" t="s">
        <v>61</v>
      </c>
      <c r="U20" t="s">
        <v>1302</v>
      </c>
      <c r="V20" t="s">
        <v>44</v>
      </c>
      <c r="X20" t="s">
        <v>45</v>
      </c>
      <c r="AA20">
        <v>0</v>
      </c>
      <c r="AC20">
        <v>0</v>
      </c>
      <c r="AG20" t="s">
        <v>46</v>
      </c>
      <c r="AH20" t="s">
        <v>158</v>
      </c>
      <c r="AI20" s="1">
        <v>41414</v>
      </c>
      <c r="AJ20">
        <v>13273.52</v>
      </c>
      <c r="AK20" s="33">
        <f t="shared" si="0"/>
        <v>50</v>
      </c>
      <c r="AL20" t="str">
        <f t="shared" si="1"/>
        <v>49-53</v>
      </c>
      <c r="AM20" t="str">
        <f t="shared" si="2"/>
        <v>12.000 a 13.999</v>
      </c>
    </row>
    <row r="21" spans="1:39" x14ac:dyDescent="0.25">
      <c r="A21" t="s">
        <v>1303</v>
      </c>
      <c r="B21" t="s">
        <v>36</v>
      </c>
      <c r="C21">
        <v>1374834</v>
      </c>
      <c r="D21">
        <v>59970189620</v>
      </c>
      <c r="E21" t="s">
        <v>222</v>
      </c>
      <c r="F21" t="s">
        <v>53</v>
      </c>
      <c r="G21" t="s">
        <v>1304</v>
      </c>
      <c r="H21" t="s">
        <v>38</v>
      </c>
      <c r="I21" t="s">
        <v>39</v>
      </c>
      <c r="K21" t="s">
        <v>40</v>
      </c>
      <c r="L21" t="s">
        <v>1305</v>
      </c>
      <c r="M21">
        <v>403</v>
      </c>
      <c r="N21" t="s">
        <v>105</v>
      </c>
      <c r="O21" t="s">
        <v>41</v>
      </c>
      <c r="P21">
        <v>403</v>
      </c>
      <c r="Q21" t="s">
        <v>105</v>
      </c>
      <c r="R21" t="s">
        <v>41</v>
      </c>
      <c r="T21" t="s">
        <v>61</v>
      </c>
      <c r="U21" t="s">
        <v>1252</v>
      </c>
      <c r="V21" t="s">
        <v>44</v>
      </c>
      <c r="X21" t="s">
        <v>45</v>
      </c>
      <c r="AA21">
        <v>0</v>
      </c>
      <c r="AC21">
        <v>0</v>
      </c>
      <c r="AG21" t="s">
        <v>46</v>
      </c>
      <c r="AH21" t="s">
        <v>158</v>
      </c>
      <c r="AI21" s="1">
        <v>37720</v>
      </c>
      <c r="AJ21">
        <v>20530.009999999998</v>
      </c>
      <c r="AK21" s="33">
        <f t="shared" si="0"/>
        <v>58</v>
      </c>
      <c r="AL21" t="str">
        <f t="shared" si="1"/>
        <v>54-58</v>
      </c>
      <c r="AM21" t="str">
        <f t="shared" si="2"/>
        <v>20.000 ou mais</v>
      </c>
    </row>
    <row r="22" spans="1:39" x14ac:dyDescent="0.25">
      <c r="A22" t="s">
        <v>1306</v>
      </c>
      <c r="B22" t="s">
        <v>36</v>
      </c>
      <c r="C22">
        <v>2321526</v>
      </c>
      <c r="D22">
        <v>78283299115</v>
      </c>
      <c r="E22" t="s">
        <v>1307</v>
      </c>
      <c r="F22" t="s">
        <v>53</v>
      </c>
      <c r="G22" t="s">
        <v>1308</v>
      </c>
      <c r="H22" t="s">
        <v>67</v>
      </c>
      <c r="I22" t="s">
        <v>39</v>
      </c>
      <c r="K22" t="s">
        <v>56</v>
      </c>
      <c r="L22" t="s">
        <v>59</v>
      </c>
      <c r="M22">
        <v>403</v>
      </c>
      <c r="N22" t="s">
        <v>105</v>
      </c>
      <c r="O22" t="s">
        <v>41</v>
      </c>
      <c r="P22">
        <v>403</v>
      </c>
      <c r="Q22" t="s">
        <v>105</v>
      </c>
      <c r="R22" t="s">
        <v>41</v>
      </c>
      <c r="T22" t="s">
        <v>61</v>
      </c>
      <c r="U22" t="s">
        <v>1252</v>
      </c>
      <c r="V22" t="s">
        <v>44</v>
      </c>
      <c r="X22" t="s">
        <v>45</v>
      </c>
      <c r="AA22">
        <v>0</v>
      </c>
      <c r="AC22">
        <v>0</v>
      </c>
      <c r="AG22" t="s">
        <v>46</v>
      </c>
      <c r="AH22" t="s">
        <v>158</v>
      </c>
      <c r="AI22" s="1">
        <v>38926</v>
      </c>
      <c r="AJ22">
        <v>21513.19</v>
      </c>
      <c r="AK22" s="33">
        <f t="shared" si="0"/>
        <v>47</v>
      </c>
      <c r="AL22" t="str">
        <f t="shared" si="1"/>
        <v>44-48</v>
      </c>
      <c r="AM22" t="str">
        <f t="shared" si="2"/>
        <v>20.000 ou mais</v>
      </c>
    </row>
    <row r="23" spans="1:39" x14ac:dyDescent="0.25">
      <c r="A23" t="s">
        <v>1309</v>
      </c>
      <c r="B23" t="s">
        <v>36</v>
      </c>
      <c r="C23">
        <v>1298411</v>
      </c>
      <c r="D23">
        <v>7722315674</v>
      </c>
      <c r="E23" t="s">
        <v>1310</v>
      </c>
      <c r="F23" t="s">
        <v>53</v>
      </c>
      <c r="G23" t="s">
        <v>1311</v>
      </c>
      <c r="H23" t="s">
        <v>48</v>
      </c>
      <c r="I23" t="s">
        <v>39</v>
      </c>
      <c r="K23" t="s">
        <v>40</v>
      </c>
      <c r="M23">
        <v>783</v>
      </c>
      <c r="N23" t="s">
        <v>376</v>
      </c>
      <c r="O23" t="s">
        <v>142</v>
      </c>
      <c r="P23">
        <v>414</v>
      </c>
      <c r="Q23" t="s">
        <v>128</v>
      </c>
      <c r="R23" t="s">
        <v>41</v>
      </c>
      <c r="T23" t="s">
        <v>61</v>
      </c>
      <c r="U23" t="s">
        <v>1244</v>
      </c>
      <c r="V23" t="s">
        <v>44</v>
      </c>
      <c r="X23" t="s">
        <v>45</v>
      </c>
      <c r="AA23">
        <v>0</v>
      </c>
      <c r="AC23">
        <v>0</v>
      </c>
      <c r="AG23" t="s">
        <v>46</v>
      </c>
      <c r="AH23" t="s">
        <v>158</v>
      </c>
      <c r="AI23" s="1">
        <v>44844</v>
      </c>
      <c r="AJ23">
        <v>9616.18</v>
      </c>
      <c r="AK23" s="33">
        <f t="shared" si="0"/>
        <v>36</v>
      </c>
      <c r="AL23" t="str">
        <f t="shared" si="1"/>
        <v>34-38</v>
      </c>
      <c r="AM23" t="str">
        <f t="shared" si="2"/>
        <v>8.000 a 9.999</v>
      </c>
    </row>
    <row r="24" spans="1:39" x14ac:dyDescent="0.25">
      <c r="A24" t="s">
        <v>1312</v>
      </c>
      <c r="B24" t="s">
        <v>36</v>
      </c>
      <c r="C24">
        <v>413287</v>
      </c>
      <c r="D24">
        <v>33875367634</v>
      </c>
      <c r="E24" t="s">
        <v>1313</v>
      </c>
      <c r="F24" t="s">
        <v>53</v>
      </c>
      <c r="G24" t="s">
        <v>1314</v>
      </c>
      <c r="H24" t="s">
        <v>48</v>
      </c>
      <c r="I24" t="s">
        <v>39</v>
      </c>
      <c r="K24" t="s">
        <v>40</v>
      </c>
      <c r="L24" t="s">
        <v>1315</v>
      </c>
      <c r="M24">
        <v>434</v>
      </c>
      <c r="N24" t="s">
        <v>1316</v>
      </c>
      <c r="O24" t="s">
        <v>86</v>
      </c>
      <c r="P24">
        <v>319</v>
      </c>
      <c r="Q24" t="s">
        <v>118</v>
      </c>
      <c r="R24" t="s">
        <v>86</v>
      </c>
      <c r="T24" t="s">
        <v>61</v>
      </c>
      <c r="U24" t="s">
        <v>1252</v>
      </c>
      <c r="V24" t="s">
        <v>44</v>
      </c>
      <c r="X24" t="s">
        <v>45</v>
      </c>
      <c r="AA24">
        <v>0</v>
      </c>
      <c r="AC24">
        <v>0</v>
      </c>
      <c r="AG24" t="s">
        <v>46</v>
      </c>
      <c r="AH24" t="s">
        <v>158</v>
      </c>
      <c r="AI24" s="1">
        <v>32478</v>
      </c>
      <c r="AJ24">
        <v>26410.25</v>
      </c>
      <c r="AK24" s="33">
        <f t="shared" si="0"/>
        <v>62</v>
      </c>
      <c r="AL24" t="str">
        <f t="shared" si="1"/>
        <v>59-63</v>
      </c>
      <c r="AM24" t="str">
        <f t="shared" si="2"/>
        <v>20.000 ou mais</v>
      </c>
    </row>
    <row r="25" spans="1:39" x14ac:dyDescent="0.25">
      <c r="A25" t="s">
        <v>1317</v>
      </c>
      <c r="B25" t="s">
        <v>36</v>
      </c>
      <c r="C25">
        <v>413478</v>
      </c>
      <c r="D25">
        <v>14282720034</v>
      </c>
      <c r="E25" t="s">
        <v>1318</v>
      </c>
      <c r="F25" t="s">
        <v>53</v>
      </c>
      <c r="G25" t="s">
        <v>1319</v>
      </c>
      <c r="H25" t="s">
        <v>48</v>
      </c>
      <c r="I25" t="s">
        <v>39</v>
      </c>
      <c r="K25" t="s">
        <v>271</v>
      </c>
      <c r="L25" t="s">
        <v>1320</v>
      </c>
      <c r="M25">
        <v>112</v>
      </c>
      <c r="N25" t="s">
        <v>364</v>
      </c>
      <c r="O25" t="s">
        <v>50</v>
      </c>
      <c r="P25">
        <v>314</v>
      </c>
      <c r="Q25" t="s">
        <v>135</v>
      </c>
      <c r="R25" t="s">
        <v>86</v>
      </c>
      <c r="T25" t="s">
        <v>61</v>
      </c>
      <c r="U25" t="s">
        <v>1252</v>
      </c>
      <c r="V25" t="s">
        <v>44</v>
      </c>
      <c r="X25" t="s">
        <v>45</v>
      </c>
      <c r="AA25">
        <v>0</v>
      </c>
      <c r="AC25">
        <v>0</v>
      </c>
      <c r="AG25" t="s">
        <v>46</v>
      </c>
      <c r="AH25" t="s">
        <v>158</v>
      </c>
      <c r="AI25" s="1">
        <v>33141</v>
      </c>
      <c r="AJ25">
        <v>29531.9</v>
      </c>
      <c r="AK25" s="33">
        <f t="shared" si="0"/>
        <v>72</v>
      </c>
      <c r="AL25" t="str">
        <f t="shared" si="1"/>
        <v>69 ou mais</v>
      </c>
      <c r="AM25" t="str">
        <f t="shared" si="2"/>
        <v>20.000 ou mais</v>
      </c>
    </row>
    <row r="26" spans="1:39" x14ac:dyDescent="0.25">
      <c r="A26" t="s">
        <v>1321</v>
      </c>
      <c r="B26" t="s">
        <v>36</v>
      </c>
      <c r="C26">
        <v>2672575</v>
      </c>
      <c r="D26">
        <v>3249146609</v>
      </c>
      <c r="E26" t="s">
        <v>393</v>
      </c>
      <c r="F26" t="s">
        <v>53</v>
      </c>
      <c r="G26" t="s">
        <v>1322</v>
      </c>
      <c r="H26" t="s">
        <v>38</v>
      </c>
      <c r="I26" t="s">
        <v>39</v>
      </c>
      <c r="K26" t="s">
        <v>40</v>
      </c>
      <c r="L26" t="s">
        <v>1323</v>
      </c>
      <c r="M26">
        <v>800</v>
      </c>
      <c r="N26" t="s">
        <v>701</v>
      </c>
      <c r="O26" t="s">
        <v>55</v>
      </c>
      <c r="P26">
        <v>1155</v>
      </c>
      <c r="Q26" t="s">
        <v>188</v>
      </c>
      <c r="R26" t="s">
        <v>55</v>
      </c>
      <c r="T26" t="s">
        <v>61</v>
      </c>
      <c r="U26" t="s">
        <v>1257</v>
      </c>
      <c r="V26" t="s">
        <v>44</v>
      </c>
      <c r="X26" t="s">
        <v>45</v>
      </c>
      <c r="AA26">
        <v>26235</v>
      </c>
      <c r="AB26" t="s">
        <v>254</v>
      </c>
      <c r="AC26">
        <v>0</v>
      </c>
      <c r="AG26" t="s">
        <v>46</v>
      </c>
      <c r="AH26" t="s">
        <v>158</v>
      </c>
      <c r="AI26" s="1">
        <v>44364</v>
      </c>
      <c r="AJ26">
        <v>11913.66</v>
      </c>
      <c r="AK26" s="33">
        <f t="shared" si="0"/>
        <v>45</v>
      </c>
      <c r="AL26" t="str">
        <f t="shared" si="1"/>
        <v>44-48</v>
      </c>
      <c r="AM26" t="str">
        <f t="shared" si="2"/>
        <v>10.000 a 11.999</v>
      </c>
    </row>
    <row r="27" spans="1:39" x14ac:dyDescent="0.25">
      <c r="A27" t="s">
        <v>1324</v>
      </c>
      <c r="B27" t="s">
        <v>36</v>
      </c>
      <c r="C27">
        <v>3285350</v>
      </c>
      <c r="D27">
        <v>13259443860</v>
      </c>
      <c r="E27" t="s">
        <v>639</v>
      </c>
      <c r="F27" t="s">
        <v>53</v>
      </c>
      <c r="G27" t="s">
        <v>1325</v>
      </c>
      <c r="H27" t="s">
        <v>48</v>
      </c>
      <c r="I27" t="s">
        <v>39</v>
      </c>
      <c r="K27" t="s">
        <v>68</v>
      </c>
      <c r="L27" t="s">
        <v>456</v>
      </c>
      <c r="M27">
        <v>372</v>
      </c>
      <c r="N27" t="s">
        <v>76</v>
      </c>
      <c r="O27" t="s">
        <v>41</v>
      </c>
      <c r="P27">
        <v>372</v>
      </c>
      <c r="Q27" t="s">
        <v>76</v>
      </c>
      <c r="R27" t="s">
        <v>41</v>
      </c>
      <c r="T27" t="s">
        <v>61</v>
      </c>
      <c r="U27" t="s">
        <v>1285</v>
      </c>
      <c r="V27" t="s">
        <v>44</v>
      </c>
      <c r="X27" t="s">
        <v>45</v>
      </c>
      <c r="AA27">
        <v>0</v>
      </c>
      <c r="AC27">
        <v>0</v>
      </c>
      <c r="AG27" t="s">
        <v>46</v>
      </c>
      <c r="AH27" t="s">
        <v>158</v>
      </c>
      <c r="AI27" s="1">
        <v>39906</v>
      </c>
      <c r="AJ27">
        <v>17255.59</v>
      </c>
      <c r="AK27" s="33">
        <f t="shared" si="0"/>
        <v>54</v>
      </c>
      <c r="AL27" t="str">
        <f t="shared" si="1"/>
        <v>54-58</v>
      </c>
      <c r="AM27" t="str">
        <f t="shared" si="2"/>
        <v>16.000 a 17.999</v>
      </c>
    </row>
    <row r="28" spans="1:39" x14ac:dyDescent="0.25">
      <c r="A28" t="s">
        <v>1326</v>
      </c>
      <c r="B28" t="s">
        <v>36</v>
      </c>
      <c r="C28">
        <v>1413517</v>
      </c>
      <c r="D28">
        <v>75023334600</v>
      </c>
      <c r="E28" t="s">
        <v>1327</v>
      </c>
      <c r="F28" t="s">
        <v>37</v>
      </c>
      <c r="G28" t="s">
        <v>1328</v>
      </c>
      <c r="H28" t="s">
        <v>48</v>
      </c>
      <c r="I28" t="s">
        <v>39</v>
      </c>
      <c r="K28" t="s">
        <v>56</v>
      </c>
      <c r="L28" t="s">
        <v>746</v>
      </c>
      <c r="M28">
        <v>340</v>
      </c>
      <c r="N28" t="s">
        <v>143</v>
      </c>
      <c r="O28" t="s">
        <v>41</v>
      </c>
      <c r="P28">
        <v>340</v>
      </c>
      <c r="Q28" t="s">
        <v>143</v>
      </c>
      <c r="R28" t="s">
        <v>41</v>
      </c>
      <c r="T28" t="s">
        <v>61</v>
      </c>
      <c r="U28" t="s">
        <v>1241</v>
      </c>
      <c r="V28" t="s">
        <v>44</v>
      </c>
      <c r="X28" t="s">
        <v>45</v>
      </c>
      <c r="AA28">
        <v>0</v>
      </c>
      <c r="AC28">
        <v>0</v>
      </c>
      <c r="AG28" t="s">
        <v>46</v>
      </c>
      <c r="AH28" t="s">
        <v>158</v>
      </c>
      <c r="AI28" s="1">
        <v>37771</v>
      </c>
      <c r="AJ28">
        <v>18663.64</v>
      </c>
      <c r="AK28" s="33">
        <f t="shared" si="0"/>
        <v>50</v>
      </c>
      <c r="AL28" t="str">
        <f t="shared" si="1"/>
        <v>49-53</v>
      </c>
      <c r="AM28" t="str">
        <f t="shared" si="2"/>
        <v>18.000 a 19.999</v>
      </c>
    </row>
    <row r="29" spans="1:39" x14ac:dyDescent="0.25">
      <c r="A29" t="s">
        <v>1329</v>
      </c>
      <c r="B29" t="s">
        <v>36</v>
      </c>
      <c r="C29">
        <v>1314322</v>
      </c>
      <c r="D29">
        <v>46230254620</v>
      </c>
      <c r="E29" t="s">
        <v>1330</v>
      </c>
      <c r="F29" t="s">
        <v>53</v>
      </c>
      <c r="G29" t="s">
        <v>1331</v>
      </c>
      <c r="H29" t="s">
        <v>48</v>
      </c>
      <c r="I29" t="s">
        <v>39</v>
      </c>
      <c r="K29" t="s">
        <v>40</v>
      </c>
      <c r="L29" t="s">
        <v>285</v>
      </c>
      <c r="M29">
        <v>307</v>
      </c>
      <c r="N29" t="s">
        <v>1332</v>
      </c>
      <c r="O29" t="s">
        <v>86</v>
      </c>
      <c r="P29">
        <v>305</v>
      </c>
      <c r="Q29" t="s">
        <v>100</v>
      </c>
      <c r="R29" t="s">
        <v>86</v>
      </c>
      <c r="T29" t="s">
        <v>52</v>
      </c>
      <c r="U29" t="s">
        <v>1302</v>
      </c>
      <c r="V29" t="s">
        <v>44</v>
      </c>
      <c r="X29" t="s">
        <v>45</v>
      </c>
      <c r="AA29">
        <v>0</v>
      </c>
      <c r="AC29">
        <v>0</v>
      </c>
      <c r="AG29" t="s">
        <v>46</v>
      </c>
      <c r="AH29" t="s">
        <v>158</v>
      </c>
      <c r="AI29" s="1">
        <v>36599</v>
      </c>
      <c r="AJ29">
        <v>9260.6</v>
      </c>
      <c r="AK29" s="33">
        <f t="shared" si="0"/>
        <v>61</v>
      </c>
      <c r="AL29" t="str">
        <f t="shared" si="1"/>
        <v>59-63</v>
      </c>
      <c r="AM29" t="str">
        <f t="shared" si="2"/>
        <v>8.000 a 9.999</v>
      </c>
    </row>
    <row r="30" spans="1:39" x14ac:dyDescent="0.25">
      <c r="A30" t="s">
        <v>1333</v>
      </c>
      <c r="B30" t="s">
        <v>36</v>
      </c>
      <c r="C30">
        <v>3288443</v>
      </c>
      <c r="D30">
        <v>13400751723</v>
      </c>
      <c r="E30" t="s">
        <v>1334</v>
      </c>
      <c r="F30" t="s">
        <v>53</v>
      </c>
      <c r="G30" t="s">
        <v>1335</v>
      </c>
      <c r="H30" t="s">
        <v>38</v>
      </c>
      <c r="I30" t="s">
        <v>39</v>
      </c>
      <c r="K30" t="s">
        <v>114</v>
      </c>
      <c r="M30">
        <v>806</v>
      </c>
      <c r="N30" t="s">
        <v>265</v>
      </c>
      <c r="O30" t="s">
        <v>41</v>
      </c>
      <c r="P30">
        <v>806</v>
      </c>
      <c r="Q30" t="s">
        <v>265</v>
      </c>
      <c r="R30" t="s">
        <v>41</v>
      </c>
      <c r="T30" t="s">
        <v>413</v>
      </c>
      <c r="U30" t="s">
        <v>1244</v>
      </c>
      <c r="V30" t="s">
        <v>825</v>
      </c>
      <c r="X30" t="s">
        <v>45</v>
      </c>
      <c r="AA30">
        <v>0</v>
      </c>
      <c r="AC30">
        <v>0</v>
      </c>
      <c r="AG30" t="s">
        <v>826</v>
      </c>
      <c r="AH30" t="s">
        <v>47</v>
      </c>
      <c r="AI30" s="1">
        <v>44677</v>
      </c>
      <c r="AJ30">
        <v>3866.06</v>
      </c>
      <c r="AK30" s="33">
        <f t="shared" si="0"/>
        <v>33</v>
      </c>
      <c r="AL30" t="str">
        <f t="shared" si="1"/>
        <v>29-33</v>
      </c>
      <c r="AM30" t="str">
        <f t="shared" si="2"/>
        <v>2.000 a 3.999</v>
      </c>
    </row>
    <row r="31" spans="1:39" x14ac:dyDescent="0.25">
      <c r="A31" t="s">
        <v>1336</v>
      </c>
      <c r="B31" t="s">
        <v>36</v>
      </c>
      <c r="C31">
        <v>2152828</v>
      </c>
      <c r="D31">
        <v>74468804653</v>
      </c>
      <c r="E31" t="s">
        <v>1337</v>
      </c>
      <c r="F31" t="s">
        <v>37</v>
      </c>
      <c r="G31" t="s">
        <v>1338</v>
      </c>
      <c r="H31" t="s">
        <v>48</v>
      </c>
      <c r="I31" t="s">
        <v>39</v>
      </c>
      <c r="K31" t="s">
        <v>40</v>
      </c>
      <c r="L31" t="s">
        <v>1339</v>
      </c>
      <c r="M31">
        <v>314</v>
      </c>
      <c r="N31" t="s">
        <v>135</v>
      </c>
      <c r="O31" t="s">
        <v>86</v>
      </c>
      <c r="P31">
        <v>314</v>
      </c>
      <c r="Q31" t="s">
        <v>135</v>
      </c>
      <c r="R31" t="s">
        <v>86</v>
      </c>
      <c r="T31" t="s">
        <v>61</v>
      </c>
      <c r="U31" t="s">
        <v>1278</v>
      </c>
      <c r="V31" t="s">
        <v>44</v>
      </c>
      <c r="X31" t="s">
        <v>45</v>
      </c>
      <c r="AA31">
        <v>26282</v>
      </c>
      <c r="AB31" t="s">
        <v>276</v>
      </c>
      <c r="AC31">
        <v>0</v>
      </c>
      <c r="AG31" t="s">
        <v>46</v>
      </c>
      <c r="AH31" t="s">
        <v>158</v>
      </c>
      <c r="AI31" s="1">
        <v>40940</v>
      </c>
      <c r="AJ31">
        <v>13059.82</v>
      </c>
      <c r="AK31" s="33">
        <f t="shared" si="0"/>
        <v>52</v>
      </c>
      <c r="AL31" t="str">
        <f t="shared" si="1"/>
        <v>49-53</v>
      </c>
      <c r="AM31" t="str">
        <f t="shared" si="2"/>
        <v>12.000 a 13.999</v>
      </c>
    </row>
    <row r="32" spans="1:39" x14ac:dyDescent="0.25">
      <c r="A32" t="s">
        <v>1340</v>
      </c>
      <c r="B32" t="s">
        <v>36</v>
      </c>
      <c r="C32">
        <v>412372</v>
      </c>
      <c r="D32">
        <v>39415244615</v>
      </c>
      <c r="E32" t="s">
        <v>1341</v>
      </c>
      <c r="F32" t="s">
        <v>53</v>
      </c>
      <c r="G32" t="s">
        <v>1342</v>
      </c>
      <c r="H32" t="s">
        <v>48</v>
      </c>
      <c r="I32" t="s">
        <v>39</v>
      </c>
      <c r="K32" t="s">
        <v>40</v>
      </c>
      <c r="L32" t="s">
        <v>59</v>
      </c>
      <c r="M32">
        <v>403</v>
      </c>
      <c r="N32" t="s">
        <v>105</v>
      </c>
      <c r="O32" t="s">
        <v>41</v>
      </c>
      <c r="P32">
        <v>403</v>
      </c>
      <c r="Q32" t="s">
        <v>105</v>
      </c>
      <c r="R32" t="s">
        <v>41</v>
      </c>
      <c r="T32" t="s">
        <v>52</v>
      </c>
      <c r="U32" t="s">
        <v>1302</v>
      </c>
      <c r="V32" t="s">
        <v>44</v>
      </c>
      <c r="X32" t="s">
        <v>45</v>
      </c>
      <c r="AA32">
        <v>0</v>
      </c>
      <c r="AC32">
        <v>0</v>
      </c>
      <c r="AG32" t="s">
        <v>46</v>
      </c>
      <c r="AH32" t="s">
        <v>158</v>
      </c>
      <c r="AI32" s="1">
        <v>30895</v>
      </c>
      <c r="AJ32">
        <v>12348.09</v>
      </c>
      <c r="AK32" s="33">
        <f t="shared" si="0"/>
        <v>65</v>
      </c>
      <c r="AL32" t="str">
        <f t="shared" si="1"/>
        <v>64-68</v>
      </c>
      <c r="AM32" t="str">
        <f t="shared" si="2"/>
        <v>12.000 a 13.999</v>
      </c>
    </row>
    <row r="33" spans="1:39" x14ac:dyDescent="0.25">
      <c r="A33" t="s">
        <v>1343</v>
      </c>
      <c r="B33" t="s">
        <v>36</v>
      </c>
      <c r="C33">
        <v>3255061</v>
      </c>
      <c r="D33">
        <v>9742363650</v>
      </c>
      <c r="E33" t="s">
        <v>1344</v>
      </c>
      <c r="F33" t="s">
        <v>53</v>
      </c>
      <c r="G33" t="s">
        <v>1345</v>
      </c>
      <c r="H33" t="s">
        <v>48</v>
      </c>
      <c r="I33" t="s">
        <v>39</v>
      </c>
      <c r="K33" t="s">
        <v>40</v>
      </c>
      <c r="M33">
        <v>294</v>
      </c>
      <c r="N33" t="s">
        <v>137</v>
      </c>
      <c r="O33" t="s">
        <v>86</v>
      </c>
      <c r="P33">
        <v>294</v>
      </c>
      <c r="Q33" t="s">
        <v>137</v>
      </c>
      <c r="R33" t="s">
        <v>86</v>
      </c>
      <c r="T33" t="s">
        <v>342</v>
      </c>
      <c r="U33" t="s">
        <v>1257</v>
      </c>
      <c r="V33" t="s">
        <v>1346</v>
      </c>
      <c r="X33" t="s">
        <v>45</v>
      </c>
      <c r="AA33">
        <v>0</v>
      </c>
      <c r="AC33">
        <v>0</v>
      </c>
      <c r="AG33" t="s">
        <v>826</v>
      </c>
      <c r="AH33" t="s">
        <v>158</v>
      </c>
      <c r="AI33" s="1">
        <v>44490</v>
      </c>
      <c r="AJ33">
        <v>10971.74</v>
      </c>
      <c r="AK33" s="33">
        <f t="shared" si="0"/>
        <v>33</v>
      </c>
      <c r="AL33" t="str">
        <f t="shared" si="1"/>
        <v>29-33</v>
      </c>
      <c r="AM33" t="str">
        <f t="shared" si="2"/>
        <v>10.000 a 11.999</v>
      </c>
    </row>
    <row r="34" spans="1:39" x14ac:dyDescent="0.25">
      <c r="A34" t="s">
        <v>1347</v>
      </c>
      <c r="B34" t="s">
        <v>36</v>
      </c>
      <c r="C34">
        <v>2490390</v>
      </c>
      <c r="D34">
        <v>3109353423</v>
      </c>
      <c r="E34" t="s">
        <v>1348</v>
      </c>
      <c r="F34" t="s">
        <v>53</v>
      </c>
      <c r="G34" t="s">
        <v>1349</v>
      </c>
      <c r="H34" t="s">
        <v>48</v>
      </c>
      <c r="I34" t="s">
        <v>39</v>
      </c>
      <c r="K34" t="s">
        <v>171</v>
      </c>
      <c r="L34" t="s">
        <v>1350</v>
      </c>
      <c r="M34">
        <v>326</v>
      </c>
      <c r="N34" t="s">
        <v>87</v>
      </c>
      <c r="O34" t="s">
        <v>86</v>
      </c>
      <c r="P34">
        <v>326</v>
      </c>
      <c r="Q34" t="s">
        <v>87</v>
      </c>
      <c r="R34" t="s">
        <v>86</v>
      </c>
      <c r="T34" t="s">
        <v>61</v>
      </c>
      <c r="U34" t="s">
        <v>1351</v>
      </c>
      <c r="V34" t="s">
        <v>44</v>
      </c>
      <c r="X34" t="s">
        <v>45</v>
      </c>
      <c r="AA34">
        <v>0</v>
      </c>
      <c r="AC34">
        <v>0</v>
      </c>
      <c r="AG34" t="s">
        <v>46</v>
      </c>
      <c r="AH34" t="s">
        <v>158</v>
      </c>
      <c r="AI34" s="1">
        <v>38587</v>
      </c>
      <c r="AJ34">
        <v>16591.91</v>
      </c>
      <c r="AK34" s="33">
        <f t="shared" si="0"/>
        <v>43</v>
      </c>
      <c r="AL34" t="str">
        <f t="shared" si="1"/>
        <v>39-43</v>
      </c>
      <c r="AM34" t="str">
        <f t="shared" si="2"/>
        <v>16.000 a 17.999</v>
      </c>
    </row>
    <row r="35" spans="1:39" x14ac:dyDescent="0.25">
      <c r="A35" t="s">
        <v>1352</v>
      </c>
      <c r="B35" t="s">
        <v>36</v>
      </c>
      <c r="C35">
        <v>1723038</v>
      </c>
      <c r="D35">
        <v>27008643870</v>
      </c>
      <c r="E35" t="s">
        <v>1353</v>
      </c>
      <c r="F35" t="s">
        <v>53</v>
      </c>
      <c r="G35" t="s">
        <v>1354</v>
      </c>
      <c r="H35" t="s">
        <v>48</v>
      </c>
      <c r="I35" t="s">
        <v>39</v>
      </c>
      <c r="K35" t="s">
        <v>72</v>
      </c>
      <c r="M35">
        <v>356</v>
      </c>
      <c r="N35" t="s">
        <v>206</v>
      </c>
      <c r="O35" t="s">
        <v>41</v>
      </c>
      <c r="P35">
        <v>356</v>
      </c>
      <c r="Q35" t="s">
        <v>206</v>
      </c>
      <c r="R35" t="s">
        <v>41</v>
      </c>
      <c r="T35" t="s">
        <v>61</v>
      </c>
      <c r="U35" t="s">
        <v>1269</v>
      </c>
      <c r="V35" t="s">
        <v>44</v>
      </c>
      <c r="X35" t="s">
        <v>45</v>
      </c>
      <c r="Z35" t="s">
        <v>162</v>
      </c>
      <c r="AA35">
        <v>0</v>
      </c>
      <c r="AC35">
        <v>0</v>
      </c>
      <c r="AE35" t="s">
        <v>329</v>
      </c>
      <c r="AF35" t="s">
        <v>1355</v>
      </c>
      <c r="AG35" t="s">
        <v>46</v>
      </c>
      <c r="AH35" t="s">
        <v>158</v>
      </c>
      <c r="AI35" s="1">
        <v>40372</v>
      </c>
      <c r="AJ35">
        <v>17945.810000000001</v>
      </c>
      <c r="AK35" s="33">
        <f t="shared" si="0"/>
        <v>42</v>
      </c>
      <c r="AL35" t="str">
        <f t="shared" si="1"/>
        <v>39-43</v>
      </c>
      <c r="AM35" t="str">
        <f t="shared" si="2"/>
        <v>16.000 a 17.999</v>
      </c>
    </row>
    <row r="36" spans="1:39" x14ac:dyDescent="0.25">
      <c r="A36" t="s">
        <v>1356</v>
      </c>
      <c r="B36" t="s">
        <v>36</v>
      </c>
      <c r="C36">
        <v>1024787</v>
      </c>
      <c r="D36">
        <v>5143591619</v>
      </c>
      <c r="E36" t="s">
        <v>1357</v>
      </c>
      <c r="F36" t="s">
        <v>53</v>
      </c>
      <c r="G36" t="s">
        <v>1358</v>
      </c>
      <c r="H36" t="s">
        <v>48</v>
      </c>
      <c r="I36" t="s">
        <v>39</v>
      </c>
      <c r="K36" t="s">
        <v>40</v>
      </c>
      <c r="M36">
        <v>294</v>
      </c>
      <c r="N36" t="s">
        <v>137</v>
      </c>
      <c r="O36" t="s">
        <v>86</v>
      </c>
      <c r="P36">
        <v>294</v>
      </c>
      <c r="Q36" t="s">
        <v>137</v>
      </c>
      <c r="R36" t="s">
        <v>86</v>
      </c>
      <c r="T36" t="s">
        <v>61</v>
      </c>
      <c r="U36" t="s">
        <v>1257</v>
      </c>
      <c r="V36" t="s">
        <v>44</v>
      </c>
      <c r="X36" t="s">
        <v>45</v>
      </c>
      <c r="AA36">
        <v>0</v>
      </c>
      <c r="AC36">
        <v>0</v>
      </c>
      <c r="AG36" t="s">
        <v>46</v>
      </c>
      <c r="AH36" t="s">
        <v>158</v>
      </c>
      <c r="AI36" s="1">
        <v>43158</v>
      </c>
      <c r="AJ36">
        <v>11800.12</v>
      </c>
      <c r="AK36" s="33">
        <f t="shared" si="0"/>
        <v>43</v>
      </c>
      <c r="AL36" t="str">
        <f t="shared" si="1"/>
        <v>39-43</v>
      </c>
      <c r="AM36" t="str">
        <f t="shared" si="2"/>
        <v>10.000 a 11.999</v>
      </c>
    </row>
    <row r="37" spans="1:39" x14ac:dyDescent="0.25">
      <c r="A37" t="s">
        <v>1359</v>
      </c>
      <c r="B37" t="s">
        <v>36</v>
      </c>
      <c r="C37">
        <v>1809940</v>
      </c>
      <c r="D37">
        <v>5776936624</v>
      </c>
      <c r="E37" t="s">
        <v>485</v>
      </c>
      <c r="F37" t="s">
        <v>53</v>
      </c>
      <c r="G37" t="s">
        <v>1360</v>
      </c>
      <c r="H37" t="s">
        <v>48</v>
      </c>
      <c r="I37" t="s">
        <v>39</v>
      </c>
      <c r="K37" t="s">
        <v>40</v>
      </c>
      <c r="M37">
        <v>403</v>
      </c>
      <c r="N37" t="s">
        <v>105</v>
      </c>
      <c r="O37" t="s">
        <v>41</v>
      </c>
      <c r="P37">
        <v>403</v>
      </c>
      <c r="Q37" t="s">
        <v>105</v>
      </c>
      <c r="R37" t="s">
        <v>41</v>
      </c>
      <c r="T37" t="s">
        <v>61</v>
      </c>
      <c r="U37" t="s">
        <v>1285</v>
      </c>
      <c r="V37" t="s">
        <v>44</v>
      </c>
      <c r="X37" t="s">
        <v>45</v>
      </c>
      <c r="AA37">
        <v>26285</v>
      </c>
      <c r="AB37" t="s">
        <v>1361</v>
      </c>
      <c r="AC37">
        <v>0</v>
      </c>
      <c r="AG37" t="s">
        <v>46</v>
      </c>
      <c r="AH37" t="s">
        <v>158</v>
      </c>
      <c r="AI37" s="1">
        <v>41277</v>
      </c>
      <c r="AJ37">
        <v>17255.59</v>
      </c>
      <c r="AK37" s="33">
        <f t="shared" si="0"/>
        <v>40</v>
      </c>
      <c r="AL37" t="str">
        <f t="shared" si="1"/>
        <v>39-43</v>
      </c>
      <c r="AM37" t="str">
        <f t="shared" si="2"/>
        <v>16.000 a 17.999</v>
      </c>
    </row>
    <row r="38" spans="1:39" x14ac:dyDescent="0.25">
      <c r="A38" t="s">
        <v>1362</v>
      </c>
      <c r="B38" t="s">
        <v>36</v>
      </c>
      <c r="C38">
        <v>1884185</v>
      </c>
      <c r="D38">
        <v>22236262892</v>
      </c>
      <c r="E38" t="s">
        <v>1363</v>
      </c>
      <c r="F38" t="s">
        <v>53</v>
      </c>
      <c r="G38" t="s">
        <v>1364</v>
      </c>
      <c r="H38" t="s">
        <v>48</v>
      </c>
      <c r="I38" t="s">
        <v>39</v>
      </c>
      <c r="K38" t="s">
        <v>72</v>
      </c>
      <c r="M38">
        <v>340</v>
      </c>
      <c r="N38" t="s">
        <v>143</v>
      </c>
      <c r="O38" t="s">
        <v>41</v>
      </c>
      <c r="P38">
        <v>340</v>
      </c>
      <c r="Q38" t="s">
        <v>143</v>
      </c>
      <c r="R38" t="s">
        <v>41</v>
      </c>
      <c r="T38" t="s">
        <v>61</v>
      </c>
      <c r="U38" t="s">
        <v>1236</v>
      </c>
      <c r="V38" t="s">
        <v>44</v>
      </c>
      <c r="X38" t="s">
        <v>45</v>
      </c>
      <c r="AA38">
        <v>0</v>
      </c>
      <c r="AC38">
        <v>0</v>
      </c>
      <c r="AG38" t="s">
        <v>46</v>
      </c>
      <c r="AH38" t="s">
        <v>158</v>
      </c>
      <c r="AI38" s="1">
        <v>42507</v>
      </c>
      <c r="AJ38">
        <v>12272.12</v>
      </c>
      <c r="AK38" s="33">
        <f t="shared" si="0"/>
        <v>41</v>
      </c>
      <c r="AL38" t="str">
        <f t="shared" si="1"/>
        <v>39-43</v>
      </c>
      <c r="AM38" t="str">
        <f t="shared" si="2"/>
        <v>12.000 a 13.999</v>
      </c>
    </row>
    <row r="39" spans="1:39" x14ac:dyDescent="0.25">
      <c r="A39" t="s">
        <v>1365</v>
      </c>
      <c r="B39" t="s">
        <v>36</v>
      </c>
      <c r="C39">
        <v>2570105</v>
      </c>
      <c r="D39">
        <v>2672377901</v>
      </c>
      <c r="E39" t="s">
        <v>1366</v>
      </c>
      <c r="F39" t="s">
        <v>37</v>
      </c>
      <c r="G39" t="s">
        <v>1367</v>
      </c>
      <c r="H39" t="s">
        <v>48</v>
      </c>
      <c r="I39" t="s">
        <v>39</v>
      </c>
      <c r="K39" t="s">
        <v>68</v>
      </c>
      <c r="L39" t="s">
        <v>1368</v>
      </c>
      <c r="M39">
        <v>372</v>
      </c>
      <c r="N39" t="s">
        <v>76</v>
      </c>
      <c r="O39" t="s">
        <v>41</v>
      </c>
      <c r="P39">
        <v>372</v>
      </c>
      <c r="Q39" t="s">
        <v>76</v>
      </c>
      <c r="R39" t="s">
        <v>41</v>
      </c>
      <c r="T39" t="s">
        <v>61</v>
      </c>
      <c r="U39" t="s">
        <v>1302</v>
      </c>
      <c r="V39" t="s">
        <v>44</v>
      </c>
      <c r="X39" t="s">
        <v>45</v>
      </c>
      <c r="AA39">
        <v>0</v>
      </c>
      <c r="AC39">
        <v>0</v>
      </c>
      <c r="AG39" t="s">
        <v>46</v>
      </c>
      <c r="AH39" t="s">
        <v>158</v>
      </c>
      <c r="AI39" s="1">
        <v>39876</v>
      </c>
      <c r="AJ39">
        <v>13273.52</v>
      </c>
      <c r="AK39" s="33">
        <f t="shared" si="0"/>
        <v>44</v>
      </c>
      <c r="AL39" t="str">
        <f t="shared" si="1"/>
        <v>44-48</v>
      </c>
      <c r="AM39" t="str">
        <f t="shared" si="2"/>
        <v>12.000 a 13.999</v>
      </c>
    </row>
    <row r="40" spans="1:39" x14ac:dyDescent="0.25">
      <c r="A40" t="s">
        <v>1369</v>
      </c>
      <c r="B40" t="s">
        <v>36</v>
      </c>
      <c r="C40">
        <v>1663980</v>
      </c>
      <c r="D40">
        <v>21476112800</v>
      </c>
      <c r="E40" t="s">
        <v>1370</v>
      </c>
      <c r="F40" t="s">
        <v>53</v>
      </c>
      <c r="G40" t="s">
        <v>1371</v>
      </c>
      <c r="H40" t="s">
        <v>38</v>
      </c>
      <c r="I40" t="s">
        <v>39</v>
      </c>
      <c r="K40" t="s">
        <v>72</v>
      </c>
      <c r="L40" t="s">
        <v>139</v>
      </c>
      <c r="M40">
        <v>288</v>
      </c>
      <c r="N40" t="s">
        <v>186</v>
      </c>
      <c r="O40" t="s">
        <v>86</v>
      </c>
      <c r="P40">
        <v>288</v>
      </c>
      <c r="Q40" t="s">
        <v>186</v>
      </c>
      <c r="R40" t="s">
        <v>86</v>
      </c>
      <c r="T40" t="s">
        <v>61</v>
      </c>
      <c r="U40" t="s">
        <v>1241</v>
      </c>
      <c r="V40" t="s">
        <v>44</v>
      </c>
      <c r="X40" t="s">
        <v>45</v>
      </c>
      <c r="AA40">
        <v>0</v>
      </c>
      <c r="AC40">
        <v>0</v>
      </c>
      <c r="AG40" t="s">
        <v>46</v>
      </c>
      <c r="AH40" t="s">
        <v>158</v>
      </c>
      <c r="AI40" s="1">
        <v>39762</v>
      </c>
      <c r="AJ40">
        <v>20057.55</v>
      </c>
      <c r="AK40" s="33">
        <f t="shared" si="0"/>
        <v>44</v>
      </c>
      <c r="AL40" t="str">
        <f t="shared" si="1"/>
        <v>44-48</v>
      </c>
      <c r="AM40" t="str">
        <f t="shared" si="2"/>
        <v>20.000 ou mais</v>
      </c>
    </row>
    <row r="41" spans="1:39" x14ac:dyDescent="0.25">
      <c r="A41" t="s">
        <v>1372</v>
      </c>
      <c r="B41" t="s">
        <v>36</v>
      </c>
      <c r="C41">
        <v>1768894</v>
      </c>
      <c r="D41">
        <v>4129193627</v>
      </c>
      <c r="E41" t="s">
        <v>1373</v>
      </c>
      <c r="F41" t="s">
        <v>53</v>
      </c>
      <c r="G41" t="s">
        <v>1374</v>
      </c>
      <c r="H41" t="s">
        <v>48</v>
      </c>
      <c r="I41" t="s">
        <v>39</v>
      </c>
      <c r="K41" t="s">
        <v>40</v>
      </c>
      <c r="M41">
        <v>356</v>
      </c>
      <c r="N41" t="s">
        <v>206</v>
      </c>
      <c r="O41" t="s">
        <v>41</v>
      </c>
      <c r="P41">
        <v>356</v>
      </c>
      <c r="Q41" t="s">
        <v>206</v>
      </c>
      <c r="R41" t="s">
        <v>41</v>
      </c>
      <c r="T41" t="s">
        <v>61</v>
      </c>
      <c r="U41" t="s">
        <v>1269</v>
      </c>
      <c r="V41" t="s">
        <v>44</v>
      </c>
      <c r="X41" t="s">
        <v>45</v>
      </c>
      <c r="AA41">
        <v>0</v>
      </c>
      <c r="AC41">
        <v>0</v>
      </c>
      <c r="AG41" t="s">
        <v>46</v>
      </c>
      <c r="AH41" t="s">
        <v>158</v>
      </c>
      <c r="AI41" s="1">
        <v>40247</v>
      </c>
      <c r="AJ41">
        <v>19615.18</v>
      </c>
      <c r="AK41" s="33">
        <f t="shared" si="0"/>
        <v>43</v>
      </c>
      <c r="AL41" t="str">
        <f t="shared" si="1"/>
        <v>39-43</v>
      </c>
      <c r="AM41" t="str">
        <f t="shared" si="2"/>
        <v>18.000 a 19.999</v>
      </c>
    </row>
    <row r="42" spans="1:39" x14ac:dyDescent="0.25">
      <c r="A42" t="s">
        <v>1375</v>
      </c>
      <c r="B42" t="s">
        <v>36</v>
      </c>
      <c r="C42">
        <v>413594</v>
      </c>
      <c r="D42">
        <v>4372002807</v>
      </c>
      <c r="E42" t="s">
        <v>1376</v>
      </c>
      <c r="F42" t="s">
        <v>53</v>
      </c>
      <c r="G42" t="s">
        <v>1377</v>
      </c>
      <c r="H42" t="s">
        <v>48</v>
      </c>
      <c r="I42" t="s">
        <v>39</v>
      </c>
      <c r="K42" t="s">
        <v>72</v>
      </c>
      <c r="L42" t="s">
        <v>139</v>
      </c>
      <c r="M42">
        <v>335</v>
      </c>
      <c r="N42" t="s">
        <v>159</v>
      </c>
      <c r="O42" t="s">
        <v>41</v>
      </c>
      <c r="P42">
        <v>335</v>
      </c>
      <c r="Q42" t="s">
        <v>159</v>
      </c>
      <c r="R42" t="s">
        <v>41</v>
      </c>
      <c r="T42" t="s">
        <v>61</v>
      </c>
      <c r="U42" t="s">
        <v>1252</v>
      </c>
      <c r="V42" t="s">
        <v>44</v>
      </c>
      <c r="X42" t="s">
        <v>45</v>
      </c>
      <c r="AA42">
        <v>0</v>
      </c>
      <c r="AC42">
        <v>0</v>
      </c>
      <c r="AG42" t="s">
        <v>46</v>
      </c>
      <c r="AH42" t="s">
        <v>158</v>
      </c>
      <c r="AI42" s="1">
        <v>33560</v>
      </c>
      <c r="AJ42">
        <v>21252</v>
      </c>
      <c r="AK42" s="33">
        <f t="shared" si="0"/>
        <v>59</v>
      </c>
      <c r="AL42" t="str">
        <f t="shared" si="1"/>
        <v>59-63</v>
      </c>
      <c r="AM42" t="str">
        <f t="shared" si="2"/>
        <v>20.000 ou mais</v>
      </c>
    </row>
    <row r="43" spans="1:39" x14ac:dyDescent="0.25">
      <c r="A43" t="s">
        <v>1378</v>
      </c>
      <c r="B43" t="s">
        <v>36</v>
      </c>
      <c r="C43">
        <v>413305</v>
      </c>
      <c r="D43">
        <v>26312204120</v>
      </c>
      <c r="E43" t="s">
        <v>513</v>
      </c>
      <c r="F43" t="s">
        <v>53</v>
      </c>
      <c r="G43" t="s">
        <v>1379</v>
      </c>
      <c r="H43" t="s">
        <v>48</v>
      </c>
      <c r="I43" t="s">
        <v>39</v>
      </c>
      <c r="K43" t="s">
        <v>138</v>
      </c>
      <c r="L43" t="s">
        <v>1380</v>
      </c>
      <c r="M43">
        <v>403</v>
      </c>
      <c r="N43" t="s">
        <v>105</v>
      </c>
      <c r="O43" t="s">
        <v>41</v>
      </c>
      <c r="P43">
        <v>403</v>
      </c>
      <c r="Q43" t="s">
        <v>105</v>
      </c>
      <c r="R43" t="s">
        <v>41</v>
      </c>
      <c r="T43" t="s">
        <v>61</v>
      </c>
      <c r="U43" t="s">
        <v>1252</v>
      </c>
      <c r="V43" t="s">
        <v>44</v>
      </c>
      <c r="X43" t="s">
        <v>45</v>
      </c>
      <c r="AA43">
        <v>0</v>
      </c>
      <c r="AC43">
        <v>0</v>
      </c>
      <c r="AG43" t="s">
        <v>46</v>
      </c>
      <c r="AH43" t="s">
        <v>158</v>
      </c>
      <c r="AI43" s="1">
        <v>32559</v>
      </c>
      <c r="AJ43">
        <v>21484.89</v>
      </c>
      <c r="AK43" s="33">
        <f t="shared" si="0"/>
        <v>57</v>
      </c>
      <c r="AL43" t="str">
        <f t="shared" si="1"/>
        <v>54-58</v>
      </c>
      <c r="AM43" t="str">
        <f t="shared" si="2"/>
        <v>20.000 ou mais</v>
      </c>
    </row>
    <row r="44" spans="1:39" x14ac:dyDescent="0.25">
      <c r="A44" t="s">
        <v>1381</v>
      </c>
      <c r="B44" t="s">
        <v>36</v>
      </c>
      <c r="C44">
        <v>1123285</v>
      </c>
      <c r="D44">
        <v>13860057898</v>
      </c>
      <c r="E44" t="s">
        <v>572</v>
      </c>
      <c r="F44" t="s">
        <v>53</v>
      </c>
      <c r="G44" t="s">
        <v>1382</v>
      </c>
      <c r="H44" t="s">
        <v>48</v>
      </c>
      <c r="I44" t="s">
        <v>39</v>
      </c>
      <c r="K44" t="s">
        <v>72</v>
      </c>
      <c r="L44" t="s">
        <v>459</v>
      </c>
      <c r="M44">
        <v>807</v>
      </c>
      <c r="N44" t="s">
        <v>210</v>
      </c>
      <c r="O44" t="s">
        <v>41</v>
      </c>
      <c r="P44">
        <v>807</v>
      </c>
      <c r="Q44" t="s">
        <v>210</v>
      </c>
      <c r="R44" t="s">
        <v>41</v>
      </c>
      <c r="T44" t="s">
        <v>61</v>
      </c>
      <c r="U44" t="s">
        <v>1252</v>
      </c>
      <c r="V44" t="s">
        <v>44</v>
      </c>
      <c r="X44" t="s">
        <v>45</v>
      </c>
      <c r="AA44">
        <v>0</v>
      </c>
      <c r="AC44">
        <v>0</v>
      </c>
      <c r="AG44" t="s">
        <v>46</v>
      </c>
      <c r="AH44" t="s">
        <v>158</v>
      </c>
      <c r="AI44" s="1">
        <v>34540</v>
      </c>
      <c r="AJ44">
        <v>20911.96</v>
      </c>
      <c r="AK44" s="33">
        <f t="shared" si="0"/>
        <v>54</v>
      </c>
      <c r="AL44" t="str">
        <f t="shared" si="1"/>
        <v>54-58</v>
      </c>
      <c r="AM44" t="str">
        <f t="shared" si="2"/>
        <v>20.000 ou mais</v>
      </c>
    </row>
    <row r="45" spans="1:39" x14ac:dyDescent="0.25">
      <c r="A45" t="s">
        <v>1383</v>
      </c>
      <c r="B45" t="s">
        <v>36</v>
      </c>
      <c r="C45">
        <v>2078387</v>
      </c>
      <c r="D45">
        <v>30032614870</v>
      </c>
      <c r="E45" t="s">
        <v>465</v>
      </c>
      <c r="F45" t="s">
        <v>53</v>
      </c>
      <c r="G45" t="s">
        <v>1384</v>
      </c>
      <c r="H45" t="s">
        <v>48</v>
      </c>
      <c r="I45" t="s">
        <v>39</v>
      </c>
      <c r="K45" t="s">
        <v>72</v>
      </c>
      <c r="M45">
        <v>399</v>
      </c>
      <c r="N45" t="s">
        <v>115</v>
      </c>
      <c r="O45" t="s">
        <v>70</v>
      </c>
      <c r="P45">
        <v>399</v>
      </c>
      <c r="Q45" t="s">
        <v>115</v>
      </c>
      <c r="R45" t="s">
        <v>70</v>
      </c>
      <c r="T45" t="s">
        <v>61</v>
      </c>
      <c r="U45" t="s">
        <v>1278</v>
      </c>
      <c r="V45" t="s">
        <v>44</v>
      </c>
      <c r="X45" t="s">
        <v>45</v>
      </c>
      <c r="AA45">
        <v>0</v>
      </c>
      <c r="AC45">
        <v>0</v>
      </c>
      <c r="AG45" t="s">
        <v>46</v>
      </c>
      <c r="AH45" t="s">
        <v>158</v>
      </c>
      <c r="AI45" s="1">
        <v>41628</v>
      </c>
      <c r="AJ45">
        <v>12763.01</v>
      </c>
      <c r="AK45" s="33">
        <f t="shared" si="0"/>
        <v>39</v>
      </c>
      <c r="AL45" t="str">
        <f t="shared" si="1"/>
        <v>39-43</v>
      </c>
      <c r="AM45" t="str">
        <f t="shared" si="2"/>
        <v>12.000 a 13.999</v>
      </c>
    </row>
    <row r="46" spans="1:39" x14ac:dyDescent="0.25">
      <c r="A46" t="s">
        <v>1385</v>
      </c>
      <c r="B46" t="s">
        <v>36</v>
      </c>
      <c r="C46">
        <v>1674932</v>
      </c>
      <c r="D46">
        <v>96014784934</v>
      </c>
      <c r="E46" t="s">
        <v>1386</v>
      </c>
      <c r="F46" t="s">
        <v>53</v>
      </c>
      <c r="G46" t="s">
        <v>1387</v>
      </c>
      <c r="H46" t="s">
        <v>48</v>
      </c>
      <c r="I46" t="s">
        <v>39</v>
      </c>
      <c r="K46" t="s">
        <v>68</v>
      </c>
      <c r="M46">
        <v>391</v>
      </c>
      <c r="N46" t="s">
        <v>64</v>
      </c>
      <c r="O46" t="s">
        <v>41</v>
      </c>
      <c r="P46">
        <v>391</v>
      </c>
      <c r="Q46" t="s">
        <v>64</v>
      </c>
      <c r="R46" t="s">
        <v>41</v>
      </c>
      <c r="T46" t="s">
        <v>61</v>
      </c>
      <c r="U46" t="s">
        <v>1278</v>
      </c>
      <c r="V46" t="s">
        <v>44</v>
      </c>
      <c r="X46" t="s">
        <v>45</v>
      </c>
      <c r="AA46">
        <v>0</v>
      </c>
      <c r="AC46">
        <v>0</v>
      </c>
      <c r="AG46" t="s">
        <v>46</v>
      </c>
      <c r="AH46" t="s">
        <v>158</v>
      </c>
      <c r="AI46" s="1">
        <v>41590</v>
      </c>
      <c r="AJ46">
        <v>12763.01</v>
      </c>
      <c r="AK46" s="33">
        <f t="shared" si="0"/>
        <v>45</v>
      </c>
      <c r="AL46" t="str">
        <f t="shared" si="1"/>
        <v>44-48</v>
      </c>
      <c r="AM46" t="str">
        <f t="shared" si="2"/>
        <v>12.000 a 13.999</v>
      </c>
    </row>
    <row r="47" spans="1:39" x14ac:dyDescent="0.25">
      <c r="A47" t="s">
        <v>1388</v>
      </c>
      <c r="B47" t="s">
        <v>36</v>
      </c>
      <c r="C47">
        <v>1504697</v>
      </c>
      <c r="D47">
        <v>21294575848</v>
      </c>
      <c r="E47" t="s">
        <v>1389</v>
      </c>
      <c r="F47" t="s">
        <v>53</v>
      </c>
      <c r="G47" t="s">
        <v>1390</v>
      </c>
      <c r="H47" t="s">
        <v>48</v>
      </c>
      <c r="I47" t="s">
        <v>1391</v>
      </c>
      <c r="J47" t="s">
        <v>1392</v>
      </c>
      <c r="L47" t="s">
        <v>1393</v>
      </c>
      <c r="M47">
        <v>806</v>
      </c>
      <c r="N47" t="s">
        <v>265</v>
      </c>
      <c r="O47" t="s">
        <v>41</v>
      </c>
      <c r="P47">
        <v>806</v>
      </c>
      <c r="Q47" t="s">
        <v>265</v>
      </c>
      <c r="R47" t="s">
        <v>41</v>
      </c>
      <c r="T47" t="s">
        <v>61</v>
      </c>
      <c r="U47" t="s">
        <v>1252</v>
      </c>
      <c r="V47" t="s">
        <v>44</v>
      </c>
      <c r="X47" t="s">
        <v>45</v>
      </c>
      <c r="AA47">
        <v>0</v>
      </c>
      <c r="AC47">
        <v>0</v>
      </c>
      <c r="AG47" t="s">
        <v>46</v>
      </c>
      <c r="AH47" t="s">
        <v>158</v>
      </c>
      <c r="AI47" s="1">
        <v>38569</v>
      </c>
      <c r="AJ47">
        <v>20530.009999999998</v>
      </c>
      <c r="AK47" s="33">
        <f t="shared" si="0"/>
        <v>58</v>
      </c>
      <c r="AL47" t="str">
        <f t="shared" si="1"/>
        <v>54-58</v>
      </c>
      <c r="AM47" t="str">
        <f t="shared" si="2"/>
        <v>20.000 ou mais</v>
      </c>
    </row>
    <row r="48" spans="1:39" x14ac:dyDescent="0.25">
      <c r="A48" t="s">
        <v>1394</v>
      </c>
      <c r="B48" t="s">
        <v>36</v>
      </c>
      <c r="C48">
        <v>1420914</v>
      </c>
      <c r="D48">
        <v>20555403866</v>
      </c>
      <c r="E48" t="s">
        <v>1395</v>
      </c>
      <c r="F48" t="s">
        <v>37</v>
      </c>
      <c r="G48" t="s">
        <v>1396</v>
      </c>
      <c r="H48" t="s">
        <v>48</v>
      </c>
      <c r="I48" t="s">
        <v>39</v>
      </c>
      <c r="K48" t="s">
        <v>72</v>
      </c>
      <c r="M48">
        <v>369</v>
      </c>
      <c r="N48" t="s">
        <v>242</v>
      </c>
      <c r="O48" t="s">
        <v>41</v>
      </c>
      <c r="P48">
        <v>369</v>
      </c>
      <c r="Q48" t="s">
        <v>242</v>
      </c>
      <c r="R48" t="s">
        <v>41</v>
      </c>
      <c r="T48" t="s">
        <v>61</v>
      </c>
      <c r="U48" t="s">
        <v>1285</v>
      </c>
      <c r="V48" t="s">
        <v>44</v>
      </c>
      <c r="X48" t="s">
        <v>45</v>
      </c>
      <c r="AA48">
        <v>0</v>
      </c>
      <c r="AC48">
        <v>0</v>
      </c>
      <c r="AG48" t="s">
        <v>46</v>
      </c>
      <c r="AH48" t="s">
        <v>158</v>
      </c>
      <c r="AI48" s="1">
        <v>40585</v>
      </c>
      <c r="AJ48">
        <v>17255.59</v>
      </c>
      <c r="AK48" s="33">
        <f t="shared" si="0"/>
        <v>47</v>
      </c>
      <c r="AL48" t="str">
        <f t="shared" si="1"/>
        <v>44-48</v>
      </c>
      <c r="AM48" t="str">
        <f t="shared" si="2"/>
        <v>16.000 a 17.999</v>
      </c>
    </row>
    <row r="49" spans="1:39" x14ac:dyDescent="0.25">
      <c r="A49" t="s">
        <v>1397</v>
      </c>
      <c r="B49" t="s">
        <v>36</v>
      </c>
      <c r="C49">
        <v>1658354</v>
      </c>
      <c r="D49">
        <v>86635174672</v>
      </c>
      <c r="E49" t="s">
        <v>1398</v>
      </c>
      <c r="F49" t="s">
        <v>37</v>
      </c>
      <c r="G49" t="s">
        <v>1399</v>
      </c>
      <c r="H49" t="s">
        <v>48</v>
      </c>
      <c r="I49" t="s">
        <v>39</v>
      </c>
      <c r="K49" t="s">
        <v>72</v>
      </c>
      <c r="L49" t="s">
        <v>1400</v>
      </c>
      <c r="M49">
        <v>314</v>
      </c>
      <c r="N49" t="s">
        <v>135</v>
      </c>
      <c r="O49" t="s">
        <v>86</v>
      </c>
      <c r="P49">
        <v>314</v>
      </c>
      <c r="Q49" t="s">
        <v>135</v>
      </c>
      <c r="R49" t="s">
        <v>86</v>
      </c>
      <c r="T49" t="s">
        <v>61</v>
      </c>
      <c r="U49" t="s">
        <v>1269</v>
      </c>
      <c r="V49" t="s">
        <v>44</v>
      </c>
      <c r="X49" t="s">
        <v>45</v>
      </c>
      <c r="AA49">
        <v>0</v>
      </c>
      <c r="AC49">
        <v>0</v>
      </c>
      <c r="AG49" t="s">
        <v>46</v>
      </c>
      <c r="AH49" t="s">
        <v>158</v>
      </c>
      <c r="AI49" s="1">
        <v>39716</v>
      </c>
      <c r="AJ49">
        <v>18780.490000000002</v>
      </c>
      <c r="AK49" s="33">
        <f t="shared" si="0"/>
        <v>51</v>
      </c>
      <c r="AL49" t="str">
        <f t="shared" si="1"/>
        <v>49-53</v>
      </c>
      <c r="AM49" t="str">
        <f t="shared" si="2"/>
        <v>18.000 a 19.999</v>
      </c>
    </row>
    <row r="50" spans="1:39" x14ac:dyDescent="0.25">
      <c r="A50" t="s">
        <v>1401</v>
      </c>
      <c r="B50" t="s">
        <v>36</v>
      </c>
      <c r="C50">
        <v>3072168</v>
      </c>
      <c r="D50">
        <v>32156932832</v>
      </c>
      <c r="E50" t="s">
        <v>1402</v>
      </c>
      <c r="F50" t="s">
        <v>37</v>
      </c>
      <c r="G50" t="s">
        <v>1403</v>
      </c>
      <c r="H50" t="s">
        <v>48</v>
      </c>
      <c r="I50" t="s">
        <v>39</v>
      </c>
      <c r="K50" t="s">
        <v>72</v>
      </c>
      <c r="M50">
        <v>783</v>
      </c>
      <c r="N50" t="s">
        <v>376</v>
      </c>
      <c r="O50" t="s">
        <v>142</v>
      </c>
      <c r="P50">
        <v>414</v>
      </c>
      <c r="Q50" t="s">
        <v>128</v>
      </c>
      <c r="R50" t="s">
        <v>41</v>
      </c>
      <c r="T50" t="s">
        <v>61</v>
      </c>
      <c r="U50" t="s">
        <v>1257</v>
      </c>
      <c r="V50" t="s">
        <v>44</v>
      </c>
      <c r="X50" t="s">
        <v>45</v>
      </c>
      <c r="AA50">
        <v>0</v>
      </c>
      <c r="AC50">
        <v>0</v>
      </c>
      <c r="AG50" t="s">
        <v>46</v>
      </c>
      <c r="AH50" t="s">
        <v>158</v>
      </c>
      <c r="AI50" s="1">
        <v>43360</v>
      </c>
      <c r="AJ50">
        <v>11800.12</v>
      </c>
      <c r="AK50" s="33">
        <f t="shared" si="0"/>
        <v>39</v>
      </c>
      <c r="AL50" t="str">
        <f t="shared" si="1"/>
        <v>39-43</v>
      </c>
      <c r="AM50" t="str">
        <f t="shared" si="2"/>
        <v>10.000 a 11.999</v>
      </c>
    </row>
    <row r="51" spans="1:39" x14ac:dyDescent="0.25">
      <c r="A51" t="s">
        <v>1404</v>
      </c>
      <c r="B51" t="s">
        <v>36</v>
      </c>
      <c r="C51">
        <v>2218805</v>
      </c>
      <c r="D51">
        <v>98685570620</v>
      </c>
      <c r="E51" t="s">
        <v>1405</v>
      </c>
      <c r="F51" t="s">
        <v>37</v>
      </c>
      <c r="G51" t="s">
        <v>1406</v>
      </c>
      <c r="H51" t="s">
        <v>48</v>
      </c>
      <c r="I51" t="s">
        <v>39</v>
      </c>
      <c r="K51" t="s">
        <v>40</v>
      </c>
      <c r="M51">
        <v>305</v>
      </c>
      <c r="N51" t="s">
        <v>100</v>
      </c>
      <c r="O51" t="s">
        <v>86</v>
      </c>
      <c r="P51">
        <v>305</v>
      </c>
      <c r="Q51" t="s">
        <v>100</v>
      </c>
      <c r="R51" t="s">
        <v>86</v>
      </c>
      <c r="T51" t="s">
        <v>61</v>
      </c>
      <c r="U51" t="s">
        <v>1285</v>
      </c>
      <c r="V51" t="s">
        <v>92</v>
      </c>
      <c r="X51" t="s">
        <v>45</v>
      </c>
      <c r="Z51" t="s">
        <v>93</v>
      </c>
      <c r="AA51">
        <v>0</v>
      </c>
      <c r="AC51">
        <v>26443</v>
      </c>
      <c r="AD51" t="s">
        <v>94</v>
      </c>
      <c r="AE51" t="s">
        <v>1407</v>
      </c>
      <c r="AF51" t="s">
        <v>45</v>
      </c>
      <c r="AG51" t="s">
        <v>46</v>
      </c>
      <c r="AH51" t="s">
        <v>47</v>
      </c>
      <c r="AI51" s="1">
        <v>41024</v>
      </c>
      <c r="AJ51">
        <v>10463.709999999999</v>
      </c>
      <c r="AK51" s="33">
        <f t="shared" si="0"/>
        <v>49</v>
      </c>
      <c r="AL51" t="str">
        <f t="shared" si="1"/>
        <v>49-53</v>
      </c>
      <c r="AM51" t="str">
        <f t="shared" si="2"/>
        <v>10.000 a 11.999</v>
      </c>
    </row>
    <row r="52" spans="1:39" x14ac:dyDescent="0.25">
      <c r="A52" t="s">
        <v>1408</v>
      </c>
      <c r="B52" t="s">
        <v>36</v>
      </c>
      <c r="C52">
        <v>3418044</v>
      </c>
      <c r="D52">
        <v>72568011653</v>
      </c>
      <c r="E52" t="s">
        <v>1409</v>
      </c>
      <c r="F52" t="s">
        <v>37</v>
      </c>
      <c r="G52" t="s">
        <v>1410</v>
      </c>
      <c r="H52" t="s">
        <v>48</v>
      </c>
      <c r="I52" t="s">
        <v>39</v>
      </c>
      <c r="K52" t="s">
        <v>40</v>
      </c>
      <c r="L52" t="s">
        <v>88</v>
      </c>
      <c r="M52">
        <v>319</v>
      </c>
      <c r="N52" t="s">
        <v>118</v>
      </c>
      <c r="O52" t="s">
        <v>86</v>
      </c>
      <c r="P52">
        <v>319</v>
      </c>
      <c r="Q52" t="s">
        <v>118</v>
      </c>
      <c r="R52" t="s">
        <v>86</v>
      </c>
      <c r="T52" t="s">
        <v>61</v>
      </c>
      <c r="U52" t="s">
        <v>1269</v>
      </c>
      <c r="V52" t="s">
        <v>44</v>
      </c>
      <c r="X52" t="s">
        <v>45</v>
      </c>
      <c r="AA52">
        <v>0</v>
      </c>
      <c r="AC52">
        <v>0</v>
      </c>
      <c r="AG52" t="s">
        <v>46</v>
      </c>
      <c r="AH52" t="s">
        <v>158</v>
      </c>
      <c r="AI52" s="1">
        <v>40263</v>
      </c>
      <c r="AJ52">
        <v>19756</v>
      </c>
      <c r="AK52" s="33">
        <f t="shared" si="0"/>
        <v>52</v>
      </c>
      <c r="AL52" t="str">
        <f t="shared" si="1"/>
        <v>49-53</v>
      </c>
      <c r="AM52" t="str">
        <f t="shared" si="2"/>
        <v>18.000 a 19.999</v>
      </c>
    </row>
    <row r="53" spans="1:39" x14ac:dyDescent="0.25">
      <c r="A53" t="s">
        <v>1411</v>
      </c>
      <c r="B53" t="s">
        <v>36</v>
      </c>
      <c r="C53">
        <v>1754870</v>
      </c>
      <c r="D53">
        <v>15155418860</v>
      </c>
      <c r="E53" t="s">
        <v>1412</v>
      </c>
      <c r="F53" t="s">
        <v>37</v>
      </c>
      <c r="G53" t="s">
        <v>1413</v>
      </c>
      <c r="H53" t="s">
        <v>48</v>
      </c>
      <c r="I53" t="s">
        <v>39</v>
      </c>
      <c r="K53" t="s">
        <v>72</v>
      </c>
      <c r="M53">
        <v>349</v>
      </c>
      <c r="N53" t="s">
        <v>65</v>
      </c>
      <c r="O53" t="s">
        <v>41</v>
      </c>
      <c r="P53">
        <v>349</v>
      </c>
      <c r="Q53" t="s">
        <v>65</v>
      </c>
      <c r="R53" t="s">
        <v>41</v>
      </c>
      <c r="T53" t="s">
        <v>61</v>
      </c>
      <c r="U53" t="s">
        <v>1236</v>
      </c>
      <c r="V53" t="s">
        <v>44</v>
      </c>
      <c r="X53" t="s">
        <v>45</v>
      </c>
      <c r="AA53">
        <v>0</v>
      </c>
      <c r="AC53">
        <v>0</v>
      </c>
      <c r="AG53" t="s">
        <v>46</v>
      </c>
      <c r="AH53" t="s">
        <v>158</v>
      </c>
      <c r="AI53" s="1">
        <v>40210</v>
      </c>
      <c r="AJ53">
        <v>12272.12</v>
      </c>
      <c r="AK53" s="33">
        <f t="shared" si="0"/>
        <v>51</v>
      </c>
      <c r="AL53" t="str">
        <f t="shared" si="1"/>
        <v>49-53</v>
      </c>
      <c r="AM53" t="str">
        <f t="shared" si="2"/>
        <v>12.000 a 13.999</v>
      </c>
    </row>
    <row r="54" spans="1:39" x14ac:dyDescent="0.25">
      <c r="A54" t="s">
        <v>1414</v>
      </c>
      <c r="B54" t="s">
        <v>36</v>
      </c>
      <c r="C54">
        <v>2060276</v>
      </c>
      <c r="D54">
        <v>109810635</v>
      </c>
      <c r="E54" t="s">
        <v>1415</v>
      </c>
      <c r="F54" t="s">
        <v>37</v>
      </c>
      <c r="G54" t="s">
        <v>1416</v>
      </c>
      <c r="H54" t="s">
        <v>48</v>
      </c>
      <c r="I54" t="s">
        <v>39</v>
      </c>
      <c r="K54" t="s">
        <v>40</v>
      </c>
      <c r="M54">
        <v>622</v>
      </c>
      <c r="N54" t="s">
        <v>419</v>
      </c>
      <c r="O54" t="s">
        <v>41</v>
      </c>
      <c r="P54">
        <v>395</v>
      </c>
      <c r="Q54" t="s">
        <v>107</v>
      </c>
      <c r="R54" t="s">
        <v>41</v>
      </c>
      <c r="T54" t="s">
        <v>61</v>
      </c>
      <c r="U54" t="s">
        <v>1302</v>
      </c>
      <c r="V54" t="s">
        <v>44</v>
      </c>
      <c r="X54" t="s">
        <v>45</v>
      </c>
      <c r="AA54">
        <v>0</v>
      </c>
      <c r="AC54">
        <v>0</v>
      </c>
      <c r="AG54" t="s">
        <v>46</v>
      </c>
      <c r="AH54" t="s">
        <v>158</v>
      </c>
      <c r="AI54" s="1">
        <v>41540</v>
      </c>
      <c r="AJ54">
        <v>14509.16</v>
      </c>
      <c r="AK54" s="33">
        <f t="shared" si="0"/>
        <v>47</v>
      </c>
      <c r="AL54" t="str">
        <f t="shared" si="1"/>
        <v>44-48</v>
      </c>
      <c r="AM54" t="str">
        <f t="shared" si="2"/>
        <v>14.000 a 15.999</v>
      </c>
    </row>
    <row r="55" spans="1:39" x14ac:dyDescent="0.25">
      <c r="A55" t="s">
        <v>1417</v>
      </c>
      <c r="B55" t="s">
        <v>36</v>
      </c>
      <c r="C55">
        <v>1286100</v>
      </c>
      <c r="D55">
        <v>86616021653</v>
      </c>
      <c r="E55" t="s">
        <v>1418</v>
      </c>
      <c r="F55" t="s">
        <v>53</v>
      </c>
      <c r="G55" t="s">
        <v>1419</v>
      </c>
      <c r="H55" t="s">
        <v>48</v>
      </c>
      <c r="I55" t="s">
        <v>39</v>
      </c>
      <c r="K55" t="s">
        <v>40</v>
      </c>
      <c r="L55" t="s">
        <v>59</v>
      </c>
      <c r="M55">
        <v>391</v>
      </c>
      <c r="N55" t="s">
        <v>64</v>
      </c>
      <c r="O55" t="s">
        <v>41</v>
      </c>
      <c r="P55">
        <v>391</v>
      </c>
      <c r="Q55" t="s">
        <v>64</v>
      </c>
      <c r="R55" t="s">
        <v>41</v>
      </c>
      <c r="T55" t="s">
        <v>61</v>
      </c>
      <c r="U55" t="s">
        <v>1241</v>
      </c>
      <c r="V55" t="s">
        <v>44</v>
      </c>
      <c r="X55" t="s">
        <v>45</v>
      </c>
      <c r="AA55">
        <v>0</v>
      </c>
      <c r="AC55">
        <v>0</v>
      </c>
      <c r="AG55" t="s">
        <v>46</v>
      </c>
      <c r="AH55" t="s">
        <v>158</v>
      </c>
      <c r="AI55" s="1">
        <v>39027</v>
      </c>
      <c r="AJ55">
        <v>18663.64</v>
      </c>
      <c r="AK55" s="33">
        <f t="shared" si="0"/>
        <v>51</v>
      </c>
      <c r="AL55" t="str">
        <f t="shared" si="1"/>
        <v>49-53</v>
      </c>
      <c r="AM55" t="str">
        <f t="shared" si="2"/>
        <v>18.000 a 19.999</v>
      </c>
    </row>
    <row r="56" spans="1:39" x14ac:dyDescent="0.25">
      <c r="A56" t="s">
        <v>1420</v>
      </c>
      <c r="B56" t="s">
        <v>36</v>
      </c>
      <c r="C56">
        <v>1766256</v>
      </c>
      <c r="D56">
        <v>2754502602</v>
      </c>
      <c r="E56" t="s">
        <v>1421</v>
      </c>
      <c r="F56" t="s">
        <v>53</v>
      </c>
      <c r="G56" t="s">
        <v>1422</v>
      </c>
      <c r="H56" t="s">
        <v>38</v>
      </c>
      <c r="I56" t="s">
        <v>39</v>
      </c>
      <c r="K56" t="s">
        <v>40</v>
      </c>
      <c r="M56">
        <v>577</v>
      </c>
      <c r="N56" t="s">
        <v>607</v>
      </c>
      <c r="O56" t="s">
        <v>55</v>
      </c>
      <c r="P56">
        <v>1158</v>
      </c>
      <c r="Q56" t="s">
        <v>608</v>
      </c>
      <c r="R56" t="s">
        <v>55</v>
      </c>
      <c r="T56" t="s">
        <v>61</v>
      </c>
      <c r="U56" t="s">
        <v>1269</v>
      </c>
      <c r="V56" t="s">
        <v>44</v>
      </c>
      <c r="X56" t="s">
        <v>45</v>
      </c>
      <c r="AA56">
        <v>0</v>
      </c>
      <c r="AC56">
        <v>0</v>
      </c>
      <c r="AG56" t="s">
        <v>46</v>
      </c>
      <c r="AH56" t="s">
        <v>158</v>
      </c>
      <c r="AI56" s="1">
        <v>40235</v>
      </c>
      <c r="AJ56">
        <v>17945.810000000001</v>
      </c>
      <c r="AK56" s="33">
        <f t="shared" si="0"/>
        <v>47</v>
      </c>
      <c r="AL56" t="str">
        <f t="shared" si="1"/>
        <v>44-48</v>
      </c>
      <c r="AM56" t="str">
        <f t="shared" si="2"/>
        <v>16.000 a 17.999</v>
      </c>
    </row>
    <row r="57" spans="1:39" x14ac:dyDescent="0.25">
      <c r="A57" t="s">
        <v>1423</v>
      </c>
      <c r="B57" t="s">
        <v>36</v>
      </c>
      <c r="C57">
        <v>1999540</v>
      </c>
      <c r="D57">
        <v>6924078630</v>
      </c>
      <c r="E57" t="s">
        <v>1424</v>
      </c>
      <c r="F57" t="s">
        <v>53</v>
      </c>
      <c r="G57" t="s">
        <v>1425</v>
      </c>
      <c r="H57" t="s">
        <v>67</v>
      </c>
      <c r="I57" t="s">
        <v>39</v>
      </c>
      <c r="K57" t="s">
        <v>72</v>
      </c>
      <c r="M57">
        <v>314</v>
      </c>
      <c r="N57" t="s">
        <v>135</v>
      </c>
      <c r="O57" t="s">
        <v>86</v>
      </c>
      <c r="P57">
        <v>314</v>
      </c>
      <c r="Q57" t="s">
        <v>135</v>
      </c>
      <c r="R57" t="s">
        <v>86</v>
      </c>
      <c r="T57" t="s">
        <v>61</v>
      </c>
      <c r="U57" t="s">
        <v>1351</v>
      </c>
      <c r="V57" t="s">
        <v>44</v>
      </c>
      <c r="X57" t="s">
        <v>45</v>
      </c>
      <c r="AA57">
        <v>0</v>
      </c>
      <c r="AC57">
        <v>0</v>
      </c>
      <c r="AG57" t="s">
        <v>46</v>
      </c>
      <c r="AH57" t="s">
        <v>158</v>
      </c>
      <c r="AI57" s="1">
        <v>41332</v>
      </c>
      <c r="AJ57">
        <v>17363.62</v>
      </c>
      <c r="AK57" s="33">
        <f t="shared" si="0"/>
        <v>37</v>
      </c>
      <c r="AL57" t="str">
        <f t="shared" si="1"/>
        <v>34-38</v>
      </c>
      <c r="AM57" t="str">
        <f t="shared" si="2"/>
        <v>16.000 a 17.999</v>
      </c>
    </row>
    <row r="58" spans="1:39" x14ac:dyDescent="0.25">
      <c r="A58" t="s">
        <v>1426</v>
      </c>
      <c r="B58" t="s">
        <v>36</v>
      </c>
      <c r="C58">
        <v>1792226</v>
      </c>
      <c r="D58">
        <v>6707174606</v>
      </c>
      <c r="E58" t="s">
        <v>1427</v>
      </c>
      <c r="F58" t="s">
        <v>53</v>
      </c>
      <c r="G58" t="s">
        <v>1428</v>
      </c>
      <c r="H58" t="s">
        <v>38</v>
      </c>
      <c r="I58" t="s">
        <v>39</v>
      </c>
      <c r="K58" t="s">
        <v>72</v>
      </c>
      <c r="M58">
        <v>794</v>
      </c>
      <c r="N58" t="s">
        <v>807</v>
      </c>
      <c r="O58" t="s">
        <v>55</v>
      </c>
      <c r="P58">
        <v>1158</v>
      </c>
      <c r="Q58" t="s">
        <v>608</v>
      </c>
      <c r="R58" t="s">
        <v>55</v>
      </c>
      <c r="T58" t="s">
        <v>61</v>
      </c>
      <c r="U58" t="s">
        <v>1302</v>
      </c>
      <c r="V58" t="s">
        <v>44</v>
      </c>
      <c r="X58" t="s">
        <v>45</v>
      </c>
      <c r="AA58">
        <v>0</v>
      </c>
      <c r="AC58">
        <v>0</v>
      </c>
      <c r="AG58" t="s">
        <v>46</v>
      </c>
      <c r="AH58" t="s">
        <v>158</v>
      </c>
      <c r="AI58" s="1">
        <v>40652</v>
      </c>
      <c r="AJ58">
        <v>13273.52</v>
      </c>
      <c r="AK58" s="33">
        <f t="shared" si="0"/>
        <v>37</v>
      </c>
      <c r="AL58" t="str">
        <f t="shared" si="1"/>
        <v>34-38</v>
      </c>
      <c r="AM58" t="str">
        <f t="shared" si="2"/>
        <v>12.000 a 13.999</v>
      </c>
    </row>
    <row r="59" spans="1:39" x14ac:dyDescent="0.25">
      <c r="A59" t="s">
        <v>1429</v>
      </c>
      <c r="B59" t="s">
        <v>36</v>
      </c>
      <c r="C59">
        <v>5644660</v>
      </c>
      <c r="D59">
        <v>9776798616</v>
      </c>
      <c r="E59" t="s">
        <v>1430</v>
      </c>
      <c r="F59" t="s">
        <v>53</v>
      </c>
      <c r="G59" t="s">
        <v>1431</v>
      </c>
      <c r="H59" t="s">
        <v>48</v>
      </c>
      <c r="I59" t="s">
        <v>39</v>
      </c>
      <c r="K59" t="s">
        <v>40</v>
      </c>
      <c r="L59" t="s">
        <v>223</v>
      </c>
      <c r="M59">
        <v>104</v>
      </c>
      <c r="N59" t="s">
        <v>317</v>
      </c>
      <c r="O59" t="s">
        <v>50</v>
      </c>
      <c r="P59">
        <v>319</v>
      </c>
      <c r="Q59" t="s">
        <v>118</v>
      </c>
      <c r="R59" t="s">
        <v>86</v>
      </c>
      <c r="T59" t="s">
        <v>61</v>
      </c>
      <c r="U59" t="s">
        <v>1257</v>
      </c>
      <c r="V59" t="s">
        <v>44</v>
      </c>
      <c r="X59" t="s">
        <v>45</v>
      </c>
      <c r="AA59">
        <v>0</v>
      </c>
      <c r="AC59">
        <v>0</v>
      </c>
      <c r="AG59" t="s">
        <v>46</v>
      </c>
      <c r="AH59" t="s">
        <v>158</v>
      </c>
      <c r="AI59" s="1">
        <v>43634</v>
      </c>
      <c r="AJ59">
        <v>13324.47</v>
      </c>
      <c r="AK59" s="33">
        <f t="shared" si="0"/>
        <v>33</v>
      </c>
      <c r="AL59" t="str">
        <f t="shared" si="1"/>
        <v>29-33</v>
      </c>
      <c r="AM59" t="str">
        <f t="shared" si="2"/>
        <v>12.000 a 13.999</v>
      </c>
    </row>
    <row r="60" spans="1:39" x14ac:dyDescent="0.25">
      <c r="A60" t="s">
        <v>1432</v>
      </c>
      <c r="B60" t="s">
        <v>36</v>
      </c>
      <c r="C60">
        <v>2131679</v>
      </c>
      <c r="D60">
        <v>3594885607</v>
      </c>
      <c r="E60" t="s">
        <v>801</v>
      </c>
      <c r="F60" t="s">
        <v>53</v>
      </c>
      <c r="G60" t="s">
        <v>1433</v>
      </c>
      <c r="H60" t="s">
        <v>48</v>
      </c>
      <c r="I60" t="s">
        <v>39</v>
      </c>
      <c r="K60" t="s">
        <v>40</v>
      </c>
      <c r="M60">
        <v>791</v>
      </c>
      <c r="N60" t="s">
        <v>103</v>
      </c>
      <c r="O60" t="s">
        <v>104</v>
      </c>
      <c r="P60">
        <v>403</v>
      </c>
      <c r="Q60" t="s">
        <v>105</v>
      </c>
      <c r="R60" t="s">
        <v>41</v>
      </c>
      <c r="T60" t="s">
        <v>52</v>
      </c>
      <c r="U60" t="s">
        <v>1434</v>
      </c>
      <c r="V60" t="s">
        <v>44</v>
      </c>
      <c r="X60" t="s">
        <v>45</v>
      </c>
      <c r="Z60" t="s">
        <v>245</v>
      </c>
      <c r="AA60">
        <v>0</v>
      </c>
      <c r="AC60">
        <v>0</v>
      </c>
      <c r="AE60" t="s">
        <v>1435</v>
      </c>
      <c r="AF60" t="s">
        <v>1436</v>
      </c>
      <c r="AG60" t="s">
        <v>46</v>
      </c>
      <c r="AH60" t="s">
        <v>158</v>
      </c>
      <c r="AI60" s="1">
        <v>41796</v>
      </c>
      <c r="AJ60">
        <v>7803.45</v>
      </c>
      <c r="AK60" s="33">
        <f t="shared" si="0"/>
        <v>46</v>
      </c>
      <c r="AL60" t="str">
        <f t="shared" si="1"/>
        <v>44-48</v>
      </c>
      <c r="AM60" t="str">
        <f t="shared" si="2"/>
        <v>6.000 a 7.999</v>
      </c>
    </row>
    <row r="61" spans="1:39" x14ac:dyDescent="0.25">
      <c r="A61" t="s">
        <v>1437</v>
      </c>
      <c r="B61" t="s">
        <v>36</v>
      </c>
      <c r="C61">
        <v>1863114</v>
      </c>
      <c r="D61">
        <v>98543687691</v>
      </c>
      <c r="E61" t="s">
        <v>683</v>
      </c>
      <c r="F61" t="s">
        <v>53</v>
      </c>
      <c r="G61" t="s">
        <v>1438</v>
      </c>
      <c r="H61" t="s">
        <v>67</v>
      </c>
      <c r="I61" t="s">
        <v>39</v>
      </c>
      <c r="K61" t="s">
        <v>40</v>
      </c>
      <c r="M61">
        <v>808</v>
      </c>
      <c r="N61" t="s">
        <v>127</v>
      </c>
      <c r="O61" t="s">
        <v>41</v>
      </c>
      <c r="P61">
        <v>808</v>
      </c>
      <c r="Q61" t="s">
        <v>127</v>
      </c>
      <c r="R61" t="s">
        <v>41</v>
      </c>
      <c r="T61" t="s">
        <v>61</v>
      </c>
      <c r="U61" t="s">
        <v>1285</v>
      </c>
      <c r="V61" t="s">
        <v>44</v>
      </c>
      <c r="X61" t="s">
        <v>45</v>
      </c>
      <c r="AA61">
        <v>0</v>
      </c>
      <c r="AC61">
        <v>0</v>
      </c>
      <c r="AG61" t="s">
        <v>46</v>
      </c>
      <c r="AH61" t="s">
        <v>158</v>
      </c>
      <c r="AI61" s="1">
        <v>40661</v>
      </c>
      <c r="AJ61">
        <v>17255.59</v>
      </c>
      <c r="AK61" s="33">
        <f t="shared" si="0"/>
        <v>48</v>
      </c>
      <c r="AL61" t="str">
        <f t="shared" si="1"/>
        <v>44-48</v>
      </c>
      <c r="AM61" t="str">
        <f t="shared" si="2"/>
        <v>16.000 a 17.999</v>
      </c>
    </row>
    <row r="62" spans="1:39" x14ac:dyDescent="0.25">
      <c r="A62" t="s">
        <v>1439</v>
      </c>
      <c r="B62" t="s">
        <v>36</v>
      </c>
      <c r="C62">
        <v>1968701</v>
      </c>
      <c r="D62">
        <v>24898014810</v>
      </c>
      <c r="E62" t="s">
        <v>1440</v>
      </c>
      <c r="F62" t="s">
        <v>53</v>
      </c>
      <c r="G62" t="s">
        <v>1441</v>
      </c>
      <c r="H62" t="s">
        <v>48</v>
      </c>
      <c r="I62" t="s">
        <v>39</v>
      </c>
      <c r="K62" t="s">
        <v>72</v>
      </c>
      <c r="M62">
        <v>288</v>
      </c>
      <c r="N62" t="s">
        <v>186</v>
      </c>
      <c r="O62" t="s">
        <v>86</v>
      </c>
      <c r="P62">
        <v>288</v>
      </c>
      <c r="Q62" t="s">
        <v>186</v>
      </c>
      <c r="R62" t="s">
        <v>86</v>
      </c>
      <c r="T62" t="s">
        <v>61</v>
      </c>
      <c r="U62" t="s">
        <v>1278</v>
      </c>
      <c r="V62" t="s">
        <v>44</v>
      </c>
      <c r="X62" t="s">
        <v>45</v>
      </c>
      <c r="AA62">
        <v>0</v>
      </c>
      <c r="AC62">
        <v>0</v>
      </c>
      <c r="AG62" t="s">
        <v>46</v>
      </c>
      <c r="AH62" t="s">
        <v>158</v>
      </c>
      <c r="AI62" s="1">
        <v>41576</v>
      </c>
      <c r="AJ62">
        <v>13356.63</v>
      </c>
      <c r="AK62" s="33">
        <f t="shared" si="0"/>
        <v>47</v>
      </c>
      <c r="AL62" t="str">
        <f t="shared" si="1"/>
        <v>44-48</v>
      </c>
      <c r="AM62" t="str">
        <f t="shared" si="2"/>
        <v>12.000 a 13.999</v>
      </c>
    </row>
    <row r="63" spans="1:39" x14ac:dyDescent="0.25">
      <c r="A63" t="s">
        <v>1442</v>
      </c>
      <c r="B63" t="s">
        <v>36</v>
      </c>
      <c r="C63">
        <v>2900313</v>
      </c>
      <c r="D63">
        <v>6022966680</v>
      </c>
      <c r="E63" t="s">
        <v>255</v>
      </c>
      <c r="F63" t="s">
        <v>53</v>
      </c>
      <c r="G63" t="s">
        <v>1443</v>
      </c>
      <c r="H63" t="s">
        <v>38</v>
      </c>
      <c r="I63" t="s">
        <v>39</v>
      </c>
      <c r="K63" t="s">
        <v>40</v>
      </c>
      <c r="M63">
        <v>799</v>
      </c>
      <c r="N63" t="s">
        <v>550</v>
      </c>
      <c r="O63" t="s">
        <v>55</v>
      </c>
      <c r="P63">
        <v>1152</v>
      </c>
      <c r="Q63" t="s">
        <v>113</v>
      </c>
      <c r="R63" t="s">
        <v>55</v>
      </c>
      <c r="T63" t="s">
        <v>61</v>
      </c>
      <c r="U63" t="s">
        <v>1278</v>
      </c>
      <c r="V63" t="s">
        <v>44</v>
      </c>
      <c r="X63" t="s">
        <v>45</v>
      </c>
      <c r="AA63">
        <v>0</v>
      </c>
      <c r="AC63">
        <v>0</v>
      </c>
      <c r="AG63" t="s">
        <v>46</v>
      </c>
      <c r="AH63" t="s">
        <v>158</v>
      </c>
      <c r="AI63" s="1">
        <v>41465</v>
      </c>
      <c r="AJ63">
        <v>12763.01</v>
      </c>
      <c r="AK63" s="33">
        <f t="shared" si="0"/>
        <v>39</v>
      </c>
      <c r="AL63" t="str">
        <f t="shared" si="1"/>
        <v>39-43</v>
      </c>
      <c r="AM63" t="str">
        <f t="shared" si="2"/>
        <v>12.000 a 13.999</v>
      </c>
    </row>
    <row r="64" spans="1:39" x14ac:dyDescent="0.25">
      <c r="A64" t="s">
        <v>1444</v>
      </c>
      <c r="B64" t="s">
        <v>36</v>
      </c>
      <c r="C64">
        <v>1644401</v>
      </c>
      <c r="D64">
        <v>3576811699</v>
      </c>
      <c r="E64" t="s">
        <v>281</v>
      </c>
      <c r="F64" t="s">
        <v>53</v>
      </c>
      <c r="G64" t="s">
        <v>1445</v>
      </c>
      <c r="H64" t="s">
        <v>48</v>
      </c>
      <c r="I64" t="s">
        <v>39</v>
      </c>
      <c r="K64" t="s">
        <v>40</v>
      </c>
      <c r="L64" t="s">
        <v>379</v>
      </c>
      <c r="M64">
        <v>288</v>
      </c>
      <c r="N64" t="s">
        <v>186</v>
      </c>
      <c r="O64" t="s">
        <v>86</v>
      </c>
      <c r="P64">
        <v>288</v>
      </c>
      <c r="Q64" t="s">
        <v>186</v>
      </c>
      <c r="R64" t="s">
        <v>86</v>
      </c>
      <c r="T64" t="s">
        <v>61</v>
      </c>
      <c r="U64" t="s">
        <v>1241</v>
      </c>
      <c r="V64" t="s">
        <v>44</v>
      </c>
      <c r="X64" t="s">
        <v>45</v>
      </c>
      <c r="AA64">
        <v>0</v>
      </c>
      <c r="AC64">
        <v>0</v>
      </c>
      <c r="AG64" t="s">
        <v>46</v>
      </c>
      <c r="AH64" t="s">
        <v>158</v>
      </c>
      <c r="AI64" s="1">
        <v>39660</v>
      </c>
      <c r="AJ64">
        <v>19531.71</v>
      </c>
      <c r="AK64" s="33">
        <f t="shared" si="0"/>
        <v>44</v>
      </c>
      <c r="AL64" t="str">
        <f t="shared" si="1"/>
        <v>44-48</v>
      </c>
      <c r="AM64" t="str">
        <f t="shared" si="2"/>
        <v>18.000 a 19.999</v>
      </c>
    </row>
    <row r="65" spans="1:39" x14ac:dyDescent="0.25">
      <c r="A65" t="s">
        <v>1446</v>
      </c>
      <c r="B65" t="s">
        <v>36</v>
      </c>
      <c r="C65">
        <v>1722947</v>
      </c>
      <c r="D65">
        <v>29150161865</v>
      </c>
      <c r="E65" t="s">
        <v>1447</v>
      </c>
      <c r="F65" t="s">
        <v>53</v>
      </c>
      <c r="G65" t="s">
        <v>1448</v>
      </c>
      <c r="H65" t="s">
        <v>48</v>
      </c>
      <c r="I65" t="s">
        <v>39</v>
      </c>
      <c r="K65" t="s">
        <v>72</v>
      </c>
      <c r="M65">
        <v>796</v>
      </c>
      <c r="N65" t="s">
        <v>571</v>
      </c>
      <c r="O65" t="s">
        <v>55</v>
      </c>
      <c r="P65">
        <v>1152</v>
      </c>
      <c r="Q65" t="s">
        <v>113</v>
      </c>
      <c r="R65" t="s">
        <v>55</v>
      </c>
      <c r="T65" t="s">
        <v>61</v>
      </c>
      <c r="U65" t="s">
        <v>1285</v>
      </c>
      <c r="V65" t="s">
        <v>44</v>
      </c>
      <c r="X65" t="s">
        <v>45</v>
      </c>
      <c r="AA65">
        <v>0</v>
      </c>
      <c r="AC65">
        <v>0</v>
      </c>
      <c r="AG65" t="s">
        <v>46</v>
      </c>
      <c r="AH65" t="s">
        <v>158</v>
      </c>
      <c r="AI65" s="1">
        <v>40518</v>
      </c>
      <c r="AJ65">
        <v>17255.59</v>
      </c>
      <c r="AK65" s="33">
        <f t="shared" si="0"/>
        <v>41</v>
      </c>
      <c r="AL65" t="str">
        <f t="shared" si="1"/>
        <v>39-43</v>
      </c>
      <c r="AM65" t="str">
        <f t="shared" si="2"/>
        <v>16.000 a 17.999</v>
      </c>
    </row>
    <row r="66" spans="1:39" x14ac:dyDescent="0.25">
      <c r="A66" t="s">
        <v>1449</v>
      </c>
      <c r="B66" t="s">
        <v>36</v>
      </c>
      <c r="C66">
        <v>1572096</v>
      </c>
      <c r="D66">
        <v>840834683</v>
      </c>
      <c r="E66" t="s">
        <v>1450</v>
      </c>
      <c r="F66" t="s">
        <v>53</v>
      </c>
      <c r="G66" t="s">
        <v>1451</v>
      </c>
      <c r="H66" t="s">
        <v>117</v>
      </c>
      <c r="I66" t="s">
        <v>39</v>
      </c>
      <c r="K66" t="s">
        <v>72</v>
      </c>
      <c r="M66">
        <v>796</v>
      </c>
      <c r="N66" t="s">
        <v>571</v>
      </c>
      <c r="O66" t="s">
        <v>55</v>
      </c>
      <c r="P66">
        <v>1152</v>
      </c>
      <c r="Q66" t="s">
        <v>113</v>
      </c>
      <c r="R66" t="s">
        <v>55</v>
      </c>
      <c r="T66" t="s">
        <v>52</v>
      </c>
      <c r="U66" t="s">
        <v>1302</v>
      </c>
      <c r="V66" t="s">
        <v>44</v>
      </c>
      <c r="X66" t="s">
        <v>45</v>
      </c>
      <c r="AA66">
        <v>26276</v>
      </c>
      <c r="AB66" t="s">
        <v>1452</v>
      </c>
      <c r="AC66">
        <v>0</v>
      </c>
      <c r="AG66" t="s">
        <v>46</v>
      </c>
      <c r="AH66" t="s">
        <v>158</v>
      </c>
      <c r="AI66" s="1">
        <v>40311</v>
      </c>
      <c r="AJ66">
        <v>9260.6</v>
      </c>
      <c r="AK66" s="33">
        <f t="shared" si="0"/>
        <v>45</v>
      </c>
      <c r="AL66" t="str">
        <f t="shared" si="1"/>
        <v>44-48</v>
      </c>
      <c r="AM66" t="str">
        <f t="shared" si="2"/>
        <v>8.000 a 9.999</v>
      </c>
    </row>
    <row r="67" spans="1:39" x14ac:dyDescent="0.25">
      <c r="A67" t="s">
        <v>1453</v>
      </c>
      <c r="B67" t="s">
        <v>36</v>
      </c>
      <c r="C67">
        <v>413457</v>
      </c>
      <c r="D67">
        <v>65205863668</v>
      </c>
      <c r="E67" t="s">
        <v>1454</v>
      </c>
      <c r="F67" t="s">
        <v>53</v>
      </c>
      <c r="G67" t="s">
        <v>1455</v>
      </c>
      <c r="H67" t="s">
        <v>48</v>
      </c>
      <c r="I67" t="s">
        <v>39</v>
      </c>
      <c r="K67" t="s">
        <v>40</v>
      </c>
      <c r="L67" t="s">
        <v>457</v>
      </c>
      <c r="M67">
        <v>403</v>
      </c>
      <c r="N67" t="s">
        <v>105</v>
      </c>
      <c r="O67" t="s">
        <v>41</v>
      </c>
      <c r="P67">
        <v>403</v>
      </c>
      <c r="Q67" t="s">
        <v>105</v>
      </c>
      <c r="R67" t="s">
        <v>41</v>
      </c>
      <c r="T67" t="s">
        <v>61</v>
      </c>
      <c r="U67" t="s">
        <v>1252</v>
      </c>
      <c r="V67" t="s">
        <v>44</v>
      </c>
      <c r="X67" t="s">
        <v>45</v>
      </c>
      <c r="AA67">
        <v>0</v>
      </c>
      <c r="AC67">
        <v>0</v>
      </c>
      <c r="AG67" t="s">
        <v>46</v>
      </c>
      <c r="AH67" t="s">
        <v>158</v>
      </c>
      <c r="AI67" s="1">
        <v>32871</v>
      </c>
      <c r="AJ67">
        <v>21496.57</v>
      </c>
      <c r="AK67" s="33">
        <f t="shared" ref="AK67:AK130" si="3">(YEAR($AO$2))-YEAR(E67)</f>
        <v>58</v>
      </c>
      <c r="AL67" t="str">
        <f t="shared" ref="AL67:AL130" si="4">VLOOKUP(AK67,$AQ$2:$AR$13,2,1)</f>
        <v>54-58</v>
      </c>
      <c r="AM67" t="str">
        <f t="shared" ref="AM67:AM130" si="5">VLOOKUP(AJ67,$AS$2:$AT$12,2,1)</f>
        <v>20.000 ou mais</v>
      </c>
    </row>
    <row r="68" spans="1:39" x14ac:dyDescent="0.25">
      <c r="A68" t="s">
        <v>1456</v>
      </c>
      <c r="B68" t="s">
        <v>36</v>
      </c>
      <c r="C68">
        <v>1761753</v>
      </c>
      <c r="D68">
        <v>67193943634</v>
      </c>
      <c r="E68" t="s">
        <v>547</v>
      </c>
      <c r="F68" t="s">
        <v>53</v>
      </c>
      <c r="G68" t="s">
        <v>1457</v>
      </c>
      <c r="H68" t="s">
        <v>48</v>
      </c>
      <c r="I68" t="s">
        <v>39</v>
      </c>
      <c r="K68" t="s">
        <v>40</v>
      </c>
      <c r="M68">
        <v>403</v>
      </c>
      <c r="N68" t="s">
        <v>105</v>
      </c>
      <c r="O68" t="s">
        <v>41</v>
      </c>
      <c r="P68">
        <v>403</v>
      </c>
      <c r="Q68" t="s">
        <v>105</v>
      </c>
      <c r="R68" t="s">
        <v>41</v>
      </c>
      <c r="T68" t="s">
        <v>61</v>
      </c>
      <c r="U68" t="s">
        <v>1285</v>
      </c>
      <c r="V68" t="s">
        <v>44</v>
      </c>
      <c r="X68" t="s">
        <v>45</v>
      </c>
      <c r="AA68">
        <v>0</v>
      </c>
      <c r="AC68">
        <v>0</v>
      </c>
      <c r="AG68" t="s">
        <v>46</v>
      </c>
      <c r="AH68" t="s">
        <v>158</v>
      </c>
      <c r="AI68" s="1">
        <v>40977</v>
      </c>
      <c r="AJ68">
        <v>17255.59</v>
      </c>
      <c r="AK68" s="33">
        <f t="shared" si="3"/>
        <v>55</v>
      </c>
      <c r="AL68" t="str">
        <f t="shared" si="4"/>
        <v>54-58</v>
      </c>
      <c r="AM68" t="str">
        <f t="shared" si="5"/>
        <v>16.000 a 17.999</v>
      </c>
    </row>
    <row r="69" spans="1:39" x14ac:dyDescent="0.25">
      <c r="A69" t="s">
        <v>1458</v>
      </c>
      <c r="B69" t="s">
        <v>36</v>
      </c>
      <c r="C69">
        <v>1659734</v>
      </c>
      <c r="D69">
        <v>7435705705</v>
      </c>
      <c r="E69" t="s">
        <v>1459</v>
      </c>
      <c r="F69" t="s">
        <v>53</v>
      </c>
      <c r="G69" t="s">
        <v>1460</v>
      </c>
      <c r="H69" t="s">
        <v>48</v>
      </c>
      <c r="I69" t="s">
        <v>39</v>
      </c>
      <c r="K69" t="s">
        <v>114</v>
      </c>
      <c r="L69" t="s">
        <v>1461</v>
      </c>
      <c r="M69">
        <v>335</v>
      </c>
      <c r="N69" t="s">
        <v>159</v>
      </c>
      <c r="O69" t="s">
        <v>41</v>
      </c>
      <c r="P69">
        <v>335</v>
      </c>
      <c r="Q69" t="s">
        <v>159</v>
      </c>
      <c r="R69" t="s">
        <v>41</v>
      </c>
      <c r="T69" t="s">
        <v>61</v>
      </c>
      <c r="U69" t="s">
        <v>1269</v>
      </c>
      <c r="V69" t="s">
        <v>44</v>
      </c>
      <c r="X69" t="s">
        <v>45</v>
      </c>
      <c r="AA69">
        <v>0</v>
      </c>
      <c r="AC69">
        <v>0</v>
      </c>
      <c r="AG69" t="s">
        <v>46</v>
      </c>
      <c r="AH69" t="s">
        <v>158</v>
      </c>
      <c r="AI69" s="1">
        <v>39716</v>
      </c>
      <c r="AJ69">
        <v>17945.810000000001</v>
      </c>
      <c r="AK69" s="33">
        <f t="shared" si="3"/>
        <v>47</v>
      </c>
      <c r="AL69" t="str">
        <f t="shared" si="4"/>
        <v>44-48</v>
      </c>
      <c r="AM69" t="str">
        <f t="shared" si="5"/>
        <v>16.000 a 17.999</v>
      </c>
    </row>
    <row r="70" spans="1:39" x14ac:dyDescent="0.25">
      <c r="A70" t="s">
        <v>1462</v>
      </c>
      <c r="B70" t="s">
        <v>36</v>
      </c>
      <c r="C70">
        <v>1527655</v>
      </c>
      <c r="D70">
        <v>5514253775</v>
      </c>
      <c r="E70" t="s">
        <v>1463</v>
      </c>
      <c r="F70" t="s">
        <v>53</v>
      </c>
      <c r="G70" t="s">
        <v>1464</v>
      </c>
      <c r="H70" t="s">
        <v>48</v>
      </c>
      <c r="I70" t="s">
        <v>39</v>
      </c>
      <c r="K70" t="s">
        <v>114</v>
      </c>
      <c r="L70" t="s">
        <v>216</v>
      </c>
      <c r="M70">
        <v>376</v>
      </c>
      <c r="N70" t="s">
        <v>164</v>
      </c>
      <c r="O70" t="s">
        <v>41</v>
      </c>
      <c r="P70">
        <v>376</v>
      </c>
      <c r="Q70" t="s">
        <v>164</v>
      </c>
      <c r="R70" t="s">
        <v>41</v>
      </c>
      <c r="T70" t="s">
        <v>61</v>
      </c>
      <c r="U70" t="s">
        <v>1285</v>
      </c>
      <c r="V70" t="s">
        <v>44</v>
      </c>
      <c r="X70" t="s">
        <v>45</v>
      </c>
      <c r="AA70">
        <v>0</v>
      </c>
      <c r="AC70">
        <v>0</v>
      </c>
      <c r="AG70" t="s">
        <v>46</v>
      </c>
      <c r="AH70" t="s">
        <v>158</v>
      </c>
      <c r="AI70" s="1">
        <v>39716</v>
      </c>
      <c r="AJ70">
        <v>17255.59</v>
      </c>
      <c r="AK70" s="33">
        <f t="shared" si="3"/>
        <v>41</v>
      </c>
      <c r="AL70" t="str">
        <f t="shared" si="4"/>
        <v>39-43</v>
      </c>
      <c r="AM70" t="str">
        <f t="shared" si="5"/>
        <v>16.000 a 17.999</v>
      </c>
    </row>
    <row r="71" spans="1:39" x14ac:dyDescent="0.25">
      <c r="A71" t="s">
        <v>1465</v>
      </c>
      <c r="B71" t="s">
        <v>36</v>
      </c>
      <c r="C71">
        <v>3150644</v>
      </c>
      <c r="D71">
        <v>10796616892</v>
      </c>
      <c r="E71" t="s">
        <v>1466</v>
      </c>
      <c r="F71" t="s">
        <v>53</v>
      </c>
      <c r="G71" t="s">
        <v>1467</v>
      </c>
      <c r="H71" t="s">
        <v>48</v>
      </c>
      <c r="I71" t="s">
        <v>39</v>
      </c>
      <c r="K71" t="s">
        <v>114</v>
      </c>
      <c r="L71" t="s">
        <v>216</v>
      </c>
      <c r="M71">
        <v>443</v>
      </c>
      <c r="N71" t="s">
        <v>310</v>
      </c>
      <c r="O71" t="s">
        <v>41</v>
      </c>
      <c r="P71">
        <v>807</v>
      </c>
      <c r="Q71" t="s">
        <v>210</v>
      </c>
      <c r="R71" t="s">
        <v>41</v>
      </c>
      <c r="T71" t="s">
        <v>61</v>
      </c>
      <c r="U71" t="s">
        <v>1241</v>
      </c>
      <c r="V71" t="s">
        <v>44</v>
      </c>
      <c r="X71" t="s">
        <v>45</v>
      </c>
      <c r="AA71">
        <v>0</v>
      </c>
      <c r="AC71">
        <v>0</v>
      </c>
      <c r="AG71" t="s">
        <v>46</v>
      </c>
      <c r="AH71" t="s">
        <v>158</v>
      </c>
      <c r="AI71" s="1">
        <v>34904</v>
      </c>
      <c r="AJ71">
        <v>24283.07</v>
      </c>
      <c r="AK71" s="33">
        <f t="shared" si="3"/>
        <v>51</v>
      </c>
      <c r="AL71" t="str">
        <f t="shared" si="4"/>
        <v>49-53</v>
      </c>
      <c r="AM71" t="str">
        <f t="shared" si="5"/>
        <v>20.000 ou mais</v>
      </c>
    </row>
    <row r="72" spans="1:39" x14ac:dyDescent="0.25">
      <c r="A72" t="s">
        <v>1468</v>
      </c>
      <c r="B72" t="s">
        <v>36</v>
      </c>
      <c r="C72">
        <v>1509577</v>
      </c>
      <c r="D72">
        <v>611836602</v>
      </c>
      <c r="E72" t="s">
        <v>1469</v>
      </c>
      <c r="F72" t="s">
        <v>53</v>
      </c>
      <c r="G72" t="s">
        <v>1470</v>
      </c>
      <c r="H72" t="s">
        <v>48</v>
      </c>
      <c r="I72" t="s">
        <v>39</v>
      </c>
      <c r="K72" t="s">
        <v>72</v>
      </c>
      <c r="M72">
        <v>588</v>
      </c>
      <c r="N72" t="s">
        <v>1471</v>
      </c>
      <c r="O72" t="s">
        <v>41</v>
      </c>
      <c r="P72">
        <v>808</v>
      </c>
      <c r="Q72" t="s">
        <v>127</v>
      </c>
      <c r="R72" t="s">
        <v>41</v>
      </c>
      <c r="T72" t="s">
        <v>61</v>
      </c>
      <c r="U72" t="s">
        <v>1278</v>
      </c>
      <c r="V72" t="s">
        <v>44</v>
      </c>
      <c r="X72" t="s">
        <v>45</v>
      </c>
      <c r="AA72">
        <v>0</v>
      </c>
      <c r="AC72">
        <v>0</v>
      </c>
      <c r="AG72" t="s">
        <v>46</v>
      </c>
      <c r="AH72" t="s">
        <v>158</v>
      </c>
      <c r="AI72" s="1">
        <v>41509</v>
      </c>
      <c r="AJ72">
        <v>16615.77</v>
      </c>
      <c r="AK72" s="33">
        <f t="shared" si="3"/>
        <v>44</v>
      </c>
      <c r="AL72" t="str">
        <f t="shared" si="4"/>
        <v>44-48</v>
      </c>
      <c r="AM72" t="str">
        <f t="shared" si="5"/>
        <v>16.000 a 17.999</v>
      </c>
    </row>
    <row r="73" spans="1:39" x14ac:dyDescent="0.25">
      <c r="A73" t="s">
        <v>1472</v>
      </c>
      <c r="B73" t="s">
        <v>36</v>
      </c>
      <c r="C73">
        <v>1350059</v>
      </c>
      <c r="D73">
        <v>9891176851</v>
      </c>
      <c r="E73" t="s">
        <v>1473</v>
      </c>
      <c r="F73" t="s">
        <v>53</v>
      </c>
      <c r="G73" t="s">
        <v>1474</v>
      </c>
      <c r="H73" t="s">
        <v>48</v>
      </c>
      <c r="I73" t="s">
        <v>39</v>
      </c>
      <c r="K73" t="s">
        <v>72</v>
      </c>
      <c r="L73" t="s">
        <v>588</v>
      </c>
      <c r="M73">
        <v>395</v>
      </c>
      <c r="N73" t="s">
        <v>107</v>
      </c>
      <c r="O73" t="s">
        <v>41</v>
      </c>
      <c r="P73">
        <v>395</v>
      </c>
      <c r="Q73" t="s">
        <v>107</v>
      </c>
      <c r="R73" t="s">
        <v>41</v>
      </c>
      <c r="T73" t="s">
        <v>61</v>
      </c>
      <c r="U73" t="s">
        <v>1252</v>
      </c>
      <c r="V73" t="s">
        <v>44</v>
      </c>
      <c r="X73" t="s">
        <v>45</v>
      </c>
      <c r="AA73">
        <v>0</v>
      </c>
      <c r="AC73">
        <v>0</v>
      </c>
      <c r="AG73" t="s">
        <v>46</v>
      </c>
      <c r="AH73" t="s">
        <v>158</v>
      </c>
      <c r="AI73" s="1">
        <v>37386</v>
      </c>
      <c r="AJ73">
        <v>21484.89</v>
      </c>
      <c r="AK73" s="33">
        <f t="shared" si="3"/>
        <v>52</v>
      </c>
      <c r="AL73" t="str">
        <f t="shared" si="4"/>
        <v>49-53</v>
      </c>
      <c r="AM73" t="str">
        <f t="shared" si="5"/>
        <v>20.000 ou mais</v>
      </c>
    </row>
    <row r="74" spans="1:39" x14ac:dyDescent="0.25">
      <c r="A74" t="s">
        <v>1475</v>
      </c>
      <c r="B74" t="s">
        <v>36</v>
      </c>
      <c r="C74">
        <v>3250932</v>
      </c>
      <c r="D74">
        <v>9209021975</v>
      </c>
      <c r="E74" t="s">
        <v>1476</v>
      </c>
      <c r="F74" t="s">
        <v>53</v>
      </c>
      <c r="G74" t="s">
        <v>1477</v>
      </c>
      <c r="H74" t="s">
        <v>48</v>
      </c>
      <c r="I74" t="s">
        <v>39</v>
      </c>
      <c r="K74" t="s">
        <v>68</v>
      </c>
      <c r="M74">
        <v>1329</v>
      </c>
      <c r="N74" t="s">
        <v>1478</v>
      </c>
      <c r="O74" t="s">
        <v>41</v>
      </c>
      <c r="P74">
        <v>407</v>
      </c>
      <c r="Q74" t="s">
        <v>161</v>
      </c>
      <c r="R74" t="s">
        <v>41</v>
      </c>
      <c r="T74" t="s">
        <v>61</v>
      </c>
      <c r="U74" t="s">
        <v>1244</v>
      </c>
      <c r="V74" t="s">
        <v>44</v>
      </c>
      <c r="X74" t="s">
        <v>45</v>
      </c>
      <c r="AA74">
        <v>0</v>
      </c>
      <c r="AC74">
        <v>0</v>
      </c>
      <c r="AG74" t="s">
        <v>46</v>
      </c>
      <c r="AH74" t="s">
        <v>158</v>
      </c>
      <c r="AI74" s="1">
        <v>44448</v>
      </c>
      <c r="AJ74">
        <v>10238.86</v>
      </c>
      <c r="AK74" s="33">
        <f t="shared" si="3"/>
        <v>28</v>
      </c>
      <c r="AL74" t="str">
        <f t="shared" si="4"/>
        <v>24-28</v>
      </c>
      <c r="AM74" t="str">
        <f t="shared" si="5"/>
        <v>10.000 a 11.999</v>
      </c>
    </row>
    <row r="75" spans="1:39" x14ac:dyDescent="0.25">
      <c r="A75" t="s">
        <v>1479</v>
      </c>
      <c r="B75" t="s">
        <v>36</v>
      </c>
      <c r="C75">
        <v>1808872</v>
      </c>
      <c r="D75">
        <v>1374807761</v>
      </c>
      <c r="E75" t="s">
        <v>1480</v>
      </c>
      <c r="F75" t="s">
        <v>53</v>
      </c>
      <c r="G75" t="s">
        <v>1481</v>
      </c>
      <c r="H75" t="s">
        <v>48</v>
      </c>
      <c r="I75" t="s">
        <v>39</v>
      </c>
      <c r="K75" t="s">
        <v>114</v>
      </c>
      <c r="M75">
        <v>808</v>
      </c>
      <c r="N75" t="s">
        <v>127</v>
      </c>
      <c r="O75" t="s">
        <v>41</v>
      </c>
      <c r="P75">
        <v>808</v>
      </c>
      <c r="Q75" t="s">
        <v>127</v>
      </c>
      <c r="R75" t="s">
        <v>41</v>
      </c>
      <c r="T75" t="s">
        <v>52</v>
      </c>
      <c r="U75" t="s">
        <v>1482</v>
      </c>
      <c r="V75" t="s">
        <v>44</v>
      </c>
      <c r="X75" t="s">
        <v>45</v>
      </c>
      <c r="AA75">
        <v>0</v>
      </c>
      <c r="AC75">
        <v>0</v>
      </c>
      <c r="AG75" t="s">
        <v>46</v>
      </c>
      <c r="AH75" t="s">
        <v>158</v>
      </c>
      <c r="AI75" s="1">
        <v>40408</v>
      </c>
      <c r="AJ75">
        <v>7431.86</v>
      </c>
      <c r="AK75" s="33">
        <f t="shared" si="3"/>
        <v>53</v>
      </c>
      <c r="AL75" t="str">
        <f t="shared" si="4"/>
        <v>49-53</v>
      </c>
      <c r="AM75" t="str">
        <f t="shared" si="5"/>
        <v>6.000 a 7.999</v>
      </c>
    </row>
    <row r="76" spans="1:39" x14ac:dyDescent="0.25">
      <c r="A76" t="s">
        <v>1483</v>
      </c>
      <c r="B76" t="s">
        <v>36</v>
      </c>
      <c r="C76">
        <v>2376142</v>
      </c>
      <c r="D76">
        <v>26669339895</v>
      </c>
      <c r="E76" t="s">
        <v>1484</v>
      </c>
      <c r="F76" t="s">
        <v>53</v>
      </c>
      <c r="G76" t="s">
        <v>1485</v>
      </c>
      <c r="H76" t="s">
        <v>48</v>
      </c>
      <c r="I76" t="s">
        <v>39</v>
      </c>
      <c r="K76" t="s">
        <v>72</v>
      </c>
      <c r="L76" t="s">
        <v>139</v>
      </c>
      <c r="M76">
        <v>326</v>
      </c>
      <c r="N76" t="s">
        <v>87</v>
      </c>
      <c r="O76" t="s">
        <v>86</v>
      </c>
      <c r="P76">
        <v>326</v>
      </c>
      <c r="Q76" t="s">
        <v>87</v>
      </c>
      <c r="R76" t="s">
        <v>86</v>
      </c>
      <c r="T76" t="s">
        <v>61</v>
      </c>
      <c r="U76" t="s">
        <v>1269</v>
      </c>
      <c r="V76" t="s">
        <v>44</v>
      </c>
      <c r="X76" t="s">
        <v>45</v>
      </c>
      <c r="AA76">
        <v>0</v>
      </c>
      <c r="AC76">
        <v>0</v>
      </c>
      <c r="AG76" t="s">
        <v>46</v>
      </c>
      <c r="AH76" t="s">
        <v>158</v>
      </c>
      <c r="AI76" s="1">
        <v>40116</v>
      </c>
      <c r="AJ76">
        <v>17945.810000000001</v>
      </c>
      <c r="AK76" s="33">
        <f t="shared" si="3"/>
        <v>45</v>
      </c>
      <c r="AL76" t="str">
        <f t="shared" si="4"/>
        <v>44-48</v>
      </c>
      <c r="AM76" t="str">
        <f t="shared" si="5"/>
        <v>16.000 a 17.999</v>
      </c>
    </row>
    <row r="77" spans="1:39" x14ac:dyDescent="0.25">
      <c r="A77" t="s">
        <v>1486</v>
      </c>
      <c r="B77" t="s">
        <v>36</v>
      </c>
      <c r="C77">
        <v>1547606</v>
      </c>
      <c r="D77">
        <v>78351626953</v>
      </c>
      <c r="E77" t="s">
        <v>1487</v>
      </c>
      <c r="F77" t="s">
        <v>53</v>
      </c>
      <c r="G77" t="s">
        <v>1488</v>
      </c>
      <c r="H77" t="s">
        <v>38</v>
      </c>
      <c r="I77" t="s">
        <v>39</v>
      </c>
      <c r="K77" t="s">
        <v>271</v>
      </c>
      <c r="L77" t="s">
        <v>391</v>
      </c>
      <c r="M77">
        <v>376</v>
      </c>
      <c r="N77" t="s">
        <v>164</v>
      </c>
      <c r="O77" t="s">
        <v>41</v>
      </c>
      <c r="P77">
        <v>376</v>
      </c>
      <c r="Q77" t="s">
        <v>164</v>
      </c>
      <c r="R77" t="s">
        <v>41</v>
      </c>
      <c r="T77" t="s">
        <v>61</v>
      </c>
      <c r="U77" t="s">
        <v>1241</v>
      </c>
      <c r="V77" t="s">
        <v>44</v>
      </c>
      <c r="X77" t="s">
        <v>45</v>
      </c>
      <c r="AA77">
        <v>0</v>
      </c>
      <c r="AC77">
        <v>0</v>
      </c>
      <c r="AG77" t="s">
        <v>46</v>
      </c>
      <c r="AH77" t="s">
        <v>158</v>
      </c>
      <c r="AI77" s="1">
        <v>38947</v>
      </c>
      <c r="AJ77">
        <v>18663.64</v>
      </c>
      <c r="AK77" s="33">
        <f t="shared" si="3"/>
        <v>51</v>
      </c>
      <c r="AL77" t="str">
        <f t="shared" si="4"/>
        <v>49-53</v>
      </c>
      <c r="AM77" t="str">
        <f t="shared" si="5"/>
        <v>18.000 a 19.999</v>
      </c>
    </row>
    <row r="78" spans="1:39" x14ac:dyDescent="0.25">
      <c r="A78" t="s">
        <v>1489</v>
      </c>
      <c r="B78" t="s">
        <v>36</v>
      </c>
      <c r="C78">
        <v>2333650</v>
      </c>
      <c r="D78">
        <v>6960555620</v>
      </c>
      <c r="E78" t="s">
        <v>1490</v>
      </c>
      <c r="F78" t="s">
        <v>53</v>
      </c>
      <c r="G78" t="s">
        <v>1491</v>
      </c>
      <c r="H78" t="s">
        <v>48</v>
      </c>
      <c r="I78" t="s">
        <v>39</v>
      </c>
      <c r="K78" t="s">
        <v>40</v>
      </c>
      <c r="M78">
        <v>399</v>
      </c>
      <c r="N78" t="s">
        <v>115</v>
      </c>
      <c r="O78" t="s">
        <v>70</v>
      </c>
      <c r="P78">
        <v>399</v>
      </c>
      <c r="Q78" t="s">
        <v>115</v>
      </c>
      <c r="R78" t="s">
        <v>70</v>
      </c>
      <c r="T78" t="s">
        <v>61</v>
      </c>
      <c r="U78" t="s">
        <v>1236</v>
      </c>
      <c r="V78" t="s">
        <v>44</v>
      </c>
      <c r="X78" t="s">
        <v>45</v>
      </c>
      <c r="AA78">
        <v>0</v>
      </c>
      <c r="AC78">
        <v>0</v>
      </c>
      <c r="AG78" t="s">
        <v>46</v>
      </c>
      <c r="AH78" t="s">
        <v>158</v>
      </c>
      <c r="AI78" s="1">
        <v>42591</v>
      </c>
      <c r="AJ78">
        <v>12272.12</v>
      </c>
      <c r="AK78" s="33">
        <f t="shared" si="3"/>
        <v>36</v>
      </c>
      <c r="AL78" t="str">
        <f t="shared" si="4"/>
        <v>34-38</v>
      </c>
      <c r="AM78" t="str">
        <f t="shared" si="5"/>
        <v>12.000 a 13.999</v>
      </c>
    </row>
    <row r="79" spans="1:39" x14ac:dyDescent="0.25">
      <c r="A79" t="s">
        <v>1492</v>
      </c>
      <c r="B79" t="s">
        <v>36</v>
      </c>
      <c r="C79">
        <v>2035012</v>
      </c>
      <c r="D79">
        <v>69455325691</v>
      </c>
      <c r="E79" t="s">
        <v>1493</v>
      </c>
      <c r="F79" t="s">
        <v>37</v>
      </c>
      <c r="G79" t="s">
        <v>1494</v>
      </c>
      <c r="H79" t="s">
        <v>48</v>
      </c>
      <c r="I79" t="s">
        <v>39</v>
      </c>
      <c r="K79" t="s">
        <v>40</v>
      </c>
      <c r="L79" t="s">
        <v>59</v>
      </c>
      <c r="M79">
        <v>363</v>
      </c>
      <c r="N79" t="s">
        <v>155</v>
      </c>
      <c r="O79" t="s">
        <v>41</v>
      </c>
      <c r="P79">
        <v>363</v>
      </c>
      <c r="Q79" t="s">
        <v>155</v>
      </c>
      <c r="R79" t="s">
        <v>41</v>
      </c>
      <c r="T79" t="s">
        <v>61</v>
      </c>
      <c r="U79" t="s">
        <v>1285</v>
      </c>
      <c r="V79" t="s">
        <v>44</v>
      </c>
      <c r="X79" t="s">
        <v>45</v>
      </c>
      <c r="AA79">
        <v>0</v>
      </c>
      <c r="AC79">
        <v>0</v>
      </c>
      <c r="AG79" t="s">
        <v>46</v>
      </c>
      <c r="AH79" t="s">
        <v>158</v>
      </c>
      <c r="AI79" s="1">
        <v>41151</v>
      </c>
      <c r="AJ79">
        <v>17737.14</v>
      </c>
      <c r="AK79" s="33">
        <f t="shared" si="3"/>
        <v>54</v>
      </c>
      <c r="AL79" t="str">
        <f t="shared" si="4"/>
        <v>54-58</v>
      </c>
      <c r="AM79" t="str">
        <f t="shared" si="5"/>
        <v>16.000 a 17.999</v>
      </c>
    </row>
    <row r="80" spans="1:39" x14ac:dyDescent="0.25">
      <c r="A80" t="s">
        <v>1495</v>
      </c>
      <c r="B80" t="s">
        <v>36</v>
      </c>
      <c r="C80">
        <v>1543824</v>
      </c>
      <c r="D80">
        <v>79626670606</v>
      </c>
      <c r="E80" t="s">
        <v>1496</v>
      </c>
      <c r="F80" t="s">
        <v>53</v>
      </c>
      <c r="G80" t="s">
        <v>1497</v>
      </c>
      <c r="H80" t="s">
        <v>38</v>
      </c>
      <c r="I80" t="s">
        <v>39</v>
      </c>
      <c r="K80" t="s">
        <v>138</v>
      </c>
      <c r="M80">
        <v>414</v>
      </c>
      <c r="N80" t="s">
        <v>128</v>
      </c>
      <c r="O80" t="s">
        <v>41</v>
      </c>
      <c r="P80">
        <v>414</v>
      </c>
      <c r="Q80" t="s">
        <v>128</v>
      </c>
      <c r="R80" t="s">
        <v>41</v>
      </c>
      <c r="T80" t="s">
        <v>61</v>
      </c>
      <c r="U80" t="s">
        <v>1285</v>
      </c>
      <c r="V80" t="s">
        <v>44</v>
      </c>
      <c r="X80" t="s">
        <v>45</v>
      </c>
      <c r="AA80">
        <v>0</v>
      </c>
      <c r="AC80">
        <v>0</v>
      </c>
      <c r="AG80" t="s">
        <v>46</v>
      </c>
      <c r="AH80" t="s">
        <v>158</v>
      </c>
      <c r="AI80" s="1">
        <v>40396</v>
      </c>
      <c r="AJ80">
        <v>17255.59</v>
      </c>
      <c r="AK80" s="33">
        <f t="shared" si="3"/>
        <v>50</v>
      </c>
      <c r="AL80" t="str">
        <f t="shared" si="4"/>
        <v>49-53</v>
      </c>
      <c r="AM80" t="str">
        <f t="shared" si="5"/>
        <v>16.000 a 17.999</v>
      </c>
    </row>
    <row r="81" spans="1:39" x14ac:dyDescent="0.25">
      <c r="A81" t="s">
        <v>1498</v>
      </c>
      <c r="B81" t="s">
        <v>36</v>
      </c>
      <c r="C81">
        <v>2247738</v>
      </c>
      <c r="D81">
        <v>53423399600</v>
      </c>
      <c r="E81" t="s">
        <v>1499</v>
      </c>
      <c r="F81" t="s">
        <v>37</v>
      </c>
      <c r="G81" t="s">
        <v>1500</v>
      </c>
      <c r="H81" t="s">
        <v>48</v>
      </c>
      <c r="I81" t="s">
        <v>39</v>
      </c>
      <c r="K81" t="s">
        <v>40</v>
      </c>
      <c r="L81" t="s">
        <v>59</v>
      </c>
      <c r="M81">
        <v>376</v>
      </c>
      <c r="N81" t="s">
        <v>164</v>
      </c>
      <c r="O81" t="s">
        <v>41</v>
      </c>
      <c r="P81">
        <v>376</v>
      </c>
      <c r="Q81" t="s">
        <v>164</v>
      </c>
      <c r="R81" t="s">
        <v>41</v>
      </c>
      <c r="T81" t="s">
        <v>61</v>
      </c>
      <c r="U81" t="s">
        <v>1351</v>
      </c>
      <c r="V81" t="s">
        <v>44</v>
      </c>
      <c r="X81" t="s">
        <v>45</v>
      </c>
      <c r="AA81">
        <v>0</v>
      </c>
      <c r="AC81">
        <v>0</v>
      </c>
      <c r="AG81" t="s">
        <v>46</v>
      </c>
      <c r="AH81" t="s">
        <v>47</v>
      </c>
      <c r="AI81" s="1">
        <v>36063</v>
      </c>
      <c r="AJ81">
        <v>10061.26</v>
      </c>
      <c r="AK81" s="33">
        <f t="shared" si="3"/>
        <v>59</v>
      </c>
      <c r="AL81" t="str">
        <f t="shared" si="4"/>
        <v>59-63</v>
      </c>
      <c r="AM81" t="str">
        <f t="shared" si="5"/>
        <v>10.000 a 11.999</v>
      </c>
    </row>
    <row r="82" spans="1:39" x14ac:dyDescent="0.25">
      <c r="A82" t="s">
        <v>1501</v>
      </c>
      <c r="B82" t="s">
        <v>36</v>
      </c>
      <c r="C82">
        <v>2941752</v>
      </c>
      <c r="D82">
        <v>56704763104</v>
      </c>
      <c r="E82" t="s">
        <v>1502</v>
      </c>
      <c r="F82" t="s">
        <v>37</v>
      </c>
      <c r="G82" t="s">
        <v>1503</v>
      </c>
      <c r="H82" t="s">
        <v>48</v>
      </c>
      <c r="I82" t="s">
        <v>39</v>
      </c>
      <c r="K82" t="s">
        <v>56</v>
      </c>
      <c r="M82">
        <v>407</v>
      </c>
      <c r="N82" t="s">
        <v>161</v>
      </c>
      <c r="O82" t="s">
        <v>41</v>
      </c>
      <c r="P82">
        <v>407</v>
      </c>
      <c r="Q82" t="s">
        <v>161</v>
      </c>
      <c r="R82" t="s">
        <v>41</v>
      </c>
      <c r="T82" t="s">
        <v>61</v>
      </c>
      <c r="U82" t="s">
        <v>1351</v>
      </c>
      <c r="V82" t="s">
        <v>44</v>
      </c>
      <c r="X82" t="s">
        <v>45</v>
      </c>
      <c r="AA82">
        <v>0</v>
      </c>
      <c r="AC82">
        <v>0</v>
      </c>
      <c r="AG82" t="s">
        <v>46</v>
      </c>
      <c r="AH82" t="s">
        <v>158</v>
      </c>
      <c r="AI82" s="1">
        <v>41323</v>
      </c>
      <c r="AJ82">
        <v>16591.91</v>
      </c>
      <c r="AK82" s="33">
        <f t="shared" si="3"/>
        <v>51</v>
      </c>
      <c r="AL82" t="str">
        <f t="shared" si="4"/>
        <v>49-53</v>
      </c>
      <c r="AM82" t="str">
        <f t="shared" si="5"/>
        <v>16.000 a 17.999</v>
      </c>
    </row>
    <row r="83" spans="1:39" x14ac:dyDescent="0.25">
      <c r="A83" t="s">
        <v>1504</v>
      </c>
      <c r="B83" t="s">
        <v>36</v>
      </c>
      <c r="C83">
        <v>3258469</v>
      </c>
      <c r="D83">
        <v>38816463880</v>
      </c>
      <c r="E83" t="s">
        <v>1505</v>
      </c>
      <c r="F83" t="s">
        <v>37</v>
      </c>
      <c r="G83" t="s">
        <v>1506</v>
      </c>
      <c r="H83" t="s">
        <v>48</v>
      </c>
      <c r="I83" t="s">
        <v>39</v>
      </c>
      <c r="K83" t="s">
        <v>72</v>
      </c>
      <c r="M83">
        <v>363</v>
      </c>
      <c r="N83" t="s">
        <v>155</v>
      </c>
      <c r="O83" t="s">
        <v>41</v>
      </c>
      <c r="P83">
        <v>363</v>
      </c>
      <c r="Q83" t="s">
        <v>155</v>
      </c>
      <c r="R83" t="s">
        <v>41</v>
      </c>
      <c r="T83" t="s">
        <v>342</v>
      </c>
      <c r="U83" t="s">
        <v>1244</v>
      </c>
      <c r="V83" t="s">
        <v>825</v>
      </c>
      <c r="X83" t="s">
        <v>45</v>
      </c>
      <c r="AA83">
        <v>0</v>
      </c>
      <c r="AC83">
        <v>0</v>
      </c>
      <c r="AG83" t="s">
        <v>826</v>
      </c>
      <c r="AH83" t="s">
        <v>47</v>
      </c>
      <c r="AI83" s="1">
        <v>44525</v>
      </c>
      <c r="AJ83">
        <v>3866.06</v>
      </c>
      <c r="AK83" s="33">
        <f t="shared" si="3"/>
        <v>32</v>
      </c>
      <c r="AL83" t="str">
        <f t="shared" si="4"/>
        <v>29-33</v>
      </c>
      <c r="AM83" t="str">
        <f t="shared" si="5"/>
        <v>2.000 a 3.999</v>
      </c>
    </row>
    <row r="84" spans="1:39" x14ac:dyDescent="0.25">
      <c r="A84" t="s">
        <v>1507</v>
      </c>
      <c r="B84" t="s">
        <v>36</v>
      </c>
      <c r="C84">
        <v>3233385</v>
      </c>
      <c r="D84">
        <v>5411455685</v>
      </c>
      <c r="E84" t="s">
        <v>1508</v>
      </c>
      <c r="F84" t="s">
        <v>37</v>
      </c>
      <c r="G84" t="s">
        <v>1509</v>
      </c>
      <c r="H84" t="s">
        <v>48</v>
      </c>
      <c r="I84" t="s">
        <v>39</v>
      </c>
      <c r="K84" t="s">
        <v>40</v>
      </c>
      <c r="M84">
        <v>314</v>
      </c>
      <c r="N84" t="s">
        <v>135</v>
      </c>
      <c r="O84" t="s">
        <v>86</v>
      </c>
      <c r="P84">
        <v>314</v>
      </c>
      <c r="Q84" t="s">
        <v>135</v>
      </c>
      <c r="R84" t="s">
        <v>86</v>
      </c>
      <c r="T84" t="s">
        <v>342</v>
      </c>
      <c r="U84" t="s">
        <v>1257</v>
      </c>
      <c r="V84" t="s">
        <v>1346</v>
      </c>
      <c r="X84" t="s">
        <v>45</v>
      </c>
      <c r="AA84">
        <v>0</v>
      </c>
      <c r="AC84">
        <v>0</v>
      </c>
      <c r="AG84" t="s">
        <v>826</v>
      </c>
      <c r="AH84" t="s">
        <v>47</v>
      </c>
      <c r="AI84" s="1">
        <v>44286</v>
      </c>
      <c r="AJ84">
        <v>10971.74</v>
      </c>
      <c r="AK84" s="33">
        <f t="shared" si="3"/>
        <v>41</v>
      </c>
      <c r="AL84" t="str">
        <f t="shared" si="4"/>
        <v>39-43</v>
      </c>
      <c r="AM84" t="str">
        <f t="shared" si="5"/>
        <v>10.000 a 11.999</v>
      </c>
    </row>
    <row r="85" spans="1:39" x14ac:dyDescent="0.25">
      <c r="A85" t="s">
        <v>1510</v>
      </c>
      <c r="B85" t="s">
        <v>36</v>
      </c>
      <c r="C85">
        <v>3298459</v>
      </c>
      <c r="D85">
        <v>4692003162</v>
      </c>
      <c r="E85" t="s">
        <v>1511</v>
      </c>
      <c r="F85" t="s">
        <v>37</v>
      </c>
      <c r="G85" t="s">
        <v>1512</v>
      </c>
      <c r="H85" t="s">
        <v>38</v>
      </c>
      <c r="I85" t="s">
        <v>39</v>
      </c>
      <c r="K85" t="s">
        <v>217</v>
      </c>
      <c r="M85">
        <v>908</v>
      </c>
      <c r="N85" t="s">
        <v>405</v>
      </c>
      <c r="O85" t="s">
        <v>142</v>
      </c>
      <c r="P85">
        <v>301</v>
      </c>
      <c r="Q85" t="s">
        <v>69</v>
      </c>
      <c r="R85" t="s">
        <v>70</v>
      </c>
      <c r="T85" t="s">
        <v>61</v>
      </c>
      <c r="U85" t="s">
        <v>1244</v>
      </c>
      <c r="V85" t="s">
        <v>44</v>
      </c>
      <c r="X85" t="s">
        <v>45</v>
      </c>
      <c r="AA85">
        <v>0</v>
      </c>
      <c r="AC85">
        <v>0</v>
      </c>
      <c r="AG85" t="s">
        <v>46</v>
      </c>
      <c r="AH85" t="s">
        <v>158</v>
      </c>
      <c r="AI85" s="1">
        <v>44746</v>
      </c>
      <c r="AJ85">
        <v>9616.18</v>
      </c>
      <c r="AK85" s="33">
        <f t="shared" si="3"/>
        <v>27</v>
      </c>
      <c r="AL85" t="str">
        <f t="shared" si="4"/>
        <v>24-28</v>
      </c>
      <c r="AM85" t="str">
        <f t="shared" si="5"/>
        <v>8.000 a 9.999</v>
      </c>
    </row>
    <row r="86" spans="1:39" x14ac:dyDescent="0.25">
      <c r="A86" t="s">
        <v>1513</v>
      </c>
      <c r="B86" t="s">
        <v>36</v>
      </c>
      <c r="C86">
        <v>1280349</v>
      </c>
      <c r="D86">
        <v>8895900600</v>
      </c>
      <c r="E86" t="s">
        <v>1514</v>
      </c>
      <c r="F86" t="s">
        <v>37</v>
      </c>
      <c r="G86" t="s">
        <v>1515</v>
      </c>
      <c r="H86" t="s">
        <v>48</v>
      </c>
      <c r="I86" t="s">
        <v>39</v>
      </c>
      <c r="K86" t="s">
        <v>40</v>
      </c>
      <c r="M86">
        <v>305</v>
      </c>
      <c r="N86" t="s">
        <v>100</v>
      </c>
      <c r="O86" t="s">
        <v>86</v>
      </c>
      <c r="P86">
        <v>305</v>
      </c>
      <c r="Q86" t="s">
        <v>100</v>
      </c>
      <c r="R86" t="s">
        <v>86</v>
      </c>
      <c r="T86" t="s">
        <v>413</v>
      </c>
      <c r="U86" t="s">
        <v>1244</v>
      </c>
      <c r="V86" t="s">
        <v>825</v>
      </c>
      <c r="X86" t="s">
        <v>45</v>
      </c>
      <c r="AA86">
        <v>0</v>
      </c>
      <c r="AC86">
        <v>0</v>
      </c>
      <c r="AG86" t="s">
        <v>826</v>
      </c>
      <c r="AH86" t="s">
        <v>47</v>
      </c>
      <c r="AI86" s="1">
        <v>44669</v>
      </c>
      <c r="AJ86">
        <v>3866.06</v>
      </c>
      <c r="AK86" s="33">
        <f t="shared" si="3"/>
        <v>32</v>
      </c>
      <c r="AL86" t="str">
        <f t="shared" si="4"/>
        <v>29-33</v>
      </c>
      <c r="AM86" t="str">
        <f t="shared" si="5"/>
        <v>2.000 a 3.999</v>
      </c>
    </row>
    <row r="87" spans="1:39" x14ac:dyDescent="0.25">
      <c r="A87" t="s">
        <v>1516</v>
      </c>
      <c r="B87" t="s">
        <v>36</v>
      </c>
      <c r="C87">
        <v>3051231</v>
      </c>
      <c r="D87">
        <v>27545346874</v>
      </c>
      <c r="E87" t="s">
        <v>1517</v>
      </c>
      <c r="F87" t="s">
        <v>37</v>
      </c>
      <c r="G87" t="s">
        <v>1518</v>
      </c>
      <c r="H87" t="s">
        <v>38</v>
      </c>
      <c r="I87" t="s">
        <v>39</v>
      </c>
      <c r="K87" t="s">
        <v>72</v>
      </c>
      <c r="M87">
        <v>314</v>
      </c>
      <c r="N87" t="s">
        <v>135</v>
      </c>
      <c r="O87" t="s">
        <v>86</v>
      </c>
      <c r="P87">
        <v>314</v>
      </c>
      <c r="Q87" t="s">
        <v>135</v>
      </c>
      <c r="R87" t="s">
        <v>86</v>
      </c>
      <c r="T87" t="s">
        <v>61</v>
      </c>
      <c r="U87" t="s">
        <v>1257</v>
      </c>
      <c r="V87" t="s">
        <v>44</v>
      </c>
      <c r="X87" t="s">
        <v>45</v>
      </c>
      <c r="AA87">
        <v>0</v>
      </c>
      <c r="AC87">
        <v>0</v>
      </c>
      <c r="AG87" t="s">
        <v>46</v>
      </c>
      <c r="AH87" t="s">
        <v>158</v>
      </c>
      <c r="AI87" s="1">
        <v>43266</v>
      </c>
      <c r="AJ87">
        <v>12348.96</v>
      </c>
      <c r="AK87" s="33">
        <f t="shared" si="3"/>
        <v>44</v>
      </c>
      <c r="AL87" t="str">
        <f t="shared" si="4"/>
        <v>44-48</v>
      </c>
      <c r="AM87" t="str">
        <f t="shared" si="5"/>
        <v>12.000 a 13.999</v>
      </c>
    </row>
    <row r="88" spans="1:39" x14ac:dyDescent="0.25">
      <c r="A88" t="s">
        <v>1519</v>
      </c>
      <c r="B88" t="s">
        <v>36</v>
      </c>
      <c r="C88">
        <v>1690784</v>
      </c>
      <c r="D88">
        <v>4355892964</v>
      </c>
      <c r="E88" t="s">
        <v>1520</v>
      </c>
      <c r="F88" t="s">
        <v>37</v>
      </c>
      <c r="G88" t="s">
        <v>1521</v>
      </c>
      <c r="H88" t="s">
        <v>67</v>
      </c>
      <c r="I88" t="s">
        <v>39</v>
      </c>
      <c r="K88" t="s">
        <v>68</v>
      </c>
      <c r="L88" t="s">
        <v>744</v>
      </c>
      <c r="M88">
        <v>372</v>
      </c>
      <c r="N88" t="s">
        <v>76</v>
      </c>
      <c r="O88" t="s">
        <v>41</v>
      </c>
      <c r="P88">
        <v>372</v>
      </c>
      <c r="Q88" t="s">
        <v>76</v>
      </c>
      <c r="R88" t="s">
        <v>41</v>
      </c>
      <c r="T88" t="s">
        <v>61</v>
      </c>
      <c r="U88" t="s">
        <v>1302</v>
      </c>
      <c r="V88" t="s">
        <v>44</v>
      </c>
      <c r="X88" t="s">
        <v>45</v>
      </c>
      <c r="AA88">
        <v>0</v>
      </c>
      <c r="AC88">
        <v>0</v>
      </c>
      <c r="AG88" t="s">
        <v>46</v>
      </c>
      <c r="AH88" t="s">
        <v>158</v>
      </c>
      <c r="AI88" s="1">
        <v>39876</v>
      </c>
      <c r="AJ88">
        <v>13273.52</v>
      </c>
      <c r="AK88" s="33">
        <f t="shared" si="3"/>
        <v>37</v>
      </c>
      <c r="AL88" t="str">
        <f t="shared" si="4"/>
        <v>34-38</v>
      </c>
      <c r="AM88" t="str">
        <f t="shared" si="5"/>
        <v>12.000 a 13.999</v>
      </c>
    </row>
    <row r="89" spans="1:39" x14ac:dyDescent="0.25">
      <c r="A89" t="s">
        <v>1522</v>
      </c>
      <c r="B89" t="s">
        <v>36</v>
      </c>
      <c r="C89">
        <v>2188897</v>
      </c>
      <c r="D89">
        <v>244033005</v>
      </c>
      <c r="E89" t="s">
        <v>1523</v>
      </c>
      <c r="F89" t="s">
        <v>53</v>
      </c>
      <c r="G89" t="s">
        <v>1524</v>
      </c>
      <c r="H89" t="s">
        <v>38</v>
      </c>
      <c r="I89" t="s">
        <v>39</v>
      </c>
      <c r="K89" t="s">
        <v>40</v>
      </c>
      <c r="M89">
        <v>301</v>
      </c>
      <c r="N89" t="s">
        <v>69</v>
      </c>
      <c r="O89" t="s">
        <v>70</v>
      </c>
      <c r="P89">
        <v>301</v>
      </c>
      <c r="Q89" t="s">
        <v>69</v>
      </c>
      <c r="R89" t="s">
        <v>70</v>
      </c>
      <c r="T89" t="s">
        <v>61</v>
      </c>
      <c r="U89" t="s">
        <v>1257</v>
      </c>
      <c r="V89" t="s">
        <v>44</v>
      </c>
      <c r="X89" t="s">
        <v>45</v>
      </c>
      <c r="AA89">
        <v>0</v>
      </c>
      <c r="AC89">
        <v>0</v>
      </c>
      <c r="AG89" t="s">
        <v>46</v>
      </c>
      <c r="AH89" t="s">
        <v>158</v>
      </c>
      <c r="AI89" s="1">
        <v>42038</v>
      </c>
      <c r="AJ89">
        <v>11800.12</v>
      </c>
      <c r="AK89" s="33">
        <f t="shared" si="3"/>
        <v>40</v>
      </c>
      <c r="AL89" t="str">
        <f t="shared" si="4"/>
        <v>39-43</v>
      </c>
      <c r="AM89" t="str">
        <f t="shared" si="5"/>
        <v>10.000 a 11.999</v>
      </c>
    </row>
    <row r="90" spans="1:39" x14ac:dyDescent="0.25">
      <c r="A90" t="s">
        <v>1525</v>
      </c>
      <c r="B90" t="s">
        <v>36</v>
      </c>
      <c r="C90">
        <v>1530902</v>
      </c>
      <c r="D90">
        <v>26715674809</v>
      </c>
      <c r="E90" t="s">
        <v>1526</v>
      </c>
      <c r="F90" t="s">
        <v>53</v>
      </c>
      <c r="G90" t="s">
        <v>1527</v>
      </c>
      <c r="H90" t="s">
        <v>80</v>
      </c>
      <c r="I90" t="s">
        <v>39</v>
      </c>
      <c r="K90" t="s">
        <v>72</v>
      </c>
      <c r="M90">
        <v>1152</v>
      </c>
      <c r="N90" t="s">
        <v>113</v>
      </c>
      <c r="O90" t="s">
        <v>55</v>
      </c>
      <c r="P90">
        <v>1152</v>
      </c>
      <c r="Q90" t="s">
        <v>113</v>
      </c>
      <c r="R90" t="s">
        <v>55</v>
      </c>
      <c r="T90" t="s">
        <v>61</v>
      </c>
      <c r="U90" t="s">
        <v>1278</v>
      </c>
      <c r="V90" t="s">
        <v>44</v>
      </c>
      <c r="X90" t="s">
        <v>45</v>
      </c>
      <c r="AA90">
        <v>0</v>
      </c>
      <c r="AC90">
        <v>0</v>
      </c>
      <c r="AG90" t="s">
        <v>46</v>
      </c>
      <c r="AH90" t="s">
        <v>158</v>
      </c>
      <c r="AI90" s="1">
        <v>41752</v>
      </c>
      <c r="AJ90">
        <v>13746.19</v>
      </c>
      <c r="AK90" s="33">
        <f t="shared" si="3"/>
        <v>45</v>
      </c>
      <c r="AL90" t="str">
        <f t="shared" si="4"/>
        <v>44-48</v>
      </c>
      <c r="AM90" t="str">
        <f t="shared" si="5"/>
        <v>12.000 a 13.999</v>
      </c>
    </row>
    <row r="91" spans="1:39" x14ac:dyDescent="0.25">
      <c r="A91" t="s">
        <v>1528</v>
      </c>
      <c r="B91" t="s">
        <v>36</v>
      </c>
      <c r="C91">
        <v>3294729</v>
      </c>
      <c r="D91">
        <v>1430593601</v>
      </c>
      <c r="E91" t="s">
        <v>1529</v>
      </c>
      <c r="F91" t="s">
        <v>53</v>
      </c>
      <c r="G91" t="s">
        <v>1530</v>
      </c>
      <c r="H91" t="s">
        <v>38</v>
      </c>
      <c r="I91" t="s">
        <v>39</v>
      </c>
      <c r="K91" t="s">
        <v>40</v>
      </c>
      <c r="M91">
        <v>407</v>
      </c>
      <c r="N91" t="s">
        <v>161</v>
      </c>
      <c r="O91" t="s">
        <v>41</v>
      </c>
      <c r="P91">
        <v>407</v>
      </c>
      <c r="Q91" t="s">
        <v>161</v>
      </c>
      <c r="R91" t="s">
        <v>41</v>
      </c>
      <c r="T91" t="s">
        <v>342</v>
      </c>
      <c r="U91" t="s">
        <v>1257</v>
      </c>
      <c r="V91" t="s">
        <v>1346</v>
      </c>
      <c r="X91" t="s">
        <v>45</v>
      </c>
      <c r="AA91">
        <v>0</v>
      </c>
      <c r="AC91">
        <v>0</v>
      </c>
      <c r="AG91" t="s">
        <v>826</v>
      </c>
      <c r="AH91" t="s">
        <v>158</v>
      </c>
      <c r="AI91" s="1">
        <v>44699</v>
      </c>
      <c r="AJ91">
        <v>10971.74</v>
      </c>
      <c r="AK91" s="33">
        <f t="shared" si="3"/>
        <v>41</v>
      </c>
      <c r="AL91" t="str">
        <f t="shared" si="4"/>
        <v>39-43</v>
      </c>
      <c r="AM91" t="str">
        <f t="shared" si="5"/>
        <v>10.000 a 11.999</v>
      </c>
    </row>
    <row r="92" spans="1:39" x14ac:dyDescent="0.25">
      <c r="A92" t="s">
        <v>1531</v>
      </c>
      <c r="B92" t="s">
        <v>36</v>
      </c>
      <c r="C92">
        <v>3157800</v>
      </c>
      <c r="D92">
        <v>25087470840</v>
      </c>
      <c r="E92" t="s">
        <v>1532</v>
      </c>
      <c r="F92" t="s">
        <v>53</v>
      </c>
      <c r="G92" t="s">
        <v>1533</v>
      </c>
      <c r="H92" t="s">
        <v>48</v>
      </c>
      <c r="I92" t="s">
        <v>39</v>
      </c>
      <c r="K92" t="s">
        <v>152</v>
      </c>
      <c r="M92">
        <v>376</v>
      </c>
      <c r="N92" t="s">
        <v>164</v>
      </c>
      <c r="O92" t="s">
        <v>41</v>
      </c>
      <c r="P92">
        <v>376</v>
      </c>
      <c r="Q92" t="s">
        <v>164</v>
      </c>
      <c r="R92" t="s">
        <v>41</v>
      </c>
      <c r="T92" t="s">
        <v>61</v>
      </c>
      <c r="U92" t="s">
        <v>1534</v>
      </c>
      <c r="V92" t="s">
        <v>44</v>
      </c>
      <c r="X92" t="s">
        <v>45</v>
      </c>
      <c r="AA92">
        <v>0</v>
      </c>
      <c r="AC92">
        <v>0</v>
      </c>
      <c r="AG92" t="s">
        <v>46</v>
      </c>
      <c r="AH92" t="s">
        <v>158</v>
      </c>
      <c r="AI92" s="1">
        <v>43801</v>
      </c>
      <c r="AJ92">
        <v>10097</v>
      </c>
      <c r="AK92" s="33">
        <f t="shared" si="3"/>
        <v>47</v>
      </c>
      <c r="AL92" t="str">
        <f t="shared" si="4"/>
        <v>44-48</v>
      </c>
      <c r="AM92" t="str">
        <f t="shared" si="5"/>
        <v>10.000 a 11.999</v>
      </c>
    </row>
    <row r="93" spans="1:39" x14ac:dyDescent="0.25">
      <c r="A93" t="s">
        <v>1535</v>
      </c>
      <c r="B93" t="s">
        <v>36</v>
      </c>
      <c r="C93">
        <v>1658367</v>
      </c>
      <c r="D93">
        <v>22892934826</v>
      </c>
      <c r="E93" t="s">
        <v>1536</v>
      </c>
      <c r="F93" t="s">
        <v>53</v>
      </c>
      <c r="G93" t="s">
        <v>1537</v>
      </c>
      <c r="H93" t="s">
        <v>506</v>
      </c>
      <c r="I93" t="s">
        <v>1391</v>
      </c>
      <c r="J93" t="s">
        <v>1538</v>
      </c>
      <c r="L93" t="s">
        <v>1539</v>
      </c>
      <c r="M93">
        <v>391</v>
      </c>
      <c r="N93" t="s">
        <v>64</v>
      </c>
      <c r="O93" t="s">
        <v>41</v>
      </c>
      <c r="P93">
        <v>391</v>
      </c>
      <c r="Q93" t="s">
        <v>64</v>
      </c>
      <c r="R93" t="s">
        <v>41</v>
      </c>
      <c r="T93" t="s">
        <v>61</v>
      </c>
      <c r="U93" t="s">
        <v>1241</v>
      </c>
      <c r="V93" t="s">
        <v>44</v>
      </c>
      <c r="X93" t="s">
        <v>45</v>
      </c>
      <c r="AA93">
        <v>0</v>
      </c>
      <c r="AC93">
        <v>0</v>
      </c>
      <c r="AG93" t="s">
        <v>46</v>
      </c>
      <c r="AH93" t="s">
        <v>158</v>
      </c>
      <c r="AI93" s="1">
        <v>39716</v>
      </c>
      <c r="AJ93">
        <v>18663.64</v>
      </c>
      <c r="AK93" s="33">
        <f t="shared" si="3"/>
        <v>42</v>
      </c>
      <c r="AL93" t="str">
        <f t="shared" si="4"/>
        <v>39-43</v>
      </c>
      <c r="AM93" t="str">
        <f t="shared" si="5"/>
        <v>18.000 a 19.999</v>
      </c>
    </row>
    <row r="94" spans="1:39" x14ac:dyDescent="0.25">
      <c r="A94" t="s">
        <v>1540</v>
      </c>
      <c r="B94" t="s">
        <v>36</v>
      </c>
      <c r="C94">
        <v>3300633</v>
      </c>
      <c r="D94">
        <v>93108648268</v>
      </c>
      <c r="E94" t="s">
        <v>1541</v>
      </c>
      <c r="F94" t="s">
        <v>53</v>
      </c>
      <c r="G94" t="s">
        <v>1542</v>
      </c>
      <c r="H94" t="s">
        <v>38</v>
      </c>
      <c r="I94" t="s">
        <v>39</v>
      </c>
      <c r="K94" t="s">
        <v>482</v>
      </c>
      <c r="M94">
        <v>395</v>
      </c>
      <c r="N94" t="s">
        <v>107</v>
      </c>
      <c r="O94" t="s">
        <v>41</v>
      </c>
      <c r="P94">
        <v>395</v>
      </c>
      <c r="Q94" t="s">
        <v>107</v>
      </c>
      <c r="R94" t="s">
        <v>41</v>
      </c>
      <c r="T94" t="s">
        <v>61</v>
      </c>
      <c r="U94" t="s">
        <v>1244</v>
      </c>
      <c r="V94" t="s">
        <v>44</v>
      </c>
      <c r="X94" t="s">
        <v>45</v>
      </c>
      <c r="AA94">
        <v>0</v>
      </c>
      <c r="AC94">
        <v>0</v>
      </c>
      <c r="AG94" t="s">
        <v>46</v>
      </c>
      <c r="AH94" t="s">
        <v>158</v>
      </c>
      <c r="AI94" s="1">
        <v>44748</v>
      </c>
      <c r="AJ94">
        <v>9616.18</v>
      </c>
      <c r="AK94" s="33">
        <f t="shared" si="3"/>
        <v>32</v>
      </c>
      <c r="AL94" t="str">
        <f t="shared" si="4"/>
        <v>29-33</v>
      </c>
      <c r="AM94" t="str">
        <f t="shared" si="5"/>
        <v>8.000 a 9.999</v>
      </c>
    </row>
    <row r="95" spans="1:39" x14ac:dyDescent="0.25">
      <c r="A95" t="s">
        <v>1543</v>
      </c>
      <c r="B95" t="s">
        <v>36</v>
      </c>
      <c r="C95">
        <v>1399897</v>
      </c>
      <c r="D95">
        <v>6756382675</v>
      </c>
      <c r="E95" t="s">
        <v>1544</v>
      </c>
      <c r="F95" t="s">
        <v>53</v>
      </c>
      <c r="G95" t="s">
        <v>1545</v>
      </c>
      <c r="H95" t="s">
        <v>48</v>
      </c>
      <c r="I95" t="s">
        <v>39</v>
      </c>
      <c r="K95" t="s">
        <v>40</v>
      </c>
      <c r="M95">
        <v>908</v>
      </c>
      <c r="N95" t="s">
        <v>405</v>
      </c>
      <c r="O95" t="s">
        <v>142</v>
      </c>
      <c r="P95">
        <v>301</v>
      </c>
      <c r="Q95" t="s">
        <v>69</v>
      </c>
      <c r="R95" t="s">
        <v>70</v>
      </c>
      <c r="T95" t="s">
        <v>61</v>
      </c>
      <c r="U95" t="s">
        <v>1257</v>
      </c>
      <c r="V95" t="s">
        <v>44</v>
      </c>
      <c r="X95" t="s">
        <v>45</v>
      </c>
      <c r="AA95">
        <v>0</v>
      </c>
      <c r="AC95">
        <v>0</v>
      </c>
      <c r="AG95" t="s">
        <v>46</v>
      </c>
      <c r="AH95" t="s">
        <v>158</v>
      </c>
      <c r="AI95" s="1">
        <v>43313</v>
      </c>
      <c r="AJ95">
        <v>11800.12</v>
      </c>
      <c r="AK95" s="33">
        <f t="shared" si="3"/>
        <v>36</v>
      </c>
      <c r="AL95" t="str">
        <f t="shared" si="4"/>
        <v>34-38</v>
      </c>
      <c r="AM95" t="str">
        <f t="shared" si="5"/>
        <v>10.000 a 11.999</v>
      </c>
    </row>
    <row r="96" spans="1:39" x14ac:dyDescent="0.25">
      <c r="A96" t="s">
        <v>1546</v>
      </c>
      <c r="B96" t="s">
        <v>36</v>
      </c>
      <c r="C96">
        <v>1685552</v>
      </c>
      <c r="D96">
        <v>51149443634</v>
      </c>
      <c r="E96" t="s">
        <v>1547</v>
      </c>
      <c r="F96" t="s">
        <v>53</v>
      </c>
      <c r="G96" t="s">
        <v>1548</v>
      </c>
      <c r="H96" t="s">
        <v>48</v>
      </c>
      <c r="I96" t="s">
        <v>39</v>
      </c>
      <c r="K96" t="s">
        <v>40</v>
      </c>
      <c r="L96" t="s">
        <v>59</v>
      </c>
      <c r="M96">
        <v>794</v>
      </c>
      <c r="N96" t="s">
        <v>807</v>
      </c>
      <c r="O96" t="s">
        <v>55</v>
      </c>
      <c r="P96">
        <v>1158</v>
      </c>
      <c r="Q96" t="s">
        <v>608</v>
      </c>
      <c r="R96" t="s">
        <v>55</v>
      </c>
      <c r="T96" t="s">
        <v>61</v>
      </c>
      <c r="U96" t="s">
        <v>1302</v>
      </c>
      <c r="V96" t="s">
        <v>44</v>
      </c>
      <c r="X96" t="s">
        <v>45</v>
      </c>
      <c r="AA96">
        <v>0</v>
      </c>
      <c r="AC96">
        <v>0</v>
      </c>
      <c r="AG96" t="s">
        <v>46</v>
      </c>
      <c r="AH96" t="s">
        <v>158</v>
      </c>
      <c r="AI96" s="1">
        <v>39876</v>
      </c>
      <c r="AJ96">
        <v>13273.52</v>
      </c>
      <c r="AK96" s="33">
        <f t="shared" si="3"/>
        <v>59</v>
      </c>
      <c r="AL96" t="str">
        <f t="shared" si="4"/>
        <v>59-63</v>
      </c>
      <c r="AM96" t="str">
        <f t="shared" si="5"/>
        <v>12.000 a 13.999</v>
      </c>
    </row>
    <row r="97" spans="1:39" x14ac:dyDescent="0.25">
      <c r="A97" t="s">
        <v>1549</v>
      </c>
      <c r="B97" t="s">
        <v>36</v>
      </c>
      <c r="C97">
        <v>1999264</v>
      </c>
      <c r="D97">
        <v>30218277806</v>
      </c>
      <c r="E97" t="s">
        <v>776</v>
      </c>
      <c r="F97" t="s">
        <v>37</v>
      </c>
      <c r="G97" t="s">
        <v>1550</v>
      </c>
      <c r="H97" t="s">
        <v>48</v>
      </c>
      <c r="I97" t="s">
        <v>39</v>
      </c>
      <c r="K97" t="s">
        <v>72</v>
      </c>
      <c r="M97">
        <v>356</v>
      </c>
      <c r="N97" t="s">
        <v>206</v>
      </c>
      <c r="O97" t="s">
        <v>41</v>
      </c>
      <c r="P97">
        <v>356</v>
      </c>
      <c r="Q97" t="s">
        <v>206</v>
      </c>
      <c r="R97" t="s">
        <v>41</v>
      </c>
      <c r="T97" t="s">
        <v>61</v>
      </c>
      <c r="U97" t="s">
        <v>1351</v>
      </c>
      <c r="V97" t="s">
        <v>44</v>
      </c>
      <c r="X97" t="s">
        <v>45</v>
      </c>
      <c r="AA97">
        <v>26254</v>
      </c>
      <c r="AB97" t="s">
        <v>89</v>
      </c>
      <c r="AC97">
        <v>0</v>
      </c>
      <c r="AG97" t="s">
        <v>46</v>
      </c>
      <c r="AH97" t="s">
        <v>158</v>
      </c>
      <c r="AI97" s="1">
        <v>43405</v>
      </c>
      <c r="AJ97">
        <v>16591.91</v>
      </c>
      <c r="AK97" s="33">
        <f t="shared" si="3"/>
        <v>41</v>
      </c>
      <c r="AL97" t="str">
        <f t="shared" si="4"/>
        <v>39-43</v>
      </c>
      <c r="AM97" t="str">
        <f t="shared" si="5"/>
        <v>16.000 a 17.999</v>
      </c>
    </row>
    <row r="98" spans="1:39" x14ac:dyDescent="0.25">
      <c r="A98" t="s">
        <v>1551</v>
      </c>
      <c r="B98" t="s">
        <v>36</v>
      </c>
      <c r="C98">
        <v>3254328</v>
      </c>
      <c r="D98">
        <v>35566225802</v>
      </c>
      <c r="E98" t="s">
        <v>1552</v>
      </c>
      <c r="F98" t="s">
        <v>37</v>
      </c>
      <c r="G98" t="s">
        <v>1553</v>
      </c>
      <c r="H98" t="s">
        <v>48</v>
      </c>
      <c r="I98" t="s">
        <v>39</v>
      </c>
      <c r="K98" t="s">
        <v>72</v>
      </c>
      <c r="M98">
        <v>314</v>
      </c>
      <c r="N98" t="s">
        <v>135</v>
      </c>
      <c r="O98" t="s">
        <v>86</v>
      </c>
      <c r="P98">
        <v>314</v>
      </c>
      <c r="Q98" t="s">
        <v>135</v>
      </c>
      <c r="R98" t="s">
        <v>86</v>
      </c>
      <c r="T98" t="s">
        <v>61</v>
      </c>
      <c r="U98" t="s">
        <v>1244</v>
      </c>
      <c r="V98" t="s">
        <v>44</v>
      </c>
      <c r="X98" t="s">
        <v>45</v>
      </c>
      <c r="AA98">
        <v>0</v>
      </c>
      <c r="AC98">
        <v>0</v>
      </c>
      <c r="AG98" t="s">
        <v>46</v>
      </c>
      <c r="AH98" t="s">
        <v>158</v>
      </c>
      <c r="AI98" s="1">
        <v>44475</v>
      </c>
      <c r="AJ98">
        <v>9616.18</v>
      </c>
      <c r="AK98" s="33">
        <f t="shared" si="3"/>
        <v>32</v>
      </c>
      <c r="AL98" t="str">
        <f t="shared" si="4"/>
        <v>29-33</v>
      </c>
      <c r="AM98" t="str">
        <f t="shared" si="5"/>
        <v>8.000 a 9.999</v>
      </c>
    </row>
    <row r="99" spans="1:39" x14ac:dyDescent="0.25">
      <c r="A99" t="s">
        <v>1554</v>
      </c>
      <c r="B99" t="s">
        <v>36</v>
      </c>
      <c r="C99">
        <v>1645964</v>
      </c>
      <c r="D99">
        <v>28217205809</v>
      </c>
      <c r="E99" t="s">
        <v>1555</v>
      </c>
      <c r="F99" t="s">
        <v>37</v>
      </c>
      <c r="G99" t="s">
        <v>1556</v>
      </c>
      <c r="H99" t="s">
        <v>48</v>
      </c>
      <c r="I99" t="s">
        <v>39</v>
      </c>
      <c r="K99" t="s">
        <v>72</v>
      </c>
      <c r="M99">
        <v>340</v>
      </c>
      <c r="N99" t="s">
        <v>143</v>
      </c>
      <c r="O99" t="s">
        <v>41</v>
      </c>
      <c r="P99">
        <v>340</v>
      </c>
      <c r="Q99" t="s">
        <v>143</v>
      </c>
      <c r="R99" t="s">
        <v>41</v>
      </c>
      <c r="T99" t="s">
        <v>61</v>
      </c>
      <c r="U99" t="s">
        <v>1285</v>
      </c>
      <c r="V99" t="s">
        <v>44</v>
      </c>
      <c r="X99" t="s">
        <v>45</v>
      </c>
      <c r="AA99">
        <v>26254</v>
      </c>
      <c r="AB99" t="s">
        <v>89</v>
      </c>
      <c r="AC99">
        <v>0</v>
      </c>
      <c r="AG99" t="s">
        <v>46</v>
      </c>
      <c r="AH99" t="s">
        <v>158</v>
      </c>
      <c r="AI99" s="1">
        <v>44260</v>
      </c>
      <c r="AJ99">
        <v>17255.59</v>
      </c>
      <c r="AK99" s="33">
        <f t="shared" si="3"/>
        <v>43</v>
      </c>
      <c r="AL99" t="str">
        <f t="shared" si="4"/>
        <v>39-43</v>
      </c>
      <c r="AM99" t="str">
        <f t="shared" si="5"/>
        <v>16.000 a 17.999</v>
      </c>
    </row>
    <row r="100" spans="1:39" x14ac:dyDescent="0.25">
      <c r="A100" t="s">
        <v>1557</v>
      </c>
      <c r="B100" t="s">
        <v>36</v>
      </c>
      <c r="C100">
        <v>2337896</v>
      </c>
      <c r="D100">
        <v>7542512684</v>
      </c>
      <c r="E100" t="s">
        <v>438</v>
      </c>
      <c r="F100" t="s">
        <v>37</v>
      </c>
      <c r="G100" t="s">
        <v>1558</v>
      </c>
      <c r="H100" t="s">
        <v>48</v>
      </c>
      <c r="I100" t="s">
        <v>39</v>
      </c>
      <c r="K100" t="s">
        <v>40</v>
      </c>
      <c r="M100">
        <v>908</v>
      </c>
      <c r="N100" t="s">
        <v>405</v>
      </c>
      <c r="O100" t="s">
        <v>142</v>
      </c>
      <c r="P100">
        <v>301</v>
      </c>
      <c r="Q100" t="s">
        <v>69</v>
      </c>
      <c r="R100" t="s">
        <v>70</v>
      </c>
      <c r="T100" t="s">
        <v>61</v>
      </c>
      <c r="U100" t="s">
        <v>1236</v>
      </c>
      <c r="V100" t="s">
        <v>44</v>
      </c>
      <c r="X100" t="s">
        <v>45</v>
      </c>
      <c r="AA100">
        <v>0</v>
      </c>
      <c r="AC100">
        <v>0</v>
      </c>
      <c r="AG100" t="s">
        <v>46</v>
      </c>
      <c r="AH100" t="s">
        <v>158</v>
      </c>
      <c r="AI100" s="1">
        <v>42632</v>
      </c>
      <c r="AJ100">
        <v>12272.12</v>
      </c>
      <c r="AK100" s="33">
        <f t="shared" si="3"/>
        <v>35</v>
      </c>
      <c r="AL100" t="str">
        <f t="shared" si="4"/>
        <v>34-38</v>
      </c>
      <c r="AM100" t="str">
        <f t="shared" si="5"/>
        <v>12.000 a 13.999</v>
      </c>
    </row>
    <row r="101" spans="1:39" x14ac:dyDescent="0.25">
      <c r="A101" t="s">
        <v>1559</v>
      </c>
      <c r="B101" t="s">
        <v>36</v>
      </c>
      <c r="C101">
        <v>2674967</v>
      </c>
      <c r="D101">
        <v>56788517568</v>
      </c>
      <c r="E101" t="s">
        <v>1560</v>
      </c>
      <c r="F101" t="s">
        <v>53</v>
      </c>
      <c r="G101" t="s">
        <v>1561</v>
      </c>
      <c r="H101" t="s">
        <v>48</v>
      </c>
      <c r="I101" t="s">
        <v>39</v>
      </c>
      <c r="K101" t="s">
        <v>125</v>
      </c>
      <c r="L101" t="s">
        <v>1562</v>
      </c>
      <c r="M101">
        <v>335</v>
      </c>
      <c r="N101" t="s">
        <v>159</v>
      </c>
      <c r="O101" t="s">
        <v>41</v>
      </c>
      <c r="P101">
        <v>335</v>
      </c>
      <c r="Q101" t="s">
        <v>159</v>
      </c>
      <c r="R101" t="s">
        <v>41</v>
      </c>
      <c r="T101" t="s">
        <v>61</v>
      </c>
      <c r="U101" t="s">
        <v>1269</v>
      </c>
      <c r="V101" t="s">
        <v>44</v>
      </c>
      <c r="X101" t="s">
        <v>45</v>
      </c>
      <c r="AA101">
        <v>0</v>
      </c>
      <c r="AC101">
        <v>0</v>
      </c>
      <c r="AG101" t="s">
        <v>46</v>
      </c>
      <c r="AH101" t="s">
        <v>158</v>
      </c>
      <c r="AI101" s="1">
        <v>39835</v>
      </c>
      <c r="AJ101">
        <v>17945.810000000001</v>
      </c>
      <c r="AK101" s="33">
        <f t="shared" si="3"/>
        <v>52</v>
      </c>
      <c r="AL101" t="str">
        <f t="shared" si="4"/>
        <v>49-53</v>
      </c>
      <c r="AM101" t="str">
        <f t="shared" si="5"/>
        <v>16.000 a 17.999</v>
      </c>
    </row>
    <row r="102" spans="1:39" x14ac:dyDescent="0.25">
      <c r="A102" t="s">
        <v>1563</v>
      </c>
      <c r="B102" t="s">
        <v>36</v>
      </c>
      <c r="C102">
        <v>1770546</v>
      </c>
      <c r="D102">
        <v>75782855649</v>
      </c>
      <c r="E102" t="s">
        <v>1564</v>
      </c>
      <c r="F102" t="s">
        <v>37</v>
      </c>
      <c r="G102" t="s">
        <v>261</v>
      </c>
      <c r="H102" t="s">
        <v>48</v>
      </c>
      <c r="I102" t="s">
        <v>39</v>
      </c>
      <c r="K102" t="s">
        <v>40</v>
      </c>
      <c r="M102">
        <v>363</v>
      </c>
      <c r="N102" t="s">
        <v>155</v>
      </c>
      <c r="O102" t="s">
        <v>41</v>
      </c>
      <c r="P102">
        <v>363</v>
      </c>
      <c r="Q102" t="s">
        <v>155</v>
      </c>
      <c r="R102" t="s">
        <v>41</v>
      </c>
      <c r="T102" t="s">
        <v>52</v>
      </c>
      <c r="U102" t="s">
        <v>1236</v>
      </c>
      <c r="V102" t="s">
        <v>44</v>
      </c>
      <c r="X102" t="s">
        <v>45</v>
      </c>
      <c r="AA102">
        <v>0</v>
      </c>
      <c r="AC102">
        <v>0</v>
      </c>
      <c r="AG102" t="s">
        <v>46</v>
      </c>
      <c r="AH102" t="s">
        <v>158</v>
      </c>
      <c r="AI102" s="1">
        <v>40249</v>
      </c>
      <c r="AJ102">
        <v>8561.94</v>
      </c>
      <c r="AK102" s="33">
        <f t="shared" si="3"/>
        <v>53</v>
      </c>
      <c r="AL102" t="str">
        <f t="shared" si="4"/>
        <v>49-53</v>
      </c>
      <c r="AM102" t="str">
        <f t="shared" si="5"/>
        <v>8.000 a 9.999</v>
      </c>
    </row>
    <row r="103" spans="1:39" x14ac:dyDescent="0.25">
      <c r="A103" t="s">
        <v>1565</v>
      </c>
      <c r="B103" t="s">
        <v>36</v>
      </c>
      <c r="C103">
        <v>1560951</v>
      </c>
      <c r="D103">
        <v>271046643</v>
      </c>
      <c r="E103" t="s">
        <v>1566</v>
      </c>
      <c r="F103" t="s">
        <v>37</v>
      </c>
      <c r="G103" t="s">
        <v>1567</v>
      </c>
      <c r="H103" t="s">
        <v>48</v>
      </c>
      <c r="I103" t="s">
        <v>39</v>
      </c>
      <c r="K103" t="s">
        <v>40</v>
      </c>
      <c r="L103" t="s">
        <v>280</v>
      </c>
      <c r="M103">
        <v>391</v>
      </c>
      <c r="N103" t="s">
        <v>64</v>
      </c>
      <c r="O103" t="s">
        <v>41</v>
      </c>
      <c r="P103">
        <v>391</v>
      </c>
      <c r="Q103" t="s">
        <v>64</v>
      </c>
      <c r="R103" t="s">
        <v>41</v>
      </c>
      <c r="T103" t="s">
        <v>61</v>
      </c>
      <c r="U103" t="s">
        <v>1241</v>
      </c>
      <c r="V103" t="s">
        <v>44</v>
      </c>
      <c r="X103" t="s">
        <v>45</v>
      </c>
      <c r="AA103">
        <v>0</v>
      </c>
      <c r="AC103">
        <v>0</v>
      </c>
      <c r="AG103" t="s">
        <v>46</v>
      </c>
      <c r="AH103" t="s">
        <v>158</v>
      </c>
      <c r="AI103" s="1">
        <v>39660</v>
      </c>
      <c r="AJ103">
        <v>18663.64</v>
      </c>
      <c r="AK103" s="33">
        <f t="shared" si="3"/>
        <v>44</v>
      </c>
      <c r="AL103" t="str">
        <f t="shared" si="4"/>
        <v>44-48</v>
      </c>
      <c r="AM103" t="str">
        <f t="shared" si="5"/>
        <v>18.000 a 19.999</v>
      </c>
    </row>
    <row r="104" spans="1:39" x14ac:dyDescent="0.25">
      <c r="A104" t="s">
        <v>1568</v>
      </c>
      <c r="B104" t="s">
        <v>36</v>
      </c>
      <c r="C104">
        <v>1146268</v>
      </c>
      <c r="D104">
        <v>5075381618</v>
      </c>
      <c r="E104" t="s">
        <v>1228</v>
      </c>
      <c r="F104" t="s">
        <v>37</v>
      </c>
      <c r="G104" t="s">
        <v>1569</v>
      </c>
      <c r="H104" t="s">
        <v>48</v>
      </c>
      <c r="I104" t="s">
        <v>39</v>
      </c>
      <c r="K104" t="s">
        <v>68</v>
      </c>
      <c r="M104">
        <v>407</v>
      </c>
      <c r="N104" t="s">
        <v>161</v>
      </c>
      <c r="O104" t="s">
        <v>41</v>
      </c>
      <c r="P104">
        <v>407</v>
      </c>
      <c r="Q104" t="s">
        <v>161</v>
      </c>
      <c r="R104" t="s">
        <v>41</v>
      </c>
      <c r="T104" t="s">
        <v>61</v>
      </c>
      <c r="U104" t="s">
        <v>1257</v>
      </c>
      <c r="V104" t="s">
        <v>44</v>
      </c>
      <c r="X104" t="s">
        <v>45</v>
      </c>
      <c r="AA104">
        <v>0</v>
      </c>
      <c r="AC104">
        <v>0</v>
      </c>
      <c r="AG104" t="s">
        <v>46</v>
      </c>
      <c r="AH104" t="s">
        <v>158</v>
      </c>
      <c r="AI104" s="1">
        <v>43360</v>
      </c>
      <c r="AJ104">
        <v>11800.12</v>
      </c>
      <c r="AK104" s="33">
        <f t="shared" si="3"/>
        <v>41</v>
      </c>
      <c r="AL104" t="str">
        <f t="shared" si="4"/>
        <v>39-43</v>
      </c>
      <c r="AM104" t="str">
        <f t="shared" si="5"/>
        <v>10.000 a 11.999</v>
      </c>
    </row>
    <row r="105" spans="1:39" x14ac:dyDescent="0.25">
      <c r="A105" t="s">
        <v>1570</v>
      </c>
      <c r="B105" t="s">
        <v>36</v>
      </c>
      <c r="C105">
        <v>2085195</v>
      </c>
      <c r="D105">
        <v>22147466840</v>
      </c>
      <c r="E105" t="s">
        <v>1571</v>
      </c>
      <c r="F105" t="s">
        <v>37</v>
      </c>
      <c r="G105" t="s">
        <v>1572</v>
      </c>
      <c r="H105" t="s">
        <v>67</v>
      </c>
      <c r="I105" t="s">
        <v>39</v>
      </c>
      <c r="K105" t="s">
        <v>72</v>
      </c>
      <c r="M105">
        <v>288</v>
      </c>
      <c r="N105" t="s">
        <v>186</v>
      </c>
      <c r="O105" t="s">
        <v>86</v>
      </c>
      <c r="P105">
        <v>288</v>
      </c>
      <c r="Q105" t="s">
        <v>186</v>
      </c>
      <c r="R105" t="s">
        <v>86</v>
      </c>
      <c r="T105" t="s">
        <v>61</v>
      </c>
      <c r="U105" t="s">
        <v>1278</v>
      </c>
      <c r="V105" t="s">
        <v>44</v>
      </c>
      <c r="X105" t="s">
        <v>45</v>
      </c>
      <c r="AA105">
        <v>0</v>
      </c>
      <c r="AC105">
        <v>0</v>
      </c>
      <c r="AG105" t="s">
        <v>46</v>
      </c>
      <c r="AH105" t="s">
        <v>158</v>
      </c>
      <c r="AI105" s="1">
        <v>41673</v>
      </c>
      <c r="AJ105">
        <v>12763.01</v>
      </c>
      <c r="AK105" s="33">
        <f t="shared" si="3"/>
        <v>41</v>
      </c>
      <c r="AL105" t="str">
        <f t="shared" si="4"/>
        <v>39-43</v>
      </c>
      <c r="AM105" t="str">
        <f t="shared" si="5"/>
        <v>12.000 a 13.999</v>
      </c>
    </row>
    <row r="106" spans="1:39" x14ac:dyDescent="0.25">
      <c r="A106" t="s">
        <v>1573</v>
      </c>
      <c r="B106" t="s">
        <v>36</v>
      </c>
      <c r="C106">
        <v>2782218</v>
      </c>
      <c r="D106">
        <v>5750947610</v>
      </c>
      <c r="E106" t="s">
        <v>579</v>
      </c>
      <c r="F106" t="s">
        <v>37</v>
      </c>
      <c r="G106" t="s">
        <v>1574</v>
      </c>
      <c r="H106" t="s">
        <v>48</v>
      </c>
      <c r="I106" t="s">
        <v>39</v>
      </c>
      <c r="K106" t="s">
        <v>40</v>
      </c>
      <c r="M106">
        <v>298</v>
      </c>
      <c r="N106" t="s">
        <v>121</v>
      </c>
      <c r="O106" t="s">
        <v>86</v>
      </c>
      <c r="P106">
        <v>298</v>
      </c>
      <c r="Q106" t="s">
        <v>121</v>
      </c>
      <c r="R106" t="s">
        <v>86</v>
      </c>
      <c r="T106" t="s">
        <v>61</v>
      </c>
      <c r="U106" t="s">
        <v>1285</v>
      </c>
      <c r="V106" t="s">
        <v>44</v>
      </c>
      <c r="X106" t="s">
        <v>45</v>
      </c>
      <c r="AA106">
        <v>0</v>
      </c>
      <c r="AC106">
        <v>0</v>
      </c>
      <c r="AG106" t="s">
        <v>46</v>
      </c>
      <c r="AH106" t="s">
        <v>158</v>
      </c>
      <c r="AI106" s="1">
        <v>40924</v>
      </c>
      <c r="AJ106">
        <v>17255.59</v>
      </c>
      <c r="AK106" s="33">
        <f t="shared" si="3"/>
        <v>40</v>
      </c>
      <c r="AL106" t="str">
        <f t="shared" si="4"/>
        <v>39-43</v>
      </c>
      <c r="AM106" t="str">
        <f t="shared" si="5"/>
        <v>16.000 a 17.999</v>
      </c>
    </row>
    <row r="107" spans="1:39" x14ac:dyDescent="0.25">
      <c r="A107" t="s">
        <v>1575</v>
      </c>
      <c r="B107" t="s">
        <v>36</v>
      </c>
      <c r="C107">
        <v>1843992</v>
      </c>
      <c r="D107">
        <v>24673460804</v>
      </c>
      <c r="E107" t="s">
        <v>247</v>
      </c>
      <c r="F107" t="s">
        <v>37</v>
      </c>
      <c r="G107" t="s">
        <v>1576</v>
      </c>
      <c r="H107" t="s">
        <v>48</v>
      </c>
      <c r="I107" t="s">
        <v>39</v>
      </c>
      <c r="K107" t="s">
        <v>72</v>
      </c>
      <c r="M107">
        <v>414</v>
      </c>
      <c r="N107" t="s">
        <v>128</v>
      </c>
      <c r="O107" t="s">
        <v>41</v>
      </c>
      <c r="P107">
        <v>414</v>
      </c>
      <c r="Q107" t="s">
        <v>128</v>
      </c>
      <c r="R107" t="s">
        <v>41</v>
      </c>
      <c r="T107" t="s">
        <v>61</v>
      </c>
      <c r="U107" t="s">
        <v>1285</v>
      </c>
      <c r="V107" t="s">
        <v>44</v>
      </c>
      <c r="X107" t="s">
        <v>45</v>
      </c>
      <c r="AA107">
        <v>0</v>
      </c>
      <c r="AC107">
        <v>0</v>
      </c>
      <c r="AG107" t="s">
        <v>46</v>
      </c>
      <c r="AH107" t="s">
        <v>158</v>
      </c>
      <c r="AI107" s="1">
        <v>40582</v>
      </c>
      <c r="AJ107">
        <v>17255.59</v>
      </c>
      <c r="AK107" s="33">
        <f t="shared" si="3"/>
        <v>48</v>
      </c>
      <c r="AL107" t="str">
        <f t="shared" si="4"/>
        <v>44-48</v>
      </c>
      <c r="AM107" t="str">
        <f t="shared" si="5"/>
        <v>16.000 a 17.999</v>
      </c>
    </row>
    <row r="108" spans="1:39" x14ac:dyDescent="0.25">
      <c r="A108" t="s">
        <v>1577</v>
      </c>
      <c r="B108" t="s">
        <v>36</v>
      </c>
      <c r="C108">
        <v>1408761</v>
      </c>
      <c r="D108">
        <v>36593022870</v>
      </c>
      <c r="E108" t="s">
        <v>1578</v>
      </c>
      <c r="F108" t="s">
        <v>37</v>
      </c>
      <c r="G108" t="s">
        <v>1579</v>
      </c>
      <c r="H108" t="s">
        <v>48</v>
      </c>
      <c r="I108" t="s">
        <v>39</v>
      </c>
      <c r="K108" t="s">
        <v>72</v>
      </c>
      <c r="M108">
        <v>391</v>
      </c>
      <c r="N108" t="s">
        <v>64</v>
      </c>
      <c r="O108" t="s">
        <v>41</v>
      </c>
      <c r="P108">
        <v>391</v>
      </c>
      <c r="Q108" t="s">
        <v>64</v>
      </c>
      <c r="R108" t="s">
        <v>41</v>
      </c>
      <c r="T108" t="s">
        <v>61</v>
      </c>
      <c r="U108" t="s">
        <v>1257</v>
      </c>
      <c r="V108" t="s">
        <v>44</v>
      </c>
      <c r="X108" t="s">
        <v>45</v>
      </c>
      <c r="AA108">
        <v>0</v>
      </c>
      <c r="AC108">
        <v>0</v>
      </c>
      <c r="AG108" t="s">
        <v>46</v>
      </c>
      <c r="AH108" t="s">
        <v>158</v>
      </c>
      <c r="AI108" s="1">
        <v>43710</v>
      </c>
      <c r="AJ108">
        <v>11800.12</v>
      </c>
      <c r="AK108" s="33">
        <f t="shared" si="3"/>
        <v>34</v>
      </c>
      <c r="AL108" t="str">
        <f t="shared" si="4"/>
        <v>34-38</v>
      </c>
      <c r="AM108" t="str">
        <f t="shared" si="5"/>
        <v>10.000 a 11.999</v>
      </c>
    </row>
    <row r="109" spans="1:39" x14ac:dyDescent="0.25">
      <c r="A109" t="s">
        <v>1580</v>
      </c>
      <c r="B109" t="s">
        <v>36</v>
      </c>
      <c r="C109">
        <v>1807511</v>
      </c>
      <c r="D109">
        <v>26053002852</v>
      </c>
      <c r="E109" t="s">
        <v>906</v>
      </c>
      <c r="F109" t="s">
        <v>37</v>
      </c>
      <c r="G109" t="s">
        <v>1581</v>
      </c>
      <c r="H109" t="s">
        <v>48</v>
      </c>
      <c r="I109" t="s">
        <v>39</v>
      </c>
      <c r="K109" t="s">
        <v>72</v>
      </c>
      <c r="M109">
        <v>403</v>
      </c>
      <c r="N109" t="s">
        <v>105</v>
      </c>
      <c r="O109" t="s">
        <v>41</v>
      </c>
      <c r="P109">
        <v>403</v>
      </c>
      <c r="Q109" t="s">
        <v>105</v>
      </c>
      <c r="R109" t="s">
        <v>41</v>
      </c>
      <c r="T109" t="s">
        <v>61</v>
      </c>
      <c r="U109" t="s">
        <v>1269</v>
      </c>
      <c r="V109" t="s">
        <v>44</v>
      </c>
      <c r="X109" t="s">
        <v>45</v>
      </c>
      <c r="Z109" t="s">
        <v>584</v>
      </c>
      <c r="AA109">
        <v>0</v>
      </c>
      <c r="AC109">
        <v>0</v>
      </c>
      <c r="AE109" t="s">
        <v>657</v>
      </c>
      <c r="AF109" t="s">
        <v>1582</v>
      </c>
      <c r="AG109" t="s">
        <v>46</v>
      </c>
      <c r="AH109" t="s">
        <v>158</v>
      </c>
      <c r="AI109" s="1">
        <v>40401</v>
      </c>
      <c r="AJ109">
        <v>17945.810000000001</v>
      </c>
      <c r="AK109" s="33">
        <f t="shared" si="3"/>
        <v>46</v>
      </c>
      <c r="AL109" t="str">
        <f t="shared" si="4"/>
        <v>44-48</v>
      </c>
      <c r="AM109" t="str">
        <f t="shared" si="5"/>
        <v>16.000 a 17.999</v>
      </c>
    </row>
    <row r="110" spans="1:39" x14ac:dyDescent="0.25">
      <c r="A110" t="s">
        <v>1583</v>
      </c>
      <c r="B110" t="s">
        <v>36</v>
      </c>
      <c r="C110">
        <v>1369873</v>
      </c>
      <c r="D110">
        <v>4084298603</v>
      </c>
      <c r="E110" t="s">
        <v>1584</v>
      </c>
      <c r="F110" t="s">
        <v>37</v>
      </c>
      <c r="G110" t="s">
        <v>1585</v>
      </c>
      <c r="H110" t="s">
        <v>48</v>
      </c>
      <c r="I110" t="s">
        <v>39</v>
      </c>
      <c r="K110" t="s">
        <v>40</v>
      </c>
      <c r="L110" t="s">
        <v>134</v>
      </c>
      <c r="M110">
        <v>305</v>
      </c>
      <c r="N110" t="s">
        <v>100</v>
      </c>
      <c r="O110" t="s">
        <v>86</v>
      </c>
      <c r="P110">
        <v>305</v>
      </c>
      <c r="Q110" t="s">
        <v>100</v>
      </c>
      <c r="R110" t="s">
        <v>86</v>
      </c>
      <c r="T110" t="s">
        <v>61</v>
      </c>
      <c r="U110" t="s">
        <v>1285</v>
      </c>
      <c r="V110" t="s">
        <v>92</v>
      </c>
      <c r="X110" t="s">
        <v>45</v>
      </c>
      <c r="Z110" t="s">
        <v>93</v>
      </c>
      <c r="AA110">
        <v>0</v>
      </c>
      <c r="AC110">
        <v>26443</v>
      </c>
      <c r="AD110" t="s">
        <v>94</v>
      </c>
      <c r="AE110" t="s">
        <v>1586</v>
      </c>
      <c r="AF110" t="s">
        <v>45</v>
      </c>
      <c r="AG110" t="s">
        <v>46</v>
      </c>
      <c r="AH110" t="s">
        <v>47</v>
      </c>
      <c r="AI110" s="1">
        <v>39660</v>
      </c>
      <c r="AJ110">
        <v>10463.709999999999</v>
      </c>
      <c r="AK110" s="33">
        <f t="shared" si="3"/>
        <v>46</v>
      </c>
      <c r="AL110" t="str">
        <f t="shared" si="4"/>
        <v>44-48</v>
      </c>
      <c r="AM110" t="str">
        <f t="shared" si="5"/>
        <v>10.000 a 11.999</v>
      </c>
    </row>
    <row r="111" spans="1:39" x14ac:dyDescent="0.25">
      <c r="A111" t="s">
        <v>1587</v>
      </c>
      <c r="B111" t="s">
        <v>36</v>
      </c>
      <c r="C111">
        <v>1801626</v>
      </c>
      <c r="D111">
        <v>91958113034</v>
      </c>
      <c r="E111" t="s">
        <v>305</v>
      </c>
      <c r="F111" t="s">
        <v>37</v>
      </c>
      <c r="G111" t="s">
        <v>1588</v>
      </c>
      <c r="H111" t="s">
        <v>48</v>
      </c>
      <c r="I111" t="s">
        <v>39</v>
      </c>
      <c r="K111" t="s">
        <v>72</v>
      </c>
      <c r="M111">
        <v>363</v>
      </c>
      <c r="N111" t="s">
        <v>155</v>
      </c>
      <c r="O111" t="s">
        <v>41</v>
      </c>
      <c r="P111">
        <v>363</v>
      </c>
      <c r="Q111" t="s">
        <v>155</v>
      </c>
      <c r="R111" t="s">
        <v>41</v>
      </c>
      <c r="T111" t="s">
        <v>61</v>
      </c>
      <c r="U111" t="s">
        <v>1269</v>
      </c>
      <c r="V111" t="s">
        <v>44</v>
      </c>
      <c r="X111" t="s">
        <v>45</v>
      </c>
      <c r="AA111">
        <v>0</v>
      </c>
      <c r="AC111">
        <v>0</v>
      </c>
      <c r="AG111" t="s">
        <v>46</v>
      </c>
      <c r="AH111" t="s">
        <v>158</v>
      </c>
      <c r="AI111" s="1">
        <v>40381</v>
      </c>
      <c r="AJ111">
        <v>17945.810000000001</v>
      </c>
      <c r="AK111" s="33">
        <f t="shared" si="3"/>
        <v>45</v>
      </c>
      <c r="AL111" t="str">
        <f t="shared" si="4"/>
        <v>44-48</v>
      </c>
      <c r="AM111" t="str">
        <f t="shared" si="5"/>
        <v>16.000 a 17.999</v>
      </c>
    </row>
    <row r="112" spans="1:39" x14ac:dyDescent="0.25">
      <c r="A112" t="s">
        <v>1589</v>
      </c>
      <c r="B112" t="s">
        <v>36</v>
      </c>
      <c r="C112">
        <v>1780368</v>
      </c>
      <c r="D112">
        <v>30301225818</v>
      </c>
      <c r="E112" t="s">
        <v>1158</v>
      </c>
      <c r="F112" t="s">
        <v>37</v>
      </c>
      <c r="G112" t="s">
        <v>1590</v>
      </c>
      <c r="H112" t="s">
        <v>48</v>
      </c>
      <c r="I112" t="s">
        <v>39</v>
      </c>
      <c r="K112" t="s">
        <v>72</v>
      </c>
      <c r="M112">
        <v>305</v>
      </c>
      <c r="N112" t="s">
        <v>100</v>
      </c>
      <c r="O112" t="s">
        <v>86</v>
      </c>
      <c r="P112">
        <v>305</v>
      </c>
      <c r="Q112" t="s">
        <v>100</v>
      </c>
      <c r="R112" t="s">
        <v>86</v>
      </c>
      <c r="T112" t="s">
        <v>61</v>
      </c>
      <c r="U112" t="s">
        <v>1302</v>
      </c>
      <c r="V112" t="s">
        <v>44</v>
      </c>
      <c r="X112" t="s">
        <v>45</v>
      </c>
      <c r="AA112">
        <v>0</v>
      </c>
      <c r="AC112">
        <v>0</v>
      </c>
      <c r="AG112" t="s">
        <v>46</v>
      </c>
      <c r="AH112" t="s">
        <v>158</v>
      </c>
      <c r="AI112" s="1">
        <v>40284</v>
      </c>
      <c r="AJ112">
        <v>13273.52</v>
      </c>
      <c r="AK112" s="33">
        <f t="shared" si="3"/>
        <v>40</v>
      </c>
      <c r="AL112" t="str">
        <f t="shared" si="4"/>
        <v>39-43</v>
      </c>
      <c r="AM112" t="str">
        <f t="shared" si="5"/>
        <v>12.000 a 13.999</v>
      </c>
    </row>
    <row r="113" spans="1:39" x14ac:dyDescent="0.25">
      <c r="A113" t="s">
        <v>1591</v>
      </c>
      <c r="B113" t="s">
        <v>36</v>
      </c>
      <c r="C113">
        <v>1662687</v>
      </c>
      <c r="D113">
        <v>10259609803</v>
      </c>
      <c r="E113" t="s">
        <v>1592</v>
      </c>
      <c r="F113" t="s">
        <v>37</v>
      </c>
      <c r="G113" t="s">
        <v>1593</v>
      </c>
      <c r="H113" t="s">
        <v>48</v>
      </c>
      <c r="I113" t="s">
        <v>39</v>
      </c>
      <c r="K113" t="s">
        <v>72</v>
      </c>
      <c r="L113" t="s">
        <v>1594</v>
      </c>
      <c r="M113">
        <v>294</v>
      </c>
      <c r="N113" t="s">
        <v>137</v>
      </c>
      <c r="O113" t="s">
        <v>86</v>
      </c>
      <c r="P113">
        <v>294</v>
      </c>
      <c r="Q113" t="s">
        <v>137</v>
      </c>
      <c r="R113" t="s">
        <v>86</v>
      </c>
      <c r="T113" t="s">
        <v>61</v>
      </c>
      <c r="U113" t="s">
        <v>1285</v>
      </c>
      <c r="V113" t="s">
        <v>44</v>
      </c>
      <c r="X113" t="s">
        <v>45</v>
      </c>
      <c r="AA113">
        <v>0</v>
      </c>
      <c r="AC113">
        <v>0</v>
      </c>
      <c r="AG113" t="s">
        <v>46</v>
      </c>
      <c r="AH113" t="s">
        <v>158</v>
      </c>
      <c r="AI113" s="1">
        <v>39751</v>
      </c>
      <c r="AJ113">
        <v>17255.59</v>
      </c>
      <c r="AK113" s="33">
        <f t="shared" si="3"/>
        <v>61</v>
      </c>
      <c r="AL113" t="str">
        <f t="shared" si="4"/>
        <v>59-63</v>
      </c>
      <c r="AM113" t="str">
        <f t="shared" si="5"/>
        <v>16.000 a 17.999</v>
      </c>
    </row>
    <row r="114" spans="1:39" x14ac:dyDescent="0.25">
      <c r="A114" t="s">
        <v>1595</v>
      </c>
      <c r="B114" t="s">
        <v>36</v>
      </c>
      <c r="C114">
        <v>1308131</v>
      </c>
      <c r="D114">
        <v>5075282806</v>
      </c>
      <c r="E114" t="s">
        <v>1596</v>
      </c>
      <c r="F114" t="s">
        <v>37</v>
      </c>
      <c r="G114" t="s">
        <v>1597</v>
      </c>
      <c r="H114" t="s">
        <v>48</v>
      </c>
      <c r="I114" t="s">
        <v>39</v>
      </c>
      <c r="K114" t="s">
        <v>72</v>
      </c>
      <c r="M114">
        <v>808</v>
      </c>
      <c r="N114" t="s">
        <v>127</v>
      </c>
      <c r="O114" t="s">
        <v>41</v>
      </c>
      <c r="P114">
        <v>808</v>
      </c>
      <c r="Q114" t="s">
        <v>127</v>
      </c>
      <c r="R114" t="s">
        <v>41</v>
      </c>
      <c r="T114" t="s">
        <v>61</v>
      </c>
      <c r="U114" t="s">
        <v>1278</v>
      </c>
      <c r="V114" t="s">
        <v>44</v>
      </c>
      <c r="X114" t="s">
        <v>45</v>
      </c>
      <c r="AA114">
        <v>0</v>
      </c>
      <c r="AC114">
        <v>0</v>
      </c>
      <c r="AG114" t="s">
        <v>46</v>
      </c>
      <c r="AH114" t="s">
        <v>158</v>
      </c>
      <c r="AI114" s="1">
        <v>41823</v>
      </c>
      <c r="AJ114">
        <v>13746.19</v>
      </c>
      <c r="AK114" s="33">
        <f t="shared" si="3"/>
        <v>58</v>
      </c>
      <c r="AL114" t="str">
        <f t="shared" si="4"/>
        <v>54-58</v>
      </c>
      <c r="AM114" t="str">
        <f t="shared" si="5"/>
        <v>12.000 a 13.999</v>
      </c>
    </row>
    <row r="115" spans="1:39" x14ac:dyDescent="0.25">
      <c r="A115" t="s">
        <v>1598</v>
      </c>
      <c r="B115" t="s">
        <v>36</v>
      </c>
      <c r="C115">
        <v>3247880</v>
      </c>
      <c r="D115">
        <v>2202151540</v>
      </c>
      <c r="E115" t="s">
        <v>1599</v>
      </c>
      <c r="F115" t="s">
        <v>37</v>
      </c>
      <c r="G115" t="s">
        <v>1600</v>
      </c>
      <c r="H115" t="s">
        <v>38</v>
      </c>
      <c r="I115" t="s">
        <v>39</v>
      </c>
      <c r="K115" t="s">
        <v>125</v>
      </c>
      <c r="M115">
        <v>349</v>
      </c>
      <c r="N115" t="s">
        <v>65</v>
      </c>
      <c r="O115" t="s">
        <v>41</v>
      </c>
      <c r="P115">
        <v>349</v>
      </c>
      <c r="Q115" t="s">
        <v>65</v>
      </c>
      <c r="R115" t="s">
        <v>41</v>
      </c>
      <c r="T115" t="s">
        <v>61</v>
      </c>
      <c r="U115" t="s">
        <v>1244</v>
      </c>
      <c r="V115" t="s">
        <v>44</v>
      </c>
      <c r="X115" t="s">
        <v>45</v>
      </c>
      <c r="AA115">
        <v>0</v>
      </c>
      <c r="AC115">
        <v>0</v>
      </c>
      <c r="AG115" t="s">
        <v>46</v>
      </c>
      <c r="AH115" t="s">
        <v>158</v>
      </c>
      <c r="AI115" s="1">
        <v>44406</v>
      </c>
      <c r="AJ115">
        <v>9616.18</v>
      </c>
      <c r="AK115" s="33">
        <f t="shared" si="3"/>
        <v>36</v>
      </c>
      <c r="AL115" t="str">
        <f t="shared" si="4"/>
        <v>34-38</v>
      </c>
      <c r="AM115" t="str">
        <f t="shared" si="5"/>
        <v>8.000 a 9.999</v>
      </c>
    </row>
    <row r="116" spans="1:39" x14ac:dyDescent="0.25">
      <c r="A116" t="s">
        <v>1601</v>
      </c>
      <c r="B116" t="s">
        <v>36</v>
      </c>
      <c r="C116">
        <v>1888602</v>
      </c>
      <c r="D116">
        <v>28736304859</v>
      </c>
      <c r="E116" t="s">
        <v>1602</v>
      </c>
      <c r="F116" t="s">
        <v>37</v>
      </c>
      <c r="G116" t="s">
        <v>1603</v>
      </c>
      <c r="H116" t="s">
        <v>48</v>
      </c>
      <c r="I116" t="s">
        <v>39</v>
      </c>
      <c r="K116" t="s">
        <v>72</v>
      </c>
      <c r="M116">
        <v>1299</v>
      </c>
      <c r="N116" t="s">
        <v>1604</v>
      </c>
      <c r="O116" t="s">
        <v>41</v>
      </c>
      <c r="P116">
        <v>335</v>
      </c>
      <c r="Q116" t="s">
        <v>159</v>
      </c>
      <c r="R116" t="s">
        <v>41</v>
      </c>
      <c r="T116" t="s">
        <v>61</v>
      </c>
      <c r="U116" t="s">
        <v>1285</v>
      </c>
      <c r="V116" t="s">
        <v>44</v>
      </c>
      <c r="X116" t="s">
        <v>45</v>
      </c>
      <c r="AA116">
        <v>0</v>
      </c>
      <c r="AC116">
        <v>0</v>
      </c>
      <c r="AG116" t="s">
        <v>46</v>
      </c>
      <c r="AH116" t="s">
        <v>158</v>
      </c>
      <c r="AI116" s="1">
        <v>40787</v>
      </c>
      <c r="AJ116">
        <v>18238.77</v>
      </c>
      <c r="AK116" s="33">
        <f t="shared" si="3"/>
        <v>44</v>
      </c>
      <c r="AL116" t="str">
        <f t="shared" si="4"/>
        <v>44-48</v>
      </c>
      <c r="AM116" t="str">
        <f t="shared" si="5"/>
        <v>18.000 a 19.999</v>
      </c>
    </row>
    <row r="117" spans="1:39" x14ac:dyDescent="0.25">
      <c r="A117" t="s">
        <v>1605</v>
      </c>
      <c r="B117" t="s">
        <v>36</v>
      </c>
      <c r="C117">
        <v>2378563</v>
      </c>
      <c r="D117">
        <v>67825230604</v>
      </c>
      <c r="E117" t="s">
        <v>1606</v>
      </c>
      <c r="F117" t="s">
        <v>37</v>
      </c>
      <c r="G117" t="s">
        <v>1607</v>
      </c>
      <c r="H117" t="s">
        <v>48</v>
      </c>
      <c r="I117" t="s">
        <v>39</v>
      </c>
      <c r="K117" t="s">
        <v>40</v>
      </c>
      <c r="L117" t="s">
        <v>1608</v>
      </c>
      <c r="M117">
        <v>298</v>
      </c>
      <c r="N117" t="s">
        <v>121</v>
      </c>
      <c r="O117" t="s">
        <v>86</v>
      </c>
      <c r="P117">
        <v>298</v>
      </c>
      <c r="Q117" t="s">
        <v>121</v>
      </c>
      <c r="R117" t="s">
        <v>86</v>
      </c>
      <c r="T117" t="s">
        <v>61</v>
      </c>
      <c r="U117" t="s">
        <v>1269</v>
      </c>
      <c r="V117" t="s">
        <v>44</v>
      </c>
      <c r="X117" t="s">
        <v>45</v>
      </c>
      <c r="AA117">
        <v>0</v>
      </c>
      <c r="AC117">
        <v>0</v>
      </c>
      <c r="AG117" t="s">
        <v>46</v>
      </c>
      <c r="AH117" t="s">
        <v>158</v>
      </c>
      <c r="AI117" s="1">
        <v>39762</v>
      </c>
      <c r="AJ117">
        <v>18780.490000000002</v>
      </c>
      <c r="AK117" s="33">
        <f t="shared" si="3"/>
        <v>55</v>
      </c>
      <c r="AL117" t="str">
        <f t="shared" si="4"/>
        <v>54-58</v>
      </c>
      <c r="AM117" t="str">
        <f t="shared" si="5"/>
        <v>18.000 a 19.999</v>
      </c>
    </row>
    <row r="118" spans="1:39" x14ac:dyDescent="0.25">
      <c r="A118" t="s">
        <v>1609</v>
      </c>
      <c r="B118" t="s">
        <v>36</v>
      </c>
      <c r="C118">
        <v>2189224</v>
      </c>
      <c r="D118">
        <v>40608034649</v>
      </c>
      <c r="E118" t="s">
        <v>1610</v>
      </c>
      <c r="F118" t="s">
        <v>37</v>
      </c>
      <c r="G118" t="s">
        <v>1611</v>
      </c>
      <c r="H118" t="s">
        <v>48</v>
      </c>
      <c r="I118" t="s">
        <v>39</v>
      </c>
      <c r="K118" t="s">
        <v>40</v>
      </c>
      <c r="L118" t="s">
        <v>296</v>
      </c>
      <c r="M118">
        <v>808</v>
      </c>
      <c r="N118" t="s">
        <v>127</v>
      </c>
      <c r="O118" t="s">
        <v>41</v>
      </c>
      <c r="P118">
        <v>808</v>
      </c>
      <c r="Q118" t="s">
        <v>127</v>
      </c>
      <c r="R118" t="s">
        <v>41</v>
      </c>
      <c r="T118" t="s">
        <v>61</v>
      </c>
      <c r="U118" t="s">
        <v>1285</v>
      </c>
      <c r="V118" t="s">
        <v>44</v>
      </c>
      <c r="X118" t="s">
        <v>45</v>
      </c>
      <c r="AA118">
        <v>0</v>
      </c>
      <c r="AC118">
        <v>0</v>
      </c>
      <c r="AG118" t="s">
        <v>46</v>
      </c>
      <c r="AH118" t="s">
        <v>158</v>
      </c>
      <c r="AI118" s="1">
        <v>35462</v>
      </c>
      <c r="AJ118">
        <v>17416.099999999999</v>
      </c>
      <c r="AK118" s="33">
        <f t="shared" si="3"/>
        <v>61</v>
      </c>
      <c r="AL118" t="str">
        <f t="shared" si="4"/>
        <v>59-63</v>
      </c>
      <c r="AM118" t="str">
        <f t="shared" si="5"/>
        <v>16.000 a 17.999</v>
      </c>
    </row>
    <row r="119" spans="1:39" x14ac:dyDescent="0.25">
      <c r="A119" t="s">
        <v>1612</v>
      </c>
      <c r="B119" t="s">
        <v>36</v>
      </c>
      <c r="C119">
        <v>2083911</v>
      </c>
      <c r="D119">
        <v>6044477606</v>
      </c>
      <c r="E119" t="s">
        <v>1613</v>
      </c>
      <c r="F119" t="s">
        <v>37</v>
      </c>
      <c r="G119" t="s">
        <v>1614</v>
      </c>
      <c r="H119" t="s">
        <v>48</v>
      </c>
      <c r="I119" t="s">
        <v>39</v>
      </c>
      <c r="K119" t="s">
        <v>40</v>
      </c>
      <c r="M119">
        <v>314</v>
      </c>
      <c r="N119" t="s">
        <v>135</v>
      </c>
      <c r="O119" t="s">
        <v>86</v>
      </c>
      <c r="P119">
        <v>314</v>
      </c>
      <c r="Q119" t="s">
        <v>135</v>
      </c>
      <c r="R119" t="s">
        <v>86</v>
      </c>
      <c r="T119" t="s">
        <v>61</v>
      </c>
      <c r="U119" t="s">
        <v>1278</v>
      </c>
      <c r="V119" t="s">
        <v>44</v>
      </c>
      <c r="X119" t="s">
        <v>45</v>
      </c>
      <c r="AA119">
        <v>0</v>
      </c>
      <c r="AC119">
        <v>0</v>
      </c>
      <c r="AG119" t="s">
        <v>46</v>
      </c>
      <c r="AH119" t="s">
        <v>158</v>
      </c>
      <c r="AI119" s="1">
        <v>41663</v>
      </c>
      <c r="AJ119">
        <v>12763.01</v>
      </c>
      <c r="AK119" s="33">
        <f t="shared" si="3"/>
        <v>39</v>
      </c>
      <c r="AL119" t="str">
        <f t="shared" si="4"/>
        <v>39-43</v>
      </c>
      <c r="AM119" t="str">
        <f t="shared" si="5"/>
        <v>12.000 a 13.999</v>
      </c>
    </row>
    <row r="120" spans="1:39" x14ac:dyDescent="0.25">
      <c r="A120" t="s">
        <v>1615</v>
      </c>
      <c r="B120" t="s">
        <v>36</v>
      </c>
      <c r="C120">
        <v>3841799</v>
      </c>
      <c r="D120">
        <v>7972329664</v>
      </c>
      <c r="E120" t="s">
        <v>1616</v>
      </c>
      <c r="F120" t="s">
        <v>37</v>
      </c>
      <c r="G120" t="s">
        <v>1617</v>
      </c>
      <c r="H120" t="s">
        <v>48</v>
      </c>
      <c r="I120" t="s">
        <v>39</v>
      </c>
      <c r="K120" t="s">
        <v>40</v>
      </c>
      <c r="M120">
        <v>305</v>
      </c>
      <c r="N120" t="s">
        <v>100</v>
      </c>
      <c r="O120" t="s">
        <v>86</v>
      </c>
      <c r="P120">
        <v>305</v>
      </c>
      <c r="Q120" t="s">
        <v>100</v>
      </c>
      <c r="R120" t="s">
        <v>86</v>
      </c>
      <c r="T120" t="s">
        <v>52</v>
      </c>
      <c r="U120" t="s">
        <v>1244</v>
      </c>
      <c r="V120" t="s">
        <v>44</v>
      </c>
      <c r="X120" t="s">
        <v>45</v>
      </c>
      <c r="AA120">
        <v>0</v>
      </c>
      <c r="AC120">
        <v>0</v>
      </c>
      <c r="AG120" t="s">
        <v>46</v>
      </c>
      <c r="AH120" t="s">
        <v>47</v>
      </c>
      <c r="AI120" s="1">
        <v>42907</v>
      </c>
      <c r="AJ120">
        <v>4304.92</v>
      </c>
      <c r="AK120" s="33">
        <f t="shared" si="3"/>
        <v>36</v>
      </c>
      <c r="AL120" t="str">
        <f t="shared" si="4"/>
        <v>34-38</v>
      </c>
      <c r="AM120" t="str">
        <f t="shared" si="5"/>
        <v>4.000 a 5.999</v>
      </c>
    </row>
    <row r="121" spans="1:39" x14ac:dyDescent="0.25">
      <c r="A121" t="s">
        <v>1618</v>
      </c>
      <c r="B121" t="s">
        <v>36</v>
      </c>
      <c r="C121">
        <v>3279415</v>
      </c>
      <c r="D121">
        <v>36883200851</v>
      </c>
      <c r="E121" t="s">
        <v>1619</v>
      </c>
      <c r="F121" t="s">
        <v>37</v>
      </c>
      <c r="G121" t="s">
        <v>1620</v>
      </c>
      <c r="H121" t="s">
        <v>48</v>
      </c>
      <c r="I121" t="s">
        <v>39</v>
      </c>
      <c r="K121" t="s">
        <v>72</v>
      </c>
      <c r="M121">
        <v>332</v>
      </c>
      <c r="N121" t="s">
        <v>82</v>
      </c>
      <c r="O121" t="s">
        <v>81</v>
      </c>
      <c r="P121">
        <v>332</v>
      </c>
      <c r="Q121" t="s">
        <v>82</v>
      </c>
      <c r="R121" t="s">
        <v>81</v>
      </c>
      <c r="T121" t="s">
        <v>342</v>
      </c>
      <c r="U121" t="s">
        <v>1244</v>
      </c>
      <c r="V121" t="s">
        <v>825</v>
      </c>
      <c r="X121" t="s">
        <v>45</v>
      </c>
      <c r="AA121">
        <v>0</v>
      </c>
      <c r="AC121">
        <v>0</v>
      </c>
      <c r="AG121" t="s">
        <v>826</v>
      </c>
      <c r="AH121" t="s">
        <v>47</v>
      </c>
      <c r="AI121" s="1">
        <v>44623</v>
      </c>
      <c r="AJ121">
        <v>3866.06</v>
      </c>
      <c r="AK121" s="33">
        <f t="shared" si="3"/>
        <v>34</v>
      </c>
      <c r="AL121" t="str">
        <f t="shared" si="4"/>
        <v>34-38</v>
      </c>
      <c r="AM121" t="str">
        <f t="shared" si="5"/>
        <v>2.000 a 3.999</v>
      </c>
    </row>
    <row r="122" spans="1:39" x14ac:dyDescent="0.25">
      <c r="A122" t="s">
        <v>1621</v>
      </c>
      <c r="B122" t="s">
        <v>36</v>
      </c>
      <c r="C122">
        <v>411567</v>
      </c>
      <c r="D122">
        <v>59421398815</v>
      </c>
      <c r="E122" t="s">
        <v>1622</v>
      </c>
      <c r="F122" t="s">
        <v>37</v>
      </c>
      <c r="G122" t="s">
        <v>1623</v>
      </c>
      <c r="H122" t="s">
        <v>48</v>
      </c>
      <c r="I122" t="s">
        <v>39</v>
      </c>
      <c r="K122" t="s">
        <v>72</v>
      </c>
      <c r="L122" t="s">
        <v>790</v>
      </c>
      <c r="M122">
        <v>300</v>
      </c>
      <c r="N122" t="s">
        <v>494</v>
      </c>
      <c r="O122" t="s">
        <v>86</v>
      </c>
      <c r="P122">
        <v>298</v>
      </c>
      <c r="Q122" t="s">
        <v>121</v>
      </c>
      <c r="R122" t="s">
        <v>86</v>
      </c>
      <c r="T122" t="s">
        <v>61</v>
      </c>
      <c r="U122" t="s">
        <v>1252</v>
      </c>
      <c r="V122" t="s">
        <v>44</v>
      </c>
      <c r="X122" t="s">
        <v>45</v>
      </c>
      <c r="AA122">
        <v>0</v>
      </c>
      <c r="AC122">
        <v>0</v>
      </c>
      <c r="AG122" t="s">
        <v>46</v>
      </c>
      <c r="AH122" t="s">
        <v>158</v>
      </c>
      <c r="AI122" s="1">
        <v>30042</v>
      </c>
      <c r="AJ122">
        <v>26335.08</v>
      </c>
      <c r="AK122" s="33">
        <f t="shared" si="3"/>
        <v>73</v>
      </c>
      <c r="AL122" t="str">
        <f t="shared" si="4"/>
        <v>69 ou mais</v>
      </c>
      <c r="AM122" t="str">
        <f t="shared" si="5"/>
        <v>20.000 ou mais</v>
      </c>
    </row>
    <row r="123" spans="1:39" x14ac:dyDescent="0.25">
      <c r="A123" t="s">
        <v>1624</v>
      </c>
      <c r="B123" t="s">
        <v>36</v>
      </c>
      <c r="C123">
        <v>1908981</v>
      </c>
      <c r="D123">
        <v>26130333803</v>
      </c>
      <c r="E123" t="s">
        <v>1625</v>
      </c>
      <c r="F123" t="s">
        <v>37</v>
      </c>
      <c r="G123" t="s">
        <v>1626</v>
      </c>
      <c r="H123" t="s">
        <v>48</v>
      </c>
      <c r="I123" t="s">
        <v>39</v>
      </c>
      <c r="K123" t="s">
        <v>72</v>
      </c>
      <c r="M123">
        <v>344</v>
      </c>
      <c r="N123" t="s">
        <v>111</v>
      </c>
      <c r="O123" t="s">
        <v>41</v>
      </c>
      <c r="P123">
        <v>344</v>
      </c>
      <c r="Q123" t="s">
        <v>111</v>
      </c>
      <c r="R123" t="s">
        <v>41</v>
      </c>
      <c r="T123" t="s">
        <v>61</v>
      </c>
      <c r="U123" t="s">
        <v>1285</v>
      </c>
      <c r="V123" t="s">
        <v>44</v>
      </c>
      <c r="X123" t="s">
        <v>45</v>
      </c>
      <c r="Z123" t="s">
        <v>1627</v>
      </c>
      <c r="AA123">
        <v>0</v>
      </c>
      <c r="AC123">
        <v>0</v>
      </c>
      <c r="AE123" t="s">
        <v>1628</v>
      </c>
      <c r="AF123" t="s">
        <v>1629</v>
      </c>
      <c r="AG123" t="s">
        <v>46</v>
      </c>
      <c r="AH123" t="s">
        <v>158</v>
      </c>
      <c r="AI123" s="1">
        <v>40913</v>
      </c>
      <c r="AJ123">
        <v>17255.59</v>
      </c>
      <c r="AK123" s="33">
        <f t="shared" si="3"/>
        <v>46</v>
      </c>
      <c r="AL123" t="str">
        <f t="shared" si="4"/>
        <v>44-48</v>
      </c>
      <c r="AM123" t="str">
        <f t="shared" si="5"/>
        <v>16.000 a 17.999</v>
      </c>
    </row>
    <row r="124" spans="1:39" x14ac:dyDescent="0.25">
      <c r="A124" t="s">
        <v>1630</v>
      </c>
      <c r="B124" t="s">
        <v>36</v>
      </c>
      <c r="C124">
        <v>1292275</v>
      </c>
      <c r="D124">
        <v>43568076691</v>
      </c>
      <c r="E124" t="s">
        <v>1631</v>
      </c>
      <c r="F124" t="s">
        <v>37</v>
      </c>
      <c r="G124" t="s">
        <v>1632</v>
      </c>
      <c r="H124" t="s">
        <v>48</v>
      </c>
      <c r="I124" t="s">
        <v>39</v>
      </c>
      <c r="K124" t="s">
        <v>40</v>
      </c>
      <c r="L124" t="s">
        <v>97</v>
      </c>
      <c r="M124">
        <v>349</v>
      </c>
      <c r="N124" t="s">
        <v>65</v>
      </c>
      <c r="O124" t="s">
        <v>41</v>
      </c>
      <c r="P124">
        <v>349</v>
      </c>
      <c r="Q124" t="s">
        <v>65</v>
      </c>
      <c r="R124" t="s">
        <v>41</v>
      </c>
      <c r="T124" t="s">
        <v>61</v>
      </c>
      <c r="U124" t="s">
        <v>1285</v>
      </c>
      <c r="V124" t="s">
        <v>44</v>
      </c>
      <c r="X124" t="s">
        <v>45</v>
      </c>
      <c r="AA124">
        <v>0</v>
      </c>
      <c r="AC124">
        <v>0</v>
      </c>
      <c r="AG124" t="s">
        <v>46</v>
      </c>
      <c r="AH124" t="s">
        <v>158</v>
      </c>
      <c r="AI124" s="1">
        <v>39660</v>
      </c>
      <c r="AJ124">
        <v>17255.59</v>
      </c>
      <c r="AK124" s="33">
        <f t="shared" si="3"/>
        <v>63</v>
      </c>
      <c r="AL124" t="str">
        <f t="shared" si="4"/>
        <v>59-63</v>
      </c>
      <c r="AM124" t="str">
        <f t="shared" si="5"/>
        <v>16.000 a 17.999</v>
      </c>
    </row>
    <row r="125" spans="1:39" x14ac:dyDescent="0.25">
      <c r="A125" t="s">
        <v>1633</v>
      </c>
      <c r="B125" t="s">
        <v>36</v>
      </c>
      <c r="C125">
        <v>3461427</v>
      </c>
      <c r="D125">
        <v>2500284689</v>
      </c>
      <c r="E125" t="s">
        <v>434</v>
      </c>
      <c r="F125" t="s">
        <v>37</v>
      </c>
      <c r="G125" t="s">
        <v>1634</v>
      </c>
      <c r="H125" t="s">
        <v>48</v>
      </c>
      <c r="I125" t="s">
        <v>39</v>
      </c>
      <c r="K125" t="s">
        <v>40</v>
      </c>
      <c r="L125" t="s">
        <v>209</v>
      </c>
      <c r="M125">
        <v>399</v>
      </c>
      <c r="N125" t="s">
        <v>115</v>
      </c>
      <c r="O125" t="s">
        <v>70</v>
      </c>
      <c r="P125">
        <v>399</v>
      </c>
      <c r="Q125" t="s">
        <v>115</v>
      </c>
      <c r="R125" t="s">
        <v>70</v>
      </c>
      <c r="T125" t="s">
        <v>61</v>
      </c>
      <c r="U125" t="s">
        <v>1302</v>
      </c>
      <c r="V125" t="s">
        <v>44</v>
      </c>
      <c r="X125" t="s">
        <v>45</v>
      </c>
      <c r="AA125">
        <v>0</v>
      </c>
      <c r="AC125">
        <v>0</v>
      </c>
      <c r="AG125" t="s">
        <v>46</v>
      </c>
      <c r="AH125" t="s">
        <v>158</v>
      </c>
      <c r="AI125" s="1">
        <v>41463</v>
      </c>
      <c r="AJ125">
        <v>13273.52</v>
      </c>
      <c r="AK125" s="33">
        <f t="shared" si="3"/>
        <v>46</v>
      </c>
      <c r="AL125" t="str">
        <f t="shared" si="4"/>
        <v>44-48</v>
      </c>
      <c r="AM125" t="str">
        <f t="shared" si="5"/>
        <v>12.000 a 13.999</v>
      </c>
    </row>
    <row r="126" spans="1:39" x14ac:dyDescent="0.25">
      <c r="A126" t="s">
        <v>1635</v>
      </c>
      <c r="B126" t="s">
        <v>36</v>
      </c>
      <c r="C126">
        <v>1661463</v>
      </c>
      <c r="D126">
        <v>65330528615</v>
      </c>
      <c r="E126" t="s">
        <v>1636</v>
      </c>
      <c r="F126" t="s">
        <v>37</v>
      </c>
      <c r="G126" t="s">
        <v>1637</v>
      </c>
      <c r="H126" t="s">
        <v>48</v>
      </c>
      <c r="I126" t="s">
        <v>39</v>
      </c>
      <c r="K126" t="s">
        <v>72</v>
      </c>
      <c r="L126" t="s">
        <v>640</v>
      </c>
      <c r="M126">
        <v>288</v>
      </c>
      <c r="N126" t="s">
        <v>186</v>
      </c>
      <c r="O126" t="s">
        <v>86</v>
      </c>
      <c r="P126">
        <v>288</v>
      </c>
      <c r="Q126" t="s">
        <v>186</v>
      </c>
      <c r="R126" t="s">
        <v>86</v>
      </c>
      <c r="T126" t="s">
        <v>61</v>
      </c>
      <c r="U126" t="s">
        <v>1269</v>
      </c>
      <c r="V126" t="s">
        <v>44</v>
      </c>
      <c r="X126" t="s">
        <v>45</v>
      </c>
      <c r="AA126">
        <v>0</v>
      </c>
      <c r="AC126">
        <v>0</v>
      </c>
      <c r="AG126" t="s">
        <v>46</v>
      </c>
      <c r="AH126" t="s">
        <v>158</v>
      </c>
      <c r="AI126" s="1">
        <v>39736</v>
      </c>
      <c r="AJ126">
        <v>17945.810000000001</v>
      </c>
      <c r="AK126" s="33">
        <f t="shared" si="3"/>
        <v>46</v>
      </c>
      <c r="AL126" t="str">
        <f t="shared" si="4"/>
        <v>44-48</v>
      </c>
      <c r="AM126" t="str">
        <f t="shared" si="5"/>
        <v>16.000 a 17.999</v>
      </c>
    </row>
    <row r="127" spans="1:39" x14ac:dyDescent="0.25">
      <c r="A127" t="s">
        <v>1638</v>
      </c>
      <c r="B127" t="s">
        <v>36</v>
      </c>
      <c r="C127">
        <v>1658376</v>
      </c>
      <c r="D127">
        <v>99928620687</v>
      </c>
      <c r="E127" t="s">
        <v>589</v>
      </c>
      <c r="F127" t="s">
        <v>37</v>
      </c>
      <c r="G127" t="s">
        <v>1639</v>
      </c>
      <c r="H127" t="s">
        <v>48</v>
      </c>
      <c r="I127" t="s">
        <v>39</v>
      </c>
      <c r="K127" t="s">
        <v>40</v>
      </c>
      <c r="L127" t="s">
        <v>59</v>
      </c>
      <c r="M127">
        <v>326</v>
      </c>
      <c r="N127" t="s">
        <v>87</v>
      </c>
      <c r="O127" t="s">
        <v>86</v>
      </c>
      <c r="P127">
        <v>326</v>
      </c>
      <c r="Q127" t="s">
        <v>87</v>
      </c>
      <c r="R127" t="s">
        <v>86</v>
      </c>
      <c r="T127" t="s">
        <v>61</v>
      </c>
      <c r="U127" t="s">
        <v>1241</v>
      </c>
      <c r="V127" t="s">
        <v>44</v>
      </c>
      <c r="X127" t="s">
        <v>45</v>
      </c>
      <c r="AA127">
        <v>0</v>
      </c>
      <c r="AC127">
        <v>0</v>
      </c>
      <c r="AG127" t="s">
        <v>46</v>
      </c>
      <c r="AH127" t="s">
        <v>158</v>
      </c>
      <c r="AI127" s="1">
        <v>39716</v>
      </c>
      <c r="AJ127">
        <v>18663.64</v>
      </c>
      <c r="AK127" s="33">
        <f t="shared" si="3"/>
        <v>49</v>
      </c>
      <c r="AL127" t="str">
        <f t="shared" si="4"/>
        <v>49-53</v>
      </c>
      <c r="AM127" t="str">
        <f t="shared" si="5"/>
        <v>18.000 a 19.999</v>
      </c>
    </row>
    <row r="128" spans="1:39" x14ac:dyDescent="0.25">
      <c r="A128" t="s">
        <v>1640</v>
      </c>
      <c r="B128" t="s">
        <v>36</v>
      </c>
      <c r="C128">
        <v>1005609</v>
      </c>
      <c r="D128">
        <v>3369674629</v>
      </c>
      <c r="E128" t="s">
        <v>609</v>
      </c>
      <c r="F128" t="s">
        <v>37</v>
      </c>
      <c r="G128" t="s">
        <v>1641</v>
      </c>
      <c r="H128" t="s">
        <v>48</v>
      </c>
      <c r="I128" t="s">
        <v>39</v>
      </c>
      <c r="K128" t="s">
        <v>40</v>
      </c>
      <c r="M128">
        <v>319</v>
      </c>
      <c r="N128" t="s">
        <v>118</v>
      </c>
      <c r="O128" t="s">
        <v>86</v>
      </c>
      <c r="P128">
        <v>319</v>
      </c>
      <c r="Q128" t="s">
        <v>118</v>
      </c>
      <c r="R128" t="s">
        <v>86</v>
      </c>
      <c r="T128" t="s">
        <v>61</v>
      </c>
      <c r="U128" t="s">
        <v>1278</v>
      </c>
      <c r="V128" t="s">
        <v>44</v>
      </c>
      <c r="X128" t="s">
        <v>45</v>
      </c>
      <c r="AA128">
        <v>0</v>
      </c>
      <c r="AC128">
        <v>0</v>
      </c>
      <c r="AG128" t="s">
        <v>46</v>
      </c>
      <c r="AH128" t="s">
        <v>158</v>
      </c>
      <c r="AI128" s="1">
        <v>41730</v>
      </c>
      <c r="AJ128">
        <v>13356.63</v>
      </c>
      <c r="AK128" s="33">
        <f t="shared" si="3"/>
        <v>44</v>
      </c>
      <c r="AL128" t="str">
        <f t="shared" si="4"/>
        <v>44-48</v>
      </c>
      <c r="AM128" t="str">
        <f t="shared" si="5"/>
        <v>12.000 a 13.999</v>
      </c>
    </row>
    <row r="129" spans="1:39" x14ac:dyDescent="0.25">
      <c r="A129" t="s">
        <v>1642</v>
      </c>
      <c r="B129" t="s">
        <v>36</v>
      </c>
      <c r="C129">
        <v>1664153</v>
      </c>
      <c r="D129">
        <v>24595828896</v>
      </c>
      <c r="E129" t="s">
        <v>1643</v>
      </c>
      <c r="F129" t="s">
        <v>37</v>
      </c>
      <c r="G129" t="s">
        <v>1644</v>
      </c>
      <c r="H129" t="s">
        <v>48</v>
      </c>
      <c r="I129" t="s">
        <v>39</v>
      </c>
      <c r="K129" t="s">
        <v>72</v>
      </c>
      <c r="M129">
        <v>363</v>
      </c>
      <c r="N129" t="s">
        <v>155</v>
      </c>
      <c r="O129" t="s">
        <v>41</v>
      </c>
      <c r="P129">
        <v>363</v>
      </c>
      <c r="Q129" t="s">
        <v>155</v>
      </c>
      <c r="R129" t="s">
        <v>41</v>
      </c>
      <c r="T129" t="s">
        <v>61</v>
      </c>
      <c r="U129" t="s">
        <v>1351</v>
      </c>
      <c r="V129" t="s">
        <v>44</v>
      </c>
      <c r="X129" t="s">
        <v>45</v>
      </c>
      <c r="AA129">
        <v>16000</v>
      </c>
      <c r="AB129" t="s">
        <v>1645</v>
      </c>
      <c r="AC129">
        <v>0</v>
      </c>
      <c r="AG129" t="s">
        <v>46</v>
      </c>
      <c r="AH129" t="s">
        <v>158</v>
      </c>
      <c r="AI129" s="1">
        <v>44273</v>
      </c>
      <c r="AJ129">
        <v>16591.91</v>
      </c>
      <c r="AK129" s="33">
        <f t="shared" si="3"/>
        <v>48</v>
      </c>
      <c r="AL129" t="str">
        <f t="shared" si="4"/>
        <v>44-48</v>
      </c>
      <c r="AM129" t="str">
        <f t="shared" si="5"/>
        <v>16.000 a 17.999</v>
      </c>
    </row>
    <row r="130" spans="1:39" x14ac:dyDescent="0.25">
      <c r="A130" t="s">
        <v>1646</v>
      </c>
      <c r="B130" t="s">
        <v>36</v>
      </c>
      <c r="C130">
        <v>1324353</v>
      </c>
      <c r="D130">
        <v>26238232862</v>
      </c>
      <c r="E130" t="s">
        <v>1647</v>
      </c>
      <c r="F130" t="s">
        <v>37</v>
      </c>
      <c r="G130" t="s">
        <v>1648</v>
      </c>
      <c r="H130" t="s">
        <v>48</v>
      </c>
      <c r="I130" t="s">
        <v>39</v>
      </c>
      <c r="K130" t="s">
        <v>72</v>
      </c>
      <c r="L130" t="s">
        <v>790</v>
      </c>
      <c r="M130">
        <v>344</v>
      </c>
      <c r="N130" t="s">
        <v>111</v>
      </c>
      <c r="O130" t="s">
        <v>41</v>
      </c>
      <c r="P130">
        <v>344</v>
      </c>
      <c r="Q130" t="s">
        <v>111</v>
      </c>
      <c r="R130" t="s">
        <v>41</v>
      </c>
      <c r="T130" t="s">
        <v>61</v>
      </c>
      <c r="U130" t="s">
        <v>1241</v>
      </c>
      <c r="V130" t="s">
        <v>44</v>
      </c>
      <c r="X130" t="s">
        <v>45</v>
      </c>
      <c r="AA130">
        <v>0</v>
      </c>
      <c r="AC130">
        <v>0</v>
      </c>
      <c r="AG130" t="s">
        <v>46</v>
      </c>
      <c r="AH130" t="s">
        <v>158</v>
      </c>
      <c r="AI130" s="1">
        <v>38569</v>
      </c>
      <c r="AJ130">
        <v>18663.64</v>
      </c>
      <c r="AK130" s="33">
        <f t="shared" si="3"/>
        <v>47</v>
      </c>
      <c r="AL130" t="str">
        <f t="shared" si="4"/>
        <v>44-48</v>
      </c>
      <c r="AM130" t="str">
        <f t="shared" si="5"/>
        <v>18.000 a 19.999</v>
      </c>
    </row>
    <row r="131" spans="1:39" x14ac:dyDescent="0.25">
      <c r="A131" t="s">
        <v>1649</v>
      </c>
      <c r="B131" t="s">
        <v>36</v>
      </c>
      <c r="C131">
        <v>2885487</v>
      </c>
      <c r="D131">
        <v>5693408612</v>
      </c>
      <c r="E131" t="s">
        <v>1650</v>
      </c>
      <c r="F131" t="s">
        <v>37</v>
      </c>
      <c r="G131" t="s">
        <v>1651</v>
      </c>
      <c r="H131" t="s">
        <v>38</v>
      </c>
      <c r="I131" t="s">
        <v>39</v>
      </c>
      <c r="K131" t="s">
        <v>40</v>
      </c>
      <c r="M131">
        <v>332</v>
      </c>
      <c r="N131" t="s">
        <v>82</v>
      </c>
      <c r="O131" t="s">
        <v>81</v>
      </c>
      <c r="P131">
        <v>332</v>
      </c>
      <c r="Q131" t="s">
        <v>82</v>
      </c>
      <c r="R131" t="s">
        <v>81</v>
      </c>
      <c r="T131" t="s">
        <v>61</v>
      </c>
      <c r="U131" t="s">
        <v>1351</v>
      </c>
      <c r="V131" t="s">
        <v>44</v>
      </c>
      <c r="X131" t="s">
        <v>45</v>
      </c>
      <c r="AA131">
        <v>0</v>
      </c>
      <c r="AC131">
        <v>0</v>
      </c>
      <c r="AG131" t="s">
        <v>46</v>
      </c>
      <c r="AH131" t="s">
        <v>158</v>
      </c>
      <c r="AI131" s="1">
        <v>41332</v>
      </c>
      <c r="AJ131">
        <v>16591.91</v>
      </c>
      <c r="AK131" s="33">
        <f t="shared" ref="AK131:AK194" si="6">(YEAR($AO$2))-YEAR(E131)</f>
        <v>40</v>
      </c>
      <c r="AL131" t="str">
        <f t="shared" ref="AL131:AL194" si="7">VLOOKUP(AK131,$AQ$2:$AR$13,2,1)</f>
        <v>39-43</v>
      </c>
      <c r="AM131" t="str">
        <f t="shared" ref="AM131:AM194" si="8">VLOOKUP(AJ131,$AS$2:$AT$12,2,1)</f>
        <v>16.000 a 17.999</v>
      </c>
    </row>
    <row r="132" spans="1:39" x14ac:dyDescent="0.25">
      <c r="A132" t="s">
        <v>1652</v>
      </c>
      <c r="B132" t="s">
        <v>36</v>
      </c>
      <c r="C132">
        <v>1843960</v>
      </c>
      <c r="D132">
        <v>95527079191</v>
      </c>
      <c r="E132" t="s">
        <v>1653</v>
      </c>
      <c r="F132" t="s">
        <v>37</v>
      </c>
      <c r="G132" t="s">
        <v>1654</v>
      </c>
      <c r="H132" t="s">
        <v>38</v>
      </c>
      <c r="I132" t="s">
        <v>39</v>
      </c>
      <c r="K132" t="s">
        <v>56</v>
      </c>
      <c r="M132">
        <v>567</v>
      </c>
      <c r="N132" t="s">
        <v>769</v>
      </c>
      <c r="O132" t="s">
        <v>86</v>
      </c>
      <c r="P132">
        <v>298</v>
      </c>
      <c r="Q132" t="s">
        <v>121</v>
      </c>
      <c r="R132" t="s">
        <v>86</v>
      </c>
      <c r="T132" t="s">
        <v>61</v>
      </c>
      <c r="U132" t="s">
        <v>1285</v>
      </c>
      <c r="V132" t="s">
        <v>44</v>
      </c>
      <c r="X132" t="s">
        <v>45</v>
      </c>
      <c r="AA132">
        <v>0</v>
      </c>
      <c r="AC132">
        <v>0</v>
      </c>
      <c r="AG132" t="s">
        <v>46</v>
      </c>
      <c r="AH132" t="s">
        <v>158</v>
      </c>
      <c r="AI132" s="1">
        <v>40574</v>
      </c>
      <c r="AJ132">
        <v>18058.169999999998</v>
      </c>
      <c r="AK132" s="33">
        <f t="shared" si="6"/>
        <v>41</v>
      </c>
      <c r="AL132" t="str">
        <f t="shared" si="7"/>
        <v>39-43</v>
      </c>
      <c r="AM132" t="str">
        <f t="shared" si="8"/>
        <v>18.000 a 19.999</v>
      </c>
    </row>
    <row r="133" spans="1:39" x14ac:dyDescent="0.25">
      <c r="A133" t="s">
        <v>1655</v>
      </c>
      <c r="B133" t="s">
        <v>36</v>
      </c>
      <c r="C133">
        <v>2166082</v>
      </c>
      <c r="D133">
        <v>97069868049</v>
      </c>
      <c r="E133" t="s">
        <v>1656</v>
      </c>
      <c r="F133" t="s">
        <v>37</v>
      </c>
      <c r="G133" t="s">
        <v>1657</v>
      </c>
      <c r="H133" t="s">
        <v>48</v>
      </c>
      <c r="I133" t="s">
        <v>39</v>
      </c>
      <c r="K133" t="s">
        <v>271</v>
      </c>
      <c r="M133">
        <v>395</v>
      </c>
      <c r="N133" t="s">
        <v>107</v>
      </c>
      <c r="O133" t="s">
        <v>41</v>
      </c>
      <c r="P133">
        <v>395</v>
      </c>
      <c r="Q133" t="s">
        <v>107</v>
      </c>
      <c r="R133" t="s">
        <v>41</v>
      </c>
      <c r="T133" t="s">
        <v>61</v>
      </c>
      <c r="U133" t="s">
        <v>1278</v>
      </c>
      <c r="V133" t="s">
        <v>44</v>
      </c>
      <c r="X133" t="s">
        <v>45</v>
      </c>
      <c r="AA133">
        <v>0</v>
      </c>
      <c r="AC133">
        <v>0</v>
      </c>
      <c r="AG133" t="s">
        <v>46</v>
      </c>
      <c r="AH133" t="s">
        <v>158</v>
      </c>
      <c r="AI133" s="1">
        <v>41918</v>
      </c>
      <c r="AJ133">
        <v>12763.01</v>
      </c>
      <c r="AK133" s="33">
        <f t="shared" si="6"/>
        <v>41</v>
      </c>
      <c r="AL133" t="str">
        <f t="shared" si="7"/>
        <v>39-43</v>
      </c>
      <c r="AM133" t="str">
        <f t="shared" si="8"/>
        <v>12.000 a 13.999</v>
      </c>
    </row>
    <row r="134" spans="1:39" x14ac:dyDescent="0.25">
      <c r="A134" t="s">
        <v>1658</v>
      </c>
      <c r="B134" t="s">
        <v>36</v>
      </c>
      <c r="C134">
        <v>1768841</v>
      </c>
      <c r="D134">
        <v>93185227620</v>
      </c>
      <c r="E134" t="s">
        <v>1659</v>
      </c>
      <c r="F134" t="s">
        <v>37</v>
      </c>
      <c r="G134" t="s">
        <v>1660</v>
      </c>
      <c r="H134" t="s">
        <v>48</v>
      </c>
      <c r="I134" t="s">
        <v>39</v>
      </c>
      <c r="K134" t="s">
        <v>40</v>
      </c>
      <c r="M134">
        <v>799</v>
      </c>
      <c r="N134" t="s">
        <v>550</v>
      </c>
      <c r="O134" t="s">
        <v>55</v>
      </c>
      <c r="P134">
        <v>1152</v>
      </c>
      <c r="Q134" t="s">
        <v>113</v>
      </c>
      <c r="R134" t="s">
        <v>55</v>
      </c>
      <c r="T134" t="s">
        <v>61</v>
      </c>
      <c r="U134" t="s">
        <v>1302</v>
      </c>
      <c r="V134" t="s">
        <v>44</v>
      </c>
      <c r="X134" t="s">
        <v>45</v>
      </c>
      <c r="AA134">
        <v>0</v>
      </c>
      <c r="AC134">
        <v>0</v>
      </c>
      <c r="AG134" t="s">
        <v>46</v>
      </c>
      <c r="AH134" t="s">
        <v>158</v>
      </c>
      <c r="AI134" s="1">
        <v>40242</v>
      </c>
      <c r="AJ134">
        <v>13273.52</v>
      </c>
      <c r="AK134" s="33">
        <f t="shared" si="6"/>
        <v>49</v>
      </c>
      <c r="AL134" t="str">
        <f t="shared" si="7"/>
        <v>49-53</v>
      </c>
      <c r="AM134" t="str">
        <f t="shared" si="8"/>
        <v>12.000 a 13.999</v>
      </c>
    </row>
    <row r="135" spans="1:39" x14ac:dyDescent="0.25">
      <c r="A135" t="s">
        <v>1661</v>
      </c>
      <c r="B135" t="s">
        <v>36</v>
      </c>
      <c r="C135">
        <v>1332011</v>
      </c>
      <c r="D135">
        <v>13737316805</v>
      </c>
      <c r="E135" t="s">
        <v>1662</v>
      </c>
      <c r="F135" t="s">
        <v>37</v>
      </c>
      <c r="G135" t="s">
        <v>1663</v>
      </c>
      <c r="H135" t="s">
        <v>48</v>
      </c>
      <c r="I135" t="s">
        <v>39</v>
      </c>
      <c r="K135" t="s">
        <v>40</v>
      </c>
      <c r="L135" t="s">
        <v>59</v>
      </c>
      <c r="M135">
        <v>335</v>
      </c>
      <c r="N135" t="s">
        <v>159</v>
      </c>
      <c r="O135" t="s">
        <v>41</v>
      </c>
      <c r="P135">
        <v>335</v>
      </c>
      <c r="Q135" t="s">
        <v>159</v>
      </c>
      <c r="R135" t="s">
        <v>41</v>
      </c>
      <c r="T135" t="s">
        <v>61</v>
      </c>
      <c r="U135" t="s">
        <v>1285</v>
      </c>
      <c r="V135" t="s">
        <v>44</v>
      </c>
      <c r="X135" t="s">
        <v>45</v>
      </c>
      <c r="AA135">
        <v>0</v>
      </c>
      <c r="AC135">
        <v>0</v>
      </c>
      <c r="AG135" t="s">
        <v>46</v>
      </c>
      <c r="AH135" t="s">
        <v>158</v>
      </c>
      <c r="AI135" s="1">
        <v>39762</v>
      </c>
      <c r="AJ135">
        <v>17255.59</v>
      </c>
      <c r="AK135" s="33">
        <f t="shared" si="6"/>
        <v>56</v>
      </c>
      <c r="AL135" t="str">
        <f t="shared" si="7"/>
        <v>54-58</v>
      </c>
      <c r="AM135" t="str">
        <f t="shared" si="8"/>
        <v>16.000 a 17.999</v>
      </c>
    </row>
    <row r="136" spans="1:39" x14ac:dyDescent="0.25">
      <c r="A136" t="s">
        <v>1664</v>
      </c>
      <c r="B136" t="s">
        <v>36</v>
      </c>
      <c r="C136">
        <v>2043877</v>
      </c>
      <c r="D136">
        <v>33285574828</v>
      </c>
      <c r="E136" t="s">
        <v>1665</v>
      </c>
      <c r="F136" t="s">
        <v>37</v>
      </c>
      <c r="G136" t="s">
        <v>1666</v>
      </c>
      <c r="H136" t="s">
        <v>48</v>
      </c>
      <c r="I136" t="s">
        <v>39</v>
      </c>
      <c r="K136" t="s">
        <v>72</v>
      </c>
      <c r="M136">
        <v>391</v>
      </c>
      <c r="N136" t="s">
        <v>64</v>
      </c>
      <c r="O136" t="s">
        <v>41</v>
      </c>
      <c r="P136">
        <v>391</v>
      </c>
      <c r="Q136" t="s">
        <v>64</v>
      </c>
      <c r="R136" t="s">
        <v>41</v>
      </c>
      <c r="T136" t="s">
        <v>61</v>
      </c>
      <c r="U136" t="s">
        <v>1302</v>
      </c>
      <c r="V136" t="s">
        <v>44</v>
      </c>
      <c r="X136" t="s">
        <v>45</v>
      </c>
      <c r="AA136">
        <v>0</v>
      </c>
      <c r="AC136">
        <v>0</v>
      </c>
      <c r="AG136" t="s">
        <v>46</v>
      </c>
      <c r="AH136" t="s">
        <v>158</v>
      </c>
      <c r="AI136" s="1">
        <v>41470</v>
      </c>
      <c r="AJ136">
        <v>13273.52</v>
      </c>
      <c r="AK136" s="33">
        <f t="shared" si="6"/>
        <v>38</v>
      </c>
      <c r="AL136" t="str">
        <f t="shared" si="7"/>
        <v>34-38</v>
      </c>
      <c r="AM136" t="str">
        <f t="shared" si="8"/>
        <v>12.000 a 13.999</v>
      </c>
    </row>
    <row r="137" spans="1:39" x14ac:dyDescent="0.25">
      <c r="A137" t="s">
        <v>1667</v>
      </c>
      <c r="B137" t="s">
        <v>36</v>
      </c>
      <c r="C137">
        <v>2268051</v>
      </c>
      <c r="D137">
        <v>7078011686</v>
      </c>
      <c r="E137" t="s">
        <v>1668</v>
      </c>
      <c r="F137" t="s">
        <v>37</v>
      </c>
      <c r="G137" t="s">
        <v>1669</v>
      </c>
      <c r="H137" t="s">
        <v>48</v>
      </c>
      <c r="I137" t="s">
        <v>39</v>
      </c>
      <c r="K137" t="s">
        <v>40</v>
      </c>
      <c r="M137">
        <v>319</v>
      </c>
      <c r="N137" t="s">
        <v>118</v>
      </c>
      <c r="O137" t="s">
        <v>86</v>
      </c>
      <c r="P137">
        <v>319</v>
      </c>
      <c r="Q137" t="s">
        <v>118</v>
      </c>
      <c r="R137" t="s">
        <v>86</v>
      </c>
      <c r="T137" t="s">
        <v>61</v>
      </c>
      <c r="U137" t="s">
        <v>1236</v>
      </c>
      <c r="V137" t="s">
        <v>44</v>
      </c>
      <c r="X137" t="s">
        <v>45</v>
      </c>
      <c r="AA137">
        <v>0</v>
      </c>
      <c r="AC137">
        <v>0</v>
      </c>
      <c r="AG137" t="s">
        <v>46</v>
      </c>
      <c r="AH137" t="s">
        <v>158</v>
      </c>
      <c r="AI137" s="1">
        <v>42339</v>
      </c>
      <c r="AJ137">
        <v>12842.91</v>
      </c>
      <c r="AK137" s="33">
        <f t="shared" si="6"/>
        <v>37</v>
      </c>
      <c r="AL137" t="str">
        <f t="shared" si="7"/>
        <v>34-38</v>
      </c>
      <c r="AM137" t="str">
        <f t="shared" si="8"/>
        <v>12.000 a 13.999</v>
      </c>
    </row>
    <row r="138" spans="1:39" x14ac:dyDescent="0.25">
      <c r="A138" t="s">
        <v>1670</v>
      </c>
      <c r="B138" t="s">
        <v>36</v>
      </c>
      <c r="C138">
        <v>1536478</v>
      </c>
      <c r="D138">
        <v>4758631603</v>
      </c>
      <c r="E138" t="s">
        <v>1671</v>
      </c>
      <c r="F138" t="s">
        <v>37</v>
      </c>
      <c r="G138" t="s">
        <v>1672</v>
      </c>
      <c r="H138" t="s">
        <v>48</v>
      </c>
      <c r="I138" t="s">
        <v>39</v>
      </c>
      <c r="K138" t="s">
        <v>40</v>
      </c>
      <c r="M138">
        <v>1267</v>
      </c>
      <c r="N138" t="s">
        <v>1673</v>
      </c>
      <c r="O138" t="s">
        <v>86</v>
      </c>
      <c r="P138">
        <v>294</v>
      </c>
      <c r="Q138" t="s">
        <v>137</v>
      </c>
      <c r="R138" t="s">
        <v>86</v>
      </c>
      <c r="T138" t="s">
        <v>61</v>
      </c>
      <c r="U138" t="s">
        <v>1269</v>
      </c>
      <c r="V138" t="s">
        <v>44</v>
      </c>
      <c r="X138" t="s">
        <v>45</v>
      </c>
      <c r="AA138">
        <v>26235</v>
      </c>
      <c r="AB138" t="s">
        <v>254</v>
      </c>
      <c r="AC138">
        <v>0</v>
      </c>
      <c r="AG138" t="s">
        <v>46</v>
      </c>
      <c r="AH138" t="s">
        <v>158</v>
      </c>
      <c r="AI138" s="1">
        <v>40368</v>
      </c>
      <c r="AJ138">
        <v>18928.990000000002</v>
      </c>
      <c r="AK138" s="33">
        <f t="shared" si="6"/>
        <v>42</v>
      </c>
      <c r="AL138" t="str">
        <f t="shared" si="7"/>
        <v>39-43</v>
      </c>
      <c r="AM138" t="str">
        <f t="shared" si="8"/>
        <v>18.000 a 19.999</v>
      </c>
    </row>
    <row r="139" spans="1:39" x14ac:dyDescent="0.25">
      <c r="A139" t="s">
        <v>1674</v>
      </c>
      <c r="B139" t="s">
        <v>36</v>
      </c>
      <c r="C139">
        <v>1644594</v>
      </c>
      <c r="D139">
        <v>15851298871</v>
      </c>
      <c r="E139" t="s">
        <v>1675</v>
      </c>
      <c r="F139" t="s">
        <v>37</v>
      </c>
      <c r="G139" t="s">
        <v>1676</v>
      </c>
      <c r="H139" t="s">
        <v>48</v>
      </c>
      <c r="I139" t="s">
        <v>150</v>
      </c>
      <c r="J139" t="s">
        <v>1677</v>
      </c>
      <c r="L139" t="s">
        <v>1678</v>
      </c>
      <c r="M139">
        <v>1381</v>
      </c>
      <c r="N139" t="s">
        <v>1679</v>
      </c>
      <c r="O139" t="s">
        <v>86</v>
      </c>
      <c r="P139">
        <v>326</v>
      </c>
      <c r="Q139" t="s">
        <v>87</v>
      </c>
      <c r="R139" t="s">
        <v>86</v>
      </c>
      <c r="T139" t="s">
        <v>61</v>
      </c>
      <c r="U139" t="s">
        <v>1241</v>
      </c>
      <c r="V139" t="s">
        <v>44</v>
      </c>
      <c r="X139" t="s">
        <v>45</v>
      </c>
      <c r="AA139">
        <v>0</v>
      </c>
      <c r="AC139">
        <v>0</v>
      </c>
      <c r="AG139" t="s">
        <v>46</v>
      </c>
      <c r="AH139" t="s">
        <v>158</v>
      </c>
      <c r="AI139" s="1">
        <v>39660</v>
      </c>
      <c r="AJ139">
        <v>19646.82</v>
      </c>
      <c r="AK139" s="33">
        <f t="shared" si="6"/>
        <v>47</v>
      </c>
      <c r="AL139" t="str">
        <f t="shared" si="7"/>
        <v>44-48</v>
      </c>
      <c r="AM139" t="str">
        <f t="shared" si="8"/>
        <v>18.000 a 19.999</v>
      </c>
    </row>
    <row r="140" spans="1:39" x14ac:dyDescent="0.25">
      <c r="A140" t="s">
        <v>1680</v>
      </c>
      <c r="B140" t="s">
        <v>36</v>
      </c>
      <c r="C140">
        <v>2204545</v>
      </c>
      <c r="D140">
        <v>88900819615</v>
      </c>
      <c r="E140" t="s">
        <v>1681</v>
      </c>
      <c r="F140" t="s">
        <v>37</v>
      </c>
      <c r="G140" t="s">
        <v>1682</v>
      </c>
      <c r="H140" t="s">
        <v>48</v>
      </c>
      <c r="I140" t="s">
        <v>39</v>
      </c>
      <c r="K140" t="s">
        <v>72</v>
      </c>
      <c r="L140" t="s">
        <v>549</v>
      </c>
      <c r="M140">
        <v>326</v>
      </c>
      <c r="N140" t="s">
        <v>87</v>
      </c>
      <c r="O140" t="s">
        <v>86</v>
      </c>
      <c r="P140">
        <v>326</v>
      </c>
      <c r="Q140" t="s">
        <v>87</v>
      </c>
      <c r="R140" t="s">
        <v>86</v>
      </c>
      <c r="T140" t="s">
        <v>61</v>
      </c>
      <c r="U140" t="s">
        <v>1252</v>
      </c>
      <c r="V140" t="s">
        <v>44</v>
      </c>
      <c r="X140" t="s">
        <v>45</v>
      </c>
      <c r="AA140">
        <v>0</v>
      </c>
      <c r="AC140">
        <v>0</v>
      </c>
      <c r="AG140" t="s">
        <v>46</v>
      </c>
      <c r="AH140" t="s">
        <v>158</v>
      </c>
      <c r="AI140" s="1">
        <v>36013</v>
      </c>
      <c r="AJ140">
        <v>20530.009999999998</v>
      </c>
      <c r="AK140" s="33">
        <f t="shared" si="6"/>
        <v>53</v>
      </c>
      <c r="AL140" t="str">
        <f t="shared" si="7"/>
        <v>49-53</v>
      </c>
      <c r="AM140" t="str">
        <f t="shared" si="8"/>
        <v>20.000 ou mais</v>
      </c>
    </row>
    <row r="141" spans="1:39" x14ac:dyDescent="0.25">
      <c r="A141" t="s">
        <v>1683</v>
      </c>
      <c r="B141" t="s">
        <v>36</v>
      </c>
      <c r="C141">
        <v>3163414</v>
      </c>
      <c r="D141">
        <v>33354397837</v>
      </c>
      <c r="E141" t="s">
        <v>1062</v>
      </c>
      <c r="F141" t="s">
        <v>37</v>
      </c>
      <c r="G141" t="s">
        <v>1684</v>
      </c>
      <c r="H141" t="s">
        <v>38</v>
      </c>
      <c r="I141" t="s">
        <v>39</v>
      </c>
      <c r="K141" t="s">
        <v>72</v>
      </c>
      <c r="M141">
        <v>369</v>
      </c>
      <c r="N141" t="s">
        <v>242</v>
      </c>
      <c r="O141" t="s">
        <v>41</v>
      </c>
      <c r="P141">
        <v>369</v>
      </c>
      <c r="Q141" t="s">
        <v>242</v>
      </c>
      <c r="R141" t="s">
        <v>41</v>
      </c>
      <c r="T141" t="s">
        <v>61</v>
      </c>
      <c r="U141" t="s">
        <v>1244</v>
      </c>
      <c r="V141" t="s">
        <v>44</v>
      </c>
      <c r="X141" t="s">
        <v>45</v>
      </c>
      <c r="AA141">
        <v>0</v>
      </c>
      <c r="AC141">
        <v>0</v>
      </c>
      <c r="AG141" t="s">
        <v>46</v>
      </c>
      <c r="AH141" t="s">
        <v>158</v>
      </c>
      <c r="AI141" s="1">
        <v>44078</v>
      </c>
      <c r="AJ141">
        <v>9616.18</v>
      </c>
      <c r="AK141" s="33">
        <f t="shared" si="6"/>
        <v>38</v>
      </c>
      <c r="AL141" t="str">
        <f t="shared" si="7"/>
        <v>34-38</v>
      </c>
      <c r="AM141" t="str">
        <f t="shared" si="8"/>
        <v>8.000 a 9.999</v>
      </c>
    </row>
    <row r="142" spans="1:39" x14ac:dyDescent="0.25">
      <c r="A142" t="s">
        <v>1685</v>
      </c>
      <c r="B142" t="s">
        <v>36</v>
      </c>
      <c r="C142">
        <v>1173291</v>
      </c>
      <c r="D142">
        <v>808219790</v>
      </c>
      <c r="E142" t="s">
        <v>1686</v>
      </c>
      <c r="F142" t="s">
        <v>53</v>
      </c>
      <c r="G142" t="s">
        <v>1687</v>
      </c>
      <c r="H142" t="s">
        <v>48</v>
      </c>
      <c r="I142" t="s">
        <v>39</v>
      </c>
      <c r="K142" t="s">
        <v>114</v>
      </c>
      <c r="M142">
        <v>800</v>
      </c>
      <c r="N142" t="s">
        <v>701</v>
      </c>
      <c r="O142" t="s">
        <v>55</v>
      </c>
      <c r="P142">
        <v>1155</v>
      </c>
      <c r="Q142" t="s">
        <v>188</v>
      </c>
      <c r="R142" t="s">
        <v>55</v>
      </c>
      <c r="T142" t="s">
        <v>61</v>
      </c>
      <c r="U142" t="s">
        <v>1269</v>
      </c>
      <c r="V142" t="s">
        <v>44</v>
      </c>
      <c r="X142" t="s">
        <v>45</v>
      </c>
      <c r="AA142">
        <v>0</v>
      </c>
      <c r="AC142">
        <v>0</v>
      </c>
      <c r="AG142" t="s">
        <v>46</v>
      </c>
      <c r="AH142" t="s">
        <v>158</v>
      </c>
      <c r="AI142" s="1">
        <v>40235</v>
      </c>
      <c r="AJ142">
        <v>17945.810000000001</v>
      </c>
      <c r="AK142" s="33">
        <f t="shared" si="6"/>
        <v>51</v>
      </c>
      <c r="AL142" t="str">
        <f t="shared" si="7"/>
        <v>49-53</v>
      </c>
      <c r="AM142" t="str">
        <f t="shared" si="8"/>
        <v>16.000 a 17.999</v>
      </c>
    </row>
    <row r="143" spans="1:39" x14ac:dyDescent="0.25">
      <c r="A143" t="s">
        <v>1688</v>
      </c>
      <c r="B143" t="s">
        <v>36</v>
      </c>
      <c r="C143">
        <v>1999635</v>
      </c>
      <c r="D143">
        <v>2432413644</v>
      </c>
      <c r="E143" t="s">
        <v>1689</v>
      </c>
      <c r="F143" t="s">
        <v>53</v>
      </c>
      <c r="G143" t="s">
        <v>1690</v>
      </c>
      <c r="H143" t="s">
        <v>48</v>
      </c>
      <c r="I143" t="s">
        <v>39</v>
      </c>
      <c r="K143" t="s">
        <v>40</v>
      </c>
      <c r="M143">
        <v>414</v>
      </c>
      <c r="N143" t="s">
        <v>128</v>
      </c>
      <c r="O143" t="s">
        <v>41</v>
      </c>
      <c r="P143">
        <v>414</v>
      </c>
      <c r="Q143" t="s">
        <v>128</v>
      </c>
      <c r="R143" t="s">
        <v>41</v>
      </c>
      <c r="T143" t="s">
        <v>61</v>
      </c>
      <c r="U143" t="s">
        <v>1351</v>
      </c>
      <c r="V143" t="s">
        <v>44</v>
      </c>
      <c r="X143" t="s">
        <v>45</v>
      </c>
      <c r="AA143">
        <v>0</v>
      </c>
      <c r="AC143">
        <v>0</v>
      </c>
      <c r="AG143" t="s">
        <v>46</v>
      </c>
      <c r="AH143" t="s">
        <v>158</v>
      </c>
      <c r="AI143" s="1">
        <v>41332</v>
      </c>
      <c r="AJ143">
        <v>16591.91</v>
      </c>
      <c r="AK143" s="33">
        <f t="shared" si="6"/>
        <v>51</v>
      </c>
      <c r="AL143" t="str">
        <f t="shared" si="7"/>
        <v>49-53</v>
      </c>
      <c r="AM143" t="str">
        <f t="shared" si="8"/>
        <v>16.000 a 17.999</v>
      </c>
    </row>
    <row r="144" spans="1:39" x14ac:dyDescent="0.25">
      <c r="A144" t="s">
        <v>1691</v>
      </c>
      <c r="B144" t="s">
        <v>36</v>
      </c>
      <c r="C144">
        <v>2349108</v>
      </c>
      <c r="D144">
        <v>5431683608</v>
      </c>
      <c r="E144" t="s">
        <v>440</v>
      </c>
      <c r="F144" t="s">
        <v>53</v>
      </c>
      <c r="G144" t="s">
        <v>1692</v>
      </c>
      <c r="H144" t="s">
        <v>48</v>
      </c>
      <c r="I144" t="s">
        <v>39</v>
      </c>
      <c r="K144" t="s">
        <v>40</v>
      </c>
      <c r="M144">
        <v>305</v>
      </c>
      <c r="N144" t="s">
        <v>100</v>
      </c>
      <c r="O144" t="s">
        <v>86</v>
      </c>
      <c r="P144">
        <v>305</v>
      </c>
      <c r="Q144" t="s">
        <v>100</v>
      </c>
      <c r="R144" t="s">
        <v>86</v>
      </c>
      <c r="T144" t="s">
        <v>61</v>
      </c>
      <c r="U144" t="s">
        <v>1257</v>
      </c>
      <c r="V144" t="s">
        <v>44</v>
      </c>
      <c r="X144" t="s">
        <v>45</v>
      </c>
      <c r="AA144">
        <v>0</v>
      </c>
      <c r="AC144">
        <v>0</v>
      </c>
      <c r="AG144" t="s">
        <v>46</v>
      </c>
      <c r="AH144" t="s">
        <v>47</v>
      </c>
      <c r="AI144" s="1">
        <v>42710</v>
      </c>
      <c r="AJ144">
        <v>7155.54</v>
      </c>
      <c r="AK144" s="33">
        <f t="shared" si="6"/>
        <v>41</v>
      </c>
      <c r="AL144" t="str">
        <f t="shared" si="7"/>
        <v>39-43</v>
      </c>
      <c r="AM144" t="str">
        <f t="shared" si="8"/>
        <v>6.000 a 7.999</v>
      </c>
    </row>
    <row r="145" spans="1:39" x14ac:dyDescent="0.25">
      <c r="A145" t="s">
        <v>1693</v>
      </c>
      <c r="B145" t="s">
        <v>36</v>
      </c>
      <c r="C145">
        <v>3238801</v>
      </c>
      <c r="D145">
        <v>7711091648</v>
      </c>
      <c r="E145" t="s">
        <v>587</v>
      </c>
      <c r="F145" t="s">
        <v>53</v>
      </c>
      <c r="G145" t="s">
        <v>1694</v>
      </c>
      <c r="H145" t="s">
        <v>48</v>
      </c>
      <c r="I145" t="s">
        <v>39</v>
      </c>
      <c r="K145" t="s">
        <v>40</v>
      </c>
      <c r="M145">
        <v>403</v>
      </c>
      <c r="N145" t="s">
        <v>105</v>
      </c>
      <c r="O145" t="s">
        <v>41</v>
      </c>
      <c r="P145">
        <v>403</v>
      </c>
      <c r="Q145" t="s">
        <v>105</v>
      </c>
      <c r="R145" t="s">
        <v>41</v>
      </c>
      <c r="T145" t="s">
        <v>61</v>
      </c>
      <c r="U145" t="s">
        <v>1244</v>
      </c>
      <c r="V145" t="s">
        <v>44</v>
      </c>
      <c r="X145" t="s">
        <v>45</v>
      </c>
      <c r="AA145">
        <v>0</v>
      </c>
      <c r="AC145">
        <v>0</v>
      </c>
      <c r="AG145" t="s">
        <v>46</v>
      </c>
      <c r="AH145" t="s">
        <v>158</v>
      </c>
      <c r="AI145" s="1">
        <v>44348</v>
      </c>
      <c r="AJ145">
        <v>9616.18</v>
      </c>
      <c r="AK145" s="33">
        <f t="shared" si="6"/>
        <v>36</v>
      </c>
      <c r="AL145" t="str">
        <f t="shared" si="7"/>
        <v>34-38</v>
      </c>
      <c r="AM145" t="str">
        <f t="shared" si="8"/>
        <v>8.000 a 9.999</v>
      </c>
    </row>
    <row r="146" spans="1:39" x14ac:dyDescent="0.25">
      <c r="A146" t="s">
        <v>1695</v>
      </c>
      <c r="B146" t="s">
        <v>36</v>
      </c>
      <c r="C146">
        <v>1507550</v>
      </c>
      <c r="D146">
        <v>51111802653</v>
      </c>
      <c r="E146" t="s">
        <v>1696</v>
      </c>
      <c r="F146" t="s">
        <v>53</v>
      </c>
      <c r="G146" t="s">
        <v>1697</v>
      </c>
      <c r="H146" t="s">
        <v>48</v>
      </c>
      <c r="I146" t="s">
        <v>39</v>
      </c>
      <c r="K146" t="s">
        <v>40</v>
      </c>
      <c r="L146" t="s">
        <v>54</v>
      </c>
      <c r="M146">
        <v>808</v>
      </c>
      <c r="N146" t="s">
        <v>127</v>
      </c>
      <c r="O146" t="s">
        <v>41</v>
      </c>
      <c r="P146">
        <v>808</v>
      </c>
      <c r="Q146" t="s">
        <v>127</v>
      </c>
      <c r="R146" t="s">
        <v>41</v>
      </c>
      <c r="T146" t="s">
        <v>61</v>
      </c>
      <c r="U146" t="s">
        <v>1351</v>
      </c>
      <c r="V146" t="s">
        <v>44</v>
      </c>
      <c r="X146" t="s">
        <v>45</v>
      </c>
      <c r="AA146">
        <v>0</v>
      </c>
      <c r="AC146">
        <v>0</v>
      </c>
      <c r="AG146" t="s">
        <v>46</v>
      </c>
      <c r="AH146" t="s">
        <v>158</v>
      </c>
      <c r="AI146" s="1">
        <v>38587</v>
      </c>
      <c r="AJ146">
        <v>16591.91</v>
      </c>
      <c r="AK146" s="33">
        <f t="shared" si="6"/>
        <v>57</v>
      </c>
      <c r="AL146" t="str">
        <f t="shared" si="7"/>
        <v>54-58</v>
      </c>
      <c r="AM146" t="str">
        <f t="shared" si="8"/>
        <v>16.000 a 17.999</v>
      </c>
    </row>
    <row r="147" spans="1:39" x14ac:dyDescent="0.25">
      <c r="A147" t="s">
        <v>1698</v>
      </c>
      <c r="B147" t="s">
        <v>36</v>
      </c>
      <c r="C147">
        <v>1658380</v>
      </c>
      <c r="D147">
        <v>1891967932</v>
      </c>
      <c r="E147" t="s">
        <v>415</v>
      </c>
      <c r="F147" t="s">
        <v>53</v>
      </c>
      <c r="G147" t="s">
        <v>1699</v>
      </c>
      <c r="H147" t="s">
        <v>48</v>
      </c>
      <c r="I147" t="s">
        <v>39</v>
      </c>
      <c r="K147" t="s">
        <v>523</v>
      </c>
      <c r="L147" t="s">
        <v>713</v>
      </c>
      <c r="M147">
        <v>335</v>
      </c>
      <c r="N147" t="s">
        <v>159</v>
      </c>
      <c r="O147" t="s">
        <v>41</v>
      </c>
      <c r="P147">
        <v>335</v>
      </c>
      <c r="Q147" t="s">
        <v>159</v>
      </c>
      <c r="R147" t="s">
        <v>41</v>
      </c>
      <c r="T147" t="s">
        <v>61</v>
      </c>
      <c r="U147" t="s">
        <v>1241</v>
      </c>
      <c r="V147" t="s">
        <v>44</v>
      </c>
      <c r="X147" t="s">
        <v>45</v>
      </c>
      <c r="AA147">
        <v>0</v>
      </c>
      <c r="AC147">
        <v>0</v>
      </c>
      <c r="AG147" t="s">
        <v>46</v>
      </c>
      <c r="AH147" t="s">
        <v>158</v>
      </c>
      <c r="AI147" s="1">
        <v>39716</v>
      </c>
      <c r="AJ147">
        <v>18663.64</v>
      </c>
      <c r="AK147" s="33">
        <f t="shared" si="6"/>
        <v>45</v>
      </c>
      <c r="AL147" t="str">
        <f t="shared" si="7"/>
        <v>44-48</v>
      </c>
      <c r="AM147" t="str">
        <f t="shared" si="8"/>
        <v>18.000 a 19.999</v>
      </c>
    </row>
    <row r="148" spans="1:39" x14ac:dyDescent="0.25">
      <c r="A148" t="s">
        <v>1700</v>
      </c>
      <c r="B148" t="s">
        <v>36</v>
      </c>
      <c r="C148">
        <v>2424429</v>
      </c>
      <c r="D148">
        <v>3155219610</v>
      </c>
      <c r="E148" t="s">
        <v>1701</v>
      </c>
      <c r="F148" t="s">
        <v>53</v>
      </c>
      <c r="G148" t="s">
        <v>1702</v>
      </c>
      <c r="H148" t="s">
        <v>48</v>
      </c>
      <c r="I148" t="s">
        <v>39</v>
      </c>
      <c r="K148" t="s">
        <v>40</v>
      </c>
      <c r="L148" t="s">
        <v>59</v>
      </c>
      <c r="M148">
        <v>369</v>
      </c>
      <c r="N148" t="s">
        <v>242</v>
      </c>
      <c r="O148" t="s">
        <v>41</v>
      </c>
      <c r="P148">
        <v>369</v>
      </c>
      <c r="Q148" t="s">
        <v>242</v>
      </c>
      <c r="R148" t="s">
        <v>41</v>
      </c>
      <c r="T148" t="s">
        <v>61</v>
      </c>
      <c r="U148" t="s">
        <v>1351</v>
      </c>
      <c r="V148" t="s">
        <v>44</v>
      </c>
      <c r="X148" t="s">
        <v>45</v>
      </c>
      <c r="AA148">
        <v>0</v>
      </c>
      <c r="AC148">
        <v>0</v>
      </c>
      <c r="AG148" t="s">
        <v>46</v>
      </c>
      <c r="AH148" t="s">
        <v>158</v>
      </c>
      <c r="AI148" s="1">
        <v>39660</v>
      </c>
      <c r="AJ148">
        <v>17575.09</v>
      </c>
      <c r="AK148" s="33">
        <f t="shared" si="6"/>
        <v>46</v>
      </c>
      <c r="AL148" t="str">
        <f t="shared" si="7"/>
        <v>44-48</v>
      </c>
      <c r="AM148" t="str">
        <f t="shared" si="8"/>
        <v>16.000 a 17.999</v>
      </c>
    </row>
    <row r="149" spans="1:39" x14ac:dyDescent="0.25">
      <c r="A149" t="s">
        <v>1703</v>
      </c>
      <c r="B149" t="s">
        <v>36</v>
      </c>
      <c r="C149">
        <v>1722428</v>
      </c>
      <c r="D149">
        <v>5236645670</v>
      </c>
      <c r="E149" t="s">
        <v>1704</v>
      </c>
      <c r="F149" t="s">
        <v>53</v>
      </c>
      <c r="G149" t="s">
        <v>1705</v>
      </c>
      <c r="H149" t="s">
        <v>48</v>
      </c>
      <c r="I149" t="s">
        <v>39</v>
      </c>
      <c r="K149" t="s">
        <v>40</v>
      </c>
      <c r="M149">
        <v>372</v>
      </c>
      <c r="N149" t="s">
        <v>76</v>
      </c>
      <c r="O149" t="s">
        <v>41</v>
      </c>
      <c r="P149">
        <v>372</v>
      </c>
      <c r="Q149" t="s">
        <v>76</v>
      </c>
      <c r="R149" t="s">
        <v>41</v>
      </c>
      <c r="T149" t="s">
        <v>61</v>
      </c>
      <c r="U149" t="s">
        <v>1236</v>
      </c>
      <c r="V149" t="s">
        <v>44</v>
      </c>
      <c r="X149" t="s">
        <v>45</v>
      </c>
      <c r="AA149">
        <v>0</v>
      </c>
      <c r="AC149">
        <v>0</v>
      </c>
      <c r="AG149" t="s">
        <v>46</v>
      </c>
      <c r="AH149" t="s">
        <v>158</v>
      </c>
      <c r="AI149" s="1">
        <v>42759</v>
      </c>
      <c r="AJ149">
        <v>12272.12</v>
      </c>
      <c r="AK149" s="33">
        <f t="shared" si="6"/>
        <v>41</v>
      </c>
      <c r="AL149" t="str">
        <f t="shared" si="7"/>
        <v>39-43</v>
      </c>
      <c r="AM149" t="str">
        <f t="shared" si="8"/>
        <v>12.000 a 13.999</v>
      </c>
    </row>
    <row r="150" spans="1:39" x14ac:dyDescent="0.25">
      <c r="A150" t="s">
        <v>1706</v>
      </c>
      <c r="B150" t="s">
        <v>36</v>
      </c>
      <c r="C150">
        <v>1562589</v>
      </c>
      <c r="D150">
        <v>46380876200</v>
      </c>
      <c r="E150" t="s">
        <v>1707</v>
      </c>
      <c r="F150" t="s">
        <v>53</v>
      </c>
      <c r="G150" t="s">
        <v>1708</v>
      </c>
      <c r="H150" t="s">
        <v>67</v>
      </c>
      <c r="I150" t="s">
        <v>39</v>
      </c>
      <c r="K150" t="s">
        <v>534</v>
      </c>
      <c r="M150">
        <v>403</v>
      </c>
      <c r="N150" t="s">
        <v>105</v>
      </c>
      <c r="O150" t="s">
        <v>41</v>
      </c>
      <c r="P150">
        <v>403</v>
      </c>
      <c r="Q150" t="s">
        <v>105</v>
      </c>
      <c r="R150" t="s">
        <v>41</v>
      </c>
      <c r="T150" t="s">
        <v>61</v>
      </c>
      <c r="U150" t="s">
        <v>1278</v>
      </c>
      <c r="V150" t="s">
        <v>44</v>
      </c>
      <c r="X150" t="s">
        <v>45</v>
      </c>
      <c r="AA150">
        <v>0</v>
      </c>
      <c r="AC150">
        <v>0</v>
      </c>
      <c r="AG150" t="s">
        <v>46</v>
      </c>
      <c r="AH150" t="s">
        <v>158</v>
      </c>
      <c r="AI150" s="1">
        <v>42192</v>
      </c>
      <c r="AJ150">
        <v>12763.01</v>
      </c>
      <c r="AK150" s="33">
        <f t="shared" si="6"/>
        <v>47</v>
      </c>
      <c r="AL150" t="str">
        <f t="shared" si="7"/>
        <v>44-48</v>
      </c>
      <c r="AM150" t="str">
        <f t="shared" si="8"/>
        <v>12.000 a 13.999</v>
      </c>
    </row>
    <row r="151" spans="1:39" x14ac:dyDescent="0.25">
      <c r="A151" t="s">
        <v>1709</v>
      </c>
      <c r="B151" t="s">
        <v>36</v>
      </c>
      <c r="C151">
        <v>1626172</v>
      </c>
      <c r="D151">
        <v>26085753829</v>
      </c>
      <c r="E151" t="s">
        <v>1710</v>
      </c>
      <c r="F151" t="s">
        <v>53</v>
      </c>
      <c r="G151" t="s">
        <v>1711</v>
      </c>
      <c r="H151" t="s">
        <v>48</v>
      </c>
      <c r="I151" t="s">
        <v>39</v>
      </c>
      <c r="K151" t="s">
        <v>72</v>
      </c>
      <c r="L151" t="s">
        <v>1712</v>
      </c>
      <c r="M151">
        <v>802</v>
      </c>
      <c r="N151" t="s">
        <v>289</v>
      </c>
      <c r="O151" t="s">
        <v>55</v>
      </c>
      <c r="P151">
        <v>1152</v>
      </c>
      <c r="Q151" t="s">
        <v>113</v>
      </c>
      <c r="R151" t="s">
        <v>55</v>
      </c>
      <c r="T151" t="s">
        <v>61</v>
      </c>
      <c r="U151" t="s">
        <v>1241</v>
      </c>
      <c r="V151" t="s">
        <v>44</v>
      </c>
      <c r="X151" t="s">
        <v>45</v>
      </c>
      <c r="AA151">
        <v>0</v>
      </c>
      <c r="AC151">
        <v>0</v>
      </c>
      <c r="AG151" t="s">
        <v>46</v>
      </c>
      <c r="AH151" t="s">
        <v>158</v>
      </c>
      <c r="AI151" s="1">
        <v>39549</v>
      </c>
      <c r="AJ151">
        <v>19531.71</v>
      </c>
      <c r="AK151" s="33">
        <f t="shared" si="6"/>
        <v>46</v>
      </c>
      <c r="AL151" t="str">
        <f t="shared" si="7"/>
        <v>44-48</v>
      </c>
      <c r="AM151" t="str">
        <f t="shared" si="8"/>
        <v>18.000 a 19.999</v>
      </c>
    </row>
    <row r="152" spans="1:39" x14ac:dyDescent="0.25">
      <c r="A152" t="s">
        <v>202</v>
      </c>
      <c r="B152" t="s">
        <v>36</v>
      </c>
      <c r="C152">
        <v>1657415</v>
      </c>
      <c r="D152">
        <v>86146963615</v>
      </c>
      <c r="E152" t="s">
        <v>591</v>
      </c>
      <c r="F152" t="s">
        <v>53</v>
      </c>
      <c r="G152" t="s">
        <v>1713</v>
      </c>
      <c r="H152" t="s">
        <v>67</v>
      </c>
      <c r="I152" t="s">
        <v>39</v>
      </c>
      <c r="K152" t="s">
        <v>40</v>
      </c>
      <c r="M152">
        <v>407</v>
      </c>
      <c r="N152" t="s">
        <v>161</v>
      </c>
      <c r="O152" t="s">
        <v>41</v>
      </c>
      <c r="P152">
        <v>407</v>
      </c>
      <c r="Q152" t="s">
        <v>161</v>
      </c>
      <c r="R152" t="s">
        <v>41</v>
      </c>
      <c r="T152" t="s">
        <v>61</v>
      </c>
      <c r="U152" t="s">
        <v>1269</v>
      </c>
      <c r="V152" t="s">
        <v>44</v>
      </c>
      <c r="X152" t="s">
        <v>45</v>
      </c>
      <c r="AA152">
        <v>0</v>
      </c>
      <c r="AC152">
        <v>0</v>
      </c>
      <c r="AG152" t="s">
        <v>46</v>
      </c>
      <c r="AH152" t="s">
        <v>158</v>
      </c>
      <c r="AI152" s="1">
        <v>40042</v>
      </c>
      <c r="AJ152">
        <v>17552.54</v>
      </c>
      <c r="AK152" s="33">
        <f t="shared" si="6"/>
        <v>49</v>
      </c>
      <c r="AL152" t="str">
        <f t="shared" si="7"/>
        <v>49-53</v>
      </c>
      <c r="AM152" t="str">
        <f t="shared" si="8"/>
        <v>16.000 a 17.999</v>
      </c>
    </row>
    <row r="153" spans="1:39" x14ac:dyDescent="0.25">
      <c r="A153" t="s">
        <v>202</v>
      </c>
      <c r="B153" t="s">
        <v>36</v>
      </c>
      <c r="C153">
        <v>4273987</v>
      </c>
      <c r="D153">
        <v>98673734649</v>
      </c>
      <c r="E153" t="s">
        <v>203</v>
      </c>
      <c r="F153" t="s">
        <v>53</v>
      </c>
      <c r="G153" t="s">
        <v>204</v>
      </c>
      <c r="H153" t="s">
        <v>48</v>
      </c>
      <c r="I153" t="s">
        <v>39</v>
      </c>
      <c r="K153" t="s">
        <v>40</v>
      </c>
      <c r="L153" t="s">
        <v>134</v>
      </c>
      <c r="M153">
        <v>305</v>
      </c>
      <c r="N153" t="s">
        <v>100</v>
      </c>
      <c r="O153" t="s">
        <v>86</v>
      </c>
      <c r="P153">
        <v>305</v>
      </c>
      <c r="Q153" t="s">
        <v>100</v>
      </c>
      <c r="R153" t="s">
        <v>86</v>
      </c>
      <c r="T153" t="s">
        <v>52</v>
      </c>
      <c r="U153" t="s">
        <v>1244</v>
      </c>
      <c r="V153" t="s">
        <v>44</v>
      </c>
      <c r="X153" t="s">
        <v>45</v>
      </c>
      <c r="AA153">
        <v>0</v>
      </c>
      <c r="AC153">
        <v>0</v>
      </c>
      <c r="AG153" t="s">
        <v>46</v>
      </c>
      <c r="AH153" t="s">
        <v>71</v>
      </c>
      <c r="AI153" s="1">
        <v>44683</v>
      </c>
      <c r="AJ153">
        <v>2795.4</v>
      </c>
      <c r="AK153" s="33">
        <f t="shared" si="6"/>
        <v>50</v>
      </c>
      <c r="AL153" t="str">
        <f t="shared" si="7"/>
        <v>49-53</v>
      </c>
      <c r="AM153" t="str">
        <f t="shared" si="8"/>
        <v>2.000 a 3.999</v>
      </c>
    </row>
    <row r="154" spans="1:39" x14ac:dyDescent="0.25">
      <c r="A154" t="s">
        <v>1714</v>
      </c>
      <c r="B154" t="s">
        <v>36</v>
      </c>
      <c r="C154">
        <v>1626213</v>
      </c>
      <c r="D154">
        <v>27810323873</v>
      </c>
      <c r="E154" t="s">
        <v>1715</v>
      </c>
      <c r="F154" t="s">
        <v>53</v>
      </c>
      <c r="G154" t="s">
        <v>1716</v>
      </c>
      <c r="H154" t="s">
        <v>48</v>
      </c>
      <c r="I154" t="s">
        <v>39</v>
      </c>
      <c r="K154" t="s">
        <v>72</v>
      </c>
      <c r="L154" t="s">
        <v>640</v>
      </c>
      <c r="M154">
        <v>802</v>
      </c>
      <c r="N154" t="s">
        <v>289</v>
      </c>
      <c r="O154" t="s">
        <v>55</v>
      </c>
      <c r="P154">
        <v>1152</v>
      </c>
      <c r="Q154" t="s">
        <v>113</v>
      </c>
      <c r="R154" t="s">
        <v>55</v>
      </c>
      <c r="T154" t="s">
        <v>61</v>
      </c>
      <c r="U154" t="s">
        <v>1241</v>
      </c>
      <c r="V154" t="s">
        <v>44</v>
      </c>
      <c r="X154" t="s">
        <v>45</v>
      </c>
      <c r="AA154">
        <v>0</v>
      </c>
      <c r="AC154">
        <v>0</v>
      </c>
      <c r="AG154" t="s">
        <v>46</v>
      </c>
      <c r="AH154" t="s">
        <v>158</v>
      </c>
      <c r="AI154" s="1">
        <v>39549</v>
      </c>
      <c r="AJ154">
        <v>19531.71</v>
      </c>
      <c r="AK154" s="33">
        <f t="shared" si="6"/>
        <v>43</v>
      </c>
      <c r="AL154" t="str">
        <f t="shared" si="7"/>
        <v>39-43</v>
      </c>
      <c r="AM154" t="str">
        <f t="shared" si="8"/>
        <v>18.000 a 19.999</v>
      </c>
    </row>
    <row r="155" spans="1:39" x14ac:dyDescent="0.25">
      <c r="A155" t="s">
        <v>1717</v>
      </c>
      <c r="B155" t="s">
        <v>36</v>
      </c>
      <c r="C155">
        <v>2383565</v>
      </c>
      <c r="D155">
        <v>1590095618</v>
      </c>
      <c r="E155" t="s">
        <v>596</v>
      </c>
      <c r="F155" t="s">
        <v>53</v>
      </c>
      <c r="G155" t="s">
        <v>1718</v>
      </c>
      <c r="H155" t="s">
        <v>48</v>
      </c>
      <c r="I155" t="s">
        <v>39</v>
      </c>
      <c r="K155" t="s">
        <v>72</v>
      </c>
      <c r="M155">
        <v>908</v>
      </c>
      <c r="N155" t="s">
        <v>405</v>
      </c>
      <c r="O155" t="s">
        <v>142</v>
      </c>
      <c r="P155">
        <v>301</v>
      </c>
      <c r="Q155" t="s">
        <v>69</v>
      </c>
      <c r="R155" t="s">
        <v>70</v>
      </c>
      <c r="T155" t="s">
        <v>61</v>
      </c>
      <c r="U155" t="s">
        <v>1236</v>
      </c>
      <c r="V155" t="s">
        <v>44</v>
      </c>
      <c r="X155" t="s">
        <v>45</v>
      </c>
      <c r="AA155">
        <v>0</v>
      </c>
      <c r="AC155">
        <v>0</v>
      </c>
      <c r="AG155" t="s">
        <v>46</v>
      </c>
      <c r="AH155" t="s">
        <v>158</v>
      </c>
      <c r="AI155" s="1">
        <v>42822</v>
      </c>
      <c r="AJ155">
        <v>12272.12</v>
      </c>
      <c r="AK155" s="33">
        <f t="shared" si="6"/>
        <v>36</v>
      </c>
      <c r="AL155" t="str">
        <f t="shared" si="7"/>
        <v>34-38</v>
      </c>
      <c r="AM155" t="str">
        <f t="shared" si="8"/>
        <v>12.000 a 13.999</v>
      </c>
    </row>
    <row r="156" spans="1:39" x14ac:dyDescent="0.25">
      <c r="A156" t="s">
        <v>1719</v>
      </c>
      <c r="B156" t="s">
        <v>36</v>
      </c>
      <c r="C156">
        <v>1492029</v>
      </c>
      <c r="D156">
        <v>95203435634</v>
      </c>
      <c r="E156" t="s">
        <v>1720</v>
      </c>
      <c r="F156" t="s">
        <v>53</v>
      </c>
      <c r="G156" t="s">
        <v>1721</v>
      </c>
      <c r="H156" t="s">
        <v>48</v>
      </c>
      <c r="I156" t="s">
        <v>39</v>
      </c>
      <c r="K156" t="s">
        <v>136</v>
      </c>
      <c r="M156">
        <v>391</v>
      </c>
      <c r="N156" t="s">
        <v>64</v>
      </c>
      <c r="O156" t="s">
        <v>41</v>
      </c>
      <c r="P156">
        <v>391</v>
      </c>
      <c r="Q156" t="s">
        <v>64</v>
      </c>
      <c r="R156" t="s">
        <v>41</v>
      </c>
      <c r="T156" t="s">
        <v>61</v>
      </c>
      <c r="U156" t="s">
        <v>1285</v>
      </c>
      <c r="V156" t="s">
        <v>44</v>
      </c>
      <c r="X156" t="s">
        <v>45</v>
      </c>
      <c r="AA156">
        <v>0</v>
      </c>
      <c r="AC156">
        <v>0</v>
      </c>
      <c r="AG156" t="s">
        <v>46</v>
      </c>
      <c r="AH156" t="s">
        <v>158</v>
      </c>
      <c r="AI156" s="1">
        <v>40589</v>
      </c>
      <c r="AJ156">
        <v>17255.59</v>
      </c>
      <c r="AK156" s="33">
        <f t="shared" si="6"/>
        <v>47</v>
      </c>
      <c r="AL156" t="str">
        <f t="shared" si="7"/>
        <v>44-48</v>
      </c>
      <c r="AM156" t="str">
        <f t="shared" si="8"/>
        <v>16.000 a 17.999</v>
      </c>
    </row>
    <row r="157" spans="1:39" x14ac:dyDescent="0.25">
      <c r="A157" t="s">
        <v>1722</v>
      </c>
      <c r="B157" t="s">
        <v>36</v>
      </c>
      <c r="C157">
        <v>1474707</v>
      </c>
      <c r="D157">
        <v>97725978615</v>
      </c>
      <c r="E157" t="s">
        <v>1723</v>
      </c>
      <c r="F157" t="s">
        <v>53</v>
      </c>
      <c r="G157" t="s">
        <v>1724</v>
      </c>
      <c r="H157" t="s">
        <v>38</v>
      </c>
      <c r="I157" t="s">
        <v>39</v>
      </c>
      <c r="K157" t="s">
        <v>40</v>
      </c>
      <c r="M157">
        <v>294</v>
      </c>
      <c r="N157" t="s">
        <v>137</v>
      </c>
      <c r="O157" t="s">
        <v>86</v>
      </c>
      <c r="P157">
        <v>294</v>
      </c>
      <c r="Q157" t="s">
        <v>137</v>
      </c>
      <c r="R157" t="s">
        <v>86</v>
      </c>
      <c r="T157" t="s">
        <v>61</v>
      </c>
      <c r="U157" t="s">
        <v>1269</v>
      </c>
      <c r="V157" t="s">
        <v>44</v>
      </c>
      <c r="X157" t="s">
        <v>45</v>
      </c>
      <c r="AA157">
        <v>0</v>
      </c>
      <c r="AC157">
        <v>0</v>
      </c>
      <c r="AG157" t="s">
        <v>46</v>
      </c>
      <c r="AH157" t="s">
        <v>158</v>
      </c>
      <c r="AI157" s="1">
        <v>40393</v>
      </c>
      <c r="AJ157">
        <v>17945.810000000001</v>
      </c>
      <c r="AK157" s="33">
        <f t="shared" si="6"/>
        <v>51</v>
      </c>
      <c r="AL157" t="str">
        <f t="shared" si="7"/>
        <v>49-53</v>
      </c>
      <c r="AM157" t="str">
        <f t="shared" si="8"/>
        <v>16.000 a 17.999</v>
      </c>
    </row>
    <row r="158" spans="1:39" x14ac:dyDescent="0.25">
      <c r="A158" t="s">
        <v>1725</v>
      </c>
      <c r="B158" t="s">
        <v>36</v>
      </c>
      <c r="C158">
        <v>1481499</v>
      </c>
      <c r="D158">
        <v>60414480015</v>
      </c>
      <c r="E158" t="s">
        <v>1726</v>
      </c>
      <c r="F158" t="s">
        <v>53</v>
      </c>
      <c r="G158" t="s">
        <v>1727</v>
      </c>
      <c r="H158" t="s">
        <v>48</v>
      </c>
      <c r="I158" t="s">
        <v>39</v>
      </c>
      <c r="K158" t="s">
        <v>271</v>
      </c>
      <c r="L158" t="s">
        <v>1728</v>
      </c>
      <c r="M158">
        <v>294</v>
      </c>
      <c r="N158" t="s">
        <v>137</v>
      </c>
      <c r="O158" t="s">
        <v>86</v>
      </c>
      <c r="P158">
        <v>294</v>
      </c>
      <c r="Q158" t="s">
        <v>137</v>
      </c>
      <c r="R158" t="s">
        <v>86</v>
      </c>
      <c r="T158" t="s">
        <v>61</v>
      </c>
      <c r="U158" t="s">
        <v>1285</v>
      </c>
      <c r="V158" t="s">
        <v>44</v>
      </c>
      <c r="X158" t="s">
        <v>45</v>
      </c>
      <c r="AA158">
        <v>0</v>
      </c>
      <c r="AC158">
        <v>0</v>
      </c>
      <c r="AG158" t="s">
        <v>46</v>
      </c>
      <c r="AH158" t="s">
        <v>158</v>
      </c>
      <c r="AI158" s="1">
        <v>39091</v>
      </c>
      <c r="AJ158">
        <v>17255.59</v>
      </c>
      <c r="AK158" s="33">
        <f t="shared" si="6"/>
        <v>53</v>
      </c>
      <c r="AL158" t="str">
        <f t="shared" si="7"/>
        <v>49-53</v>
      </c>
      <c r="AM158" t="str">
        <f t="shared" si="8"/>
        <v>16.000 a 17.999</v>
      </c>
    </row>
    <row r="159" spans="1:39" x14ac:dyDescent="0.25">
      <c r="A159" t="s">
        <v>1729</v>
      </c>
      <c r="B159" t="s">
        <v>36</v>
      </c>
      <c r="C159">
        <v>2686058</v>
      </c>
      <c r="D159">
        <v>16889503899</v>
      </c>
      <c r="E159" t="s">
        <v>1730</v>
      </c>
      <c r="F159" t="s">
        <v>37</v>
      </c>
      <c r="G159" t="s">
        <v>1731</v>
      </c>
      <c r="H159" t="s">
        <v>67</v>
      </c>
      <c r="I159" t="s">
        <v>39</v>
      </c>
      <c r="K159" t="s">
        <v>72</v>
      </c>
      <c r="L159" t="s">
        <v>139</v>
      </c>
      <c r="M159">
        <v>395</v>
      </c>
      <c r="N159" t="s">
        <v>107</v>
      </c>
      <c r="O159" t="s">
        <v>41</v>
      </c>
      <c r="P159">
        <v>395</v>
      </c>
      <c r="Q159" t="s">
        <v>107</v>
      </c>
      <c r="R159" t="s">
        <v>41</v>
      </c>
      <c r="T159" t="s">
        <v>61</v>
      </c>
      <c r="U159" t="s">
        <v>1269</v>
      </c>
      <c r="V159" t="s">
        <v>44</v>
      </c>
      <c r="X159" t="s">
        <v>45</v>
      </c>
      <c r="Z159" t="s">
        <v>314</v>
      </c>
      <c r="AA159">
        <v>0</v>
      </c>
      <c r="AC159">
        <v>0</v>
      </c>
      <c r="AE159" t="s">
        <v>1732</v>
      </c>
      <c r="AF159" t="s">
        <v>1733</v>
      </c>
      <c r="AG159" t="s">
        <v>46</v>
      </c>
      <c r="AH159" t="s">
        <v>158</v>
      </c>
      <c r="AI159" s="1">
        <v>40235</v>
      </c>
      <c r="AJ159">
        <v>0</v>
      </c>
      <c r="AK159" s="33">
        <f t="shared" si="6"/>
        <v>50</v>
      </c>
      <c r="AL159" t="str">
        <f t="shared" si="7"/>
        <v>49-53</v>
      </c>
      <c r="AM159" t="str">
        <f t="shared" si="8"/>
        <v>até 1.999</v>
      </c>
    </row>
    <row r="160" spans="1:39" x14ac:dyDescent="0.25">
      <c r="A160" t="s">
        <v>1734</v>
      </c>
      <c r="B160" t="s">
        <v>36</v>
      </c>
      <c r="C160">
        <v>1072172</v>
      </c>
      <c r="D160">
        <v>87825139615</v>
      </c>
      <c r="E160" t="s">
        <v>1735</v>
      </c>
      <c r="F160" t="s">
        <v>37</v>
      </c>
      <c r="G160" t="s">
        <v>1736</v>
      </c>
      <c r="H160" t="s">
        <v>48</v>
      </c>
      <c r="I160" t="s">
        <v>39</v>
      </c>
      <c r="K160" t="s">
        <v>40</v>
      </c>
      <c r="M160">
        <v>369</v>
      </c>
      <c r="N160" t="s">
        <v>242</v>
      </c>
      <c r="O160" t="s">
        <v>41</v>
      </c>
      <c r="P160">
        <v>369</v>
      </c>
      <c r="Q160" t="s">
        <v>242</v>
      </c>
      <c r="R160" t="s">
        <v>41</v>
      </c>
      <c r="T160" t="s">
        <v>52</v>
      </c>
      <c r="U160" t="s">
        <v>1257</v>
      </c>
      <c r="V160" t="s">
        <v>44</v>
      </c>
      <c r="X160" t="s">
        <v>45</v>
      </c>
      <c r="Z160" t="s">
        <v>245</v>
      </c>
      <c r="AA160">
        <v>0</v>
      </c>
      <c r="AC160">
        <v>0</v>
      </c>
      <c r="AE160" t="s">
        <v>793</v>
      </c>
      <c r="AF160" t="s">
        <v>763</v>
      </c>
      <c r="AG160" t="s">
        <v>46</v>
      </c>
      <c r="AH160" t="s">
        <v>158</v>
      </c>
      <c r="AI160" s="1">
        <v>41674</v>
      </c>
      <c r="AJ160">
        <v>8232.64</v>
      </c>
      <c r="AK160" s="33">
        <f t="shared" si="6"/>
        <v>51</v>
      </c>
      <c r="AL160" t="str">
        <f t="shared" si="7"/>
        <v>49-53</v>
      </c>
      <c r="AM160" t="str">
        <f t="shared" si="8"/>
        <v>8.000 a 9.999</v>
      </c>
    </row>
    <row r="161" spans="1:39" x14ac:dyDescent="0.25">
      <c r="A161" t="s">
        <v>1737</v>
      </c>
      <c r="B161" t="s">
        <v>36</v>
      </c>
      <c r="C161">
        <v>2228162</v>
      </c>
      <c r="D161">
        <v>95194347634</v>
      </c>
      <c r="E161" t="s">
        <v>1738</v>
      </c>
      <c r="F161" t="s">
        <v>37</v>
      </c>
      <c r="G161" t="s">
        <v>1739</v>
      </c>
      <c r="H161" t="s">
        <v>48</v>
      </c>
      <c r="I161" t="s">
        <v>39</v>
      </c>
      <c r="K161" t="s">
        <v>40</v>
      </c>
      <c r="L161" t="s">
        <v>1740</v>
      </c>
      <c r="M161">
        <v>431</v>
      </c>
      <c r="N161" t="s">
        <v>1741</v>
      </c>
      <c r="O161" t="s">
        <v>86</v>
      </c>
      <c r="P161">
        <v>319</v>
      </c>
      <c r="Q161" t="s">
        <v>118</v>
      </c>
      <c r="R161" t="s">
        <v>86</v>
      </c>
      <c r="T161" t="s">
        <v>61</v>
      </c>
      <c r="U161" t="s">
        <v>1241</v>
      </c>
      <c r="V161" t="s">
        <v>44</v>
      </c>
      <c r="X161" t="s">
        <v>45</v>
      </c>
      <c r="AA161">
        <v>0</v>
      </c>
      <c r="AC161">
        <v>0</v>
      </c>
      <c r="AG161" t="s">
        <v>46</v>
      </c>
      <c r="AH161" t="s">
        <v>47</v>
      </c>
      <c r="AI161" s="1">
        <v>36005</v>
      </c>
      <c r="AJ161">
        <v>11926.95</v>
      </c>
      <c r="AK161" s="33">
        <f t="shared" si="6"/>
        <v>46</v>
      </c>
      <c r="AL161" t="str">
        <f t="shared" si="7"/>
        <v>44-48</v>
      </c>
      <c r="AM161" t="str">
        <f t="shared" si="8"/>
        <v>10.000 a 11.999</v>
      </c>
    </row>
    <row r="162" spans="1:39" x14ac:dyDescent="0.25">
      <c r="A162" t="s">
        <v>1742</v>
      </c>
      <c r="B162" t="s">
        <v>36</v>
      </c>
      <c r="C162">
        <v>1644603</v>
      </c>
      <c r="D162">
        <v>3889697682</v>
      </c>
      <c r="E162" t="s">
        <v>1743</v>
      </c>
      <c r="F162" t="s">
        <v>37</v>
      </c>
      <c r="G162" t="s">
        <v>1744</v>
      </c>
      <c r="H162" t="s">
        <v>48</v>
      </c>
      <c r="I162" t="s">
        <v>39</v>
      </c>
      <c r="K162" t="s">
        <v>40</v>
      </c>
      <c r="M162">
        <v>312</v>
      </c>
      <c r="N162" t="s">
        <v>99</v>
      </c>
      <c r="O162" t="s">
        <v>86</v>
      </c>
      <c r="P162">
        <v>305</v>
      </c>
      <c r="Q162" t="s">
        <v>100</v>
      </c>
      <c r="R162" t="s">
        <v>86</v>
      </c>
      <c r="T162" t="s">
        <v>61</v>
      </c>
      <c r="U162" t="s">
        <v>1257</v>
      </c>
      <c r="V162" t="s">
        <v>44</v>
      </c>
      <c r="X162" t="s">
        <v>45</v>
      </c>
      <c r="AA162">
        <v>0</v>
      </c>
      <c r="AC162">
        <v>0</v>
      </c>
      <c r="AG162" t="s">
        <v>46</v>
      </c>
      <c r="AH162" t="s">
        <v>158</v>
      </c>
      <c r="AI162" s="1">
        <v>43558</v>
      </c>
      <c r="AJ162">
        <v>11800.12</v>
      </c>
      <c r="AK162" s="33">
        <f t="shared" si="6"/>
        <v>42</v>
      </c>
      <c r="AL162" t="str">
        <f t="shared" si="7"/>
        <v>39-43</v>
      </c>
      <c r="AM162" t="str">
        <f t="shared" si="8"/>
        <v>10.000 a 11.999</v>
      </c>
    </row>
    <row r="163" spans="1:39" x14ac:dyDescent="0.25">
      <c r="A163" t="s">
        <v>1745</v>
      </c>
      <c r="B163" t="s">
        <v>36</v>
      </c>
      <c r="C163">
        <v>1663991</v>
      </c>
      <c r="D163">
        <v>14547510881</v>
      </c>
      <c r="E163" t="s">
        <v>1746</v>
      </c>
      <c r="F163" t="s">
        <v>37</v>
      </c>
      <c r="G163" t="s">
        <v>1747</v>
      </c>
      <c r="H163" t="s">
        <v>48</v>
      </c>
      <c r="I163" t="s">
        <v>39</v>
      </c>
      <c r="K163" t="s">
        <v>72</v>
      </c>
      <c r="L163" t="s">
        <v>73</v>
      </c>
      <c r="M163">
        <v>363</v>
      </c>
      <c r="N163" t="s">
        <v>155</v>
      </c>
      <c r="O163" t="s">
        <v>41</v>
      </c>
      <c r="P163">
        <v>363</v>
      </c>
      <c r="Q163" t="s">
        <v>155</v>
      </c>
      <c r="R163" t="s">
        <v>41</v>
      </c>
      <c r="T163" t="s">
        <v>61</v>
      </c>
      <c r="U163" t="s">
        <v>1241</v>
      </c>
      <c r="V163" t="s">
        <v>44</v>
      </c>
      <c r="X163" t="s">
        <v>45</v>
      </c>
      <c r="AA163">
        <v>0</v>
      </c>
      <c r="AC163">
        <v>0</v>
      </c>
      <c r="AG163" t="s">
        <v>46</v>
      </c>
      <c r="AH163" t="s">
        <v>158</v>
      </c>
      <c r="AI163" s="1">
        <v>39762</v>
      </c>
      <c r="AJ163">
        <v>19166.11</v>
      </c>
      <c r="AK163" s="33">
        <f t="shared" si="6"/>
        <v>53</v>
      </c>
      <c r="AL163" t="str">
        <f t="shared" si="7"/>
        <v>49-53</v>
      </c>
      <c r="AM163" t="str">
        <f t="shared" si="8"/>
        <v>18.000 a 19.999</v>
      </c>
    </row>
    <row r="164" spans="1:39" x14ac:dyDescent="0.25">
      <c r="A164" t="s">
        <v>1748</v>
      </c>
      <c r="B164" t="s">
        <v>36</v>
      </c>
      <c r="C164">
        <v>1461644</v>
      </c>
      <c r="D164">
        <v>15860382812</v>
      </c>
      <c r="E164" t="s">
        <v>1749</v>
      </c>
      <c r="F164" t="s">
        <v>37</v>
      </c>
      <c r="G164" t="s">
        <v>1750</v>
      </c>
      <c r="H164" t="s">
        <v>48</v>
      </c>
      <c r="I164" t="s">
        <v>39</v>
      </c>
      <c r="K164" t="s">
        <v>114</v>
      </c>
      <c r="L164" t="s">
        <v>216</v>
      </c>
      <c r="M164">
        <v>288</v>
      </c>
      <c r="N164" t="s">
        <v>186</v>
      </c>
      <c r="O164" t="s">
        <v>86</v>
      </c>
      <c r="P164">
        <v>288</v>
      </c>
      <c r="Q164" t="s">
        <v>186</v>
      </c>
      <c r="R164" t="s">
        <v>86</v>
      </c>
      <c r="T164" t="s">
        <v>61</v>
      </c>
      <c r="U164" t="s">
        <v>1269</v>
      </c>
      <c r="V164" t="s">
        <v>44</v>
      </c>
      <c r="X164" t="s">
        <v>45</v>
      </c>
      <c r="AA164">
        <v>0</v>
      </c>
      <c r="AC164">
        <v>0</v>
      </c>
      <c r="AG164" t="s">
        <v>46</v>
      </c>
      <c r="AH164" t="s">
        <v>158</v>
      </c>
      <c r="AI164" s="1">
        <v>38205</v>
      </c>
      <c r="AJ164">
        <v>18780.490000000002</v>
      </c>
      <c r="AK164" s="33">
        <f t="shared" si="6"/>
        <v>50</v>
      </c>
      <c r="AL164" t="str">
        <f t="shared" si="7"/>
        <v>49-53</v>
      </c>
      <c r="AM164" t="str">
        <f t="shared" si="8"/>
        <v>18.000 a 19.999</v>
      </c>
    </row>
    <row r="165" spans="1:39" x14ac:dyDescent="0.25">
      <c r="A165" t="s">
        <v>1751</v>
      </c>
      <c r="B165" t="s">
        <v>36</v>
      </c>
      <c r="C165">
        <v>1147901</v>
      </c>
      <c r="D165">
        <v>26508868896</v>
      </c>
      <c r="E165" t="s">
        <v>1225</v>
      </c>
      <c r="F165" t="s">
        <v>37</v>
      </c>
      <c r="G165" t="s">
        <v>1752</v>
      </c>
      <c r="H165" t="s">
        <v>38</v>
      </c>
      <c r="I165" t="s">
        <v>39</v>
      </c>
      <c r="K165" t="s">
        <v>72</v>
      </c>
      <c r="M165">
        <v>800</v>
      </c>
      <c r="N165" t="s">
        <v>701</v>
      </c>
      <c r="O165" t="s">
        <v>55</v>
      </c>
      <c r="P165">
        <v>1155</v>
      </c>
      <c r="Q165" t="s">
        <v>188</v>
      </c>
      <c r="R165" t="s">
        <v>55</v>
      </c>
      <c r="T165" t="s">
        <v>61</v>
      </c>
      <c r="U165" t="s">
        <v>1257</v>
      </c>
      <c r="V165" t="s">
        <v>44</v>
      </c>
      <c r="X165" t="s">
        <v>45</v>
      </c>
      <c r="AA165">
        <v>26266</v>
      </c>
      <c r="AB165" t="s">
        <v>1753</v>
      </c>
      <c r="AC165">
        <v>0</v>
      </c>
      <c r="AG165" t="s">
        <v>46</v>
      </c>
      <c r="AH165" t="s">
        <v>158</v>
      </c>
      <c r="AI165" s="1">
        <v>44494</v>
      </c>
      <c r="AJ165">
        <v>11800.12</v>
      </c>
      <c r="AK165" s="33">
        <f t="shared" si="6"/>
        <v>46</v>
      </c>
      <c r="AL165" t="str">
        <f t="shared" si="7"/>
        <v>44-48</v>
      </c>
      <c r="AM165" t="str">
        <f t="shared" si="8"/>
        <v>10.000 a 11.999</v>
      </c>
    </row>
    <row r="166" spans="1:39" x14ac:dyDescent="0.25">
      <c r="A166" t="s">
        <v>1754</v>
      </c>
      <c r="B166" t="s">
        <v>36</v>
      </c>
      <c r="C166">
        <v>3249137</v>
      </c>
      <c r="D166">
        <v>5630306669</v>
      </c>
      <c r="E166" t="s">
        <v>1755</v>
      </c>
      <c r="F166" t="s">
        <v>37</v>
      </c>
      <c r="G166" t="s">
        <v>1756</v>
      </c>
      <c r="H166" t="s">
        <v>48</v>
      </c>
      <c r="I166" t="s">
        <v>39</v>
      </c>
      <c r="K166" t="s">
        <v>40</v>
      </c>
      <c r="M166">
        <v>349</v>
      </c>
      <c r="N166" t="s">
        <v>65</v>
      </c>
      <c r="O166" t="s">
        <v>41</v>
      </c>
      <c r="P166">
        <v>349</v>
      </c>
      <c r="Q166" t="s">
        <v>65</v>
      </c>
      <c r="R166" t="s">
        <v>41</v>
      </c>
      <c r="T166" t="s">
        <v>413</v>
      </c>
      <c r="U166" t="s">
        <v>1244</v>
      </c>
      <c r="V166" t="s">
        <v>825</v>
      </c>
      <c r="X166" t="s">
        <v>45</v>
      </c>
      <c r="AA166">
        <v>0</v>
      </c>
      <c r="AC166">
        <v>0</v>
      </c>
      <c r="AG166" t="s">
        <v>826</v>
      </c>
      <c r="AH166" t="s">
        <v>47</v>
      </c>
      <c r="AI166" s="1">
        <v>44425</v>
      </c>
      <c r="AJ166">
        <v>3259.43</v>
      </c>
      <c r="AK166" s="33">
        <f t="shared" si="6"/>
        <v>40</v>
      </c>
      <c r="AL166" t="str">
        <f t="shared" si="7"/>
        <v>39-43</v>
      </c>
      <c r="AM166" t="str">
        <f t="shared" si="8"/>
        <v>2.000 a 3.999</v>
      </c>
    </row>
    <row r="167" spans="1:39" x14ac:dyDescent="0.25">
      <c r="A167" t="s">
        <v>1757</v>
      </c>
      <c r="B167" t="s">
        <v>36</v>
      </c>
      <c r="C167">
        <v>1889146</v>
      </c>
      <c r="D167">
        <v>110599586</v>
      </c>
      <c r="E167" t="s">
        <v>1758</v>
      </c>
      <c r="F167" t="s">
        <v>37</v>
      </c>
      <c r="G167" t="s">
        <v>1759</v>
      </c>
      <c r="H167" t="s">
        <v>48</v>
      </c>
      <c r="I167" t="s">
        <v>39</v>
      </c>
      <c r="K167" t="s">
        <v>72</v>
      </c>
      <c r="M167">
        <v>787</v>
      </c>
      <c r="N167" t="s">
        <v>268</v>
      </c>
      <c r="O167" t="s">
        <v>142</v>
      </c>
      <c r="P167">
        <v>301</v>
      </c>
      <c r="Q167" t="s">
        <v>69</v>
      </c>
      <c r="R167" t="s">
        <v>70</v>
      </c>
      <c r="T167" t="s">
        <v>61</v>
      </c>
      <c r="U167" t="s">
        <v>1302</v>
      </c>
      <c r="V167" t="s">
        <v>44</v>
      </c>
      <c r="X167" t="s">
        <v>45</v>
      </c>
      <c r="AA167">
        <v>0</v>
      </c>
      <c r="AC167">
        <v>0</v>
      </c>
      <c r="AG167" t="s">
        <v>46</v>
      </c>
      <c r="AH167" t="s">
        <v>158</v>
      </c>
      <c r="AI167" s="1">
        <v>41414</v>
      </c>
      <c r="AJ167">
        <v>13273.52</v>
      </c>
      <c r="AK167" s="33">
        <f t="shared" si="6"/>
        <v>40</v>
      </c>
      <c r="AL167" t="str">
        <f t="shared" si="7"/>
        <v>39-43</v>
      </c>
      <c r="AM167" t="str">
        <f t="shared" si="8"/>
        <v>12.000 a 13.999</v>
      </c>
    </row>
    <row r="168" spans="1:39" x14ac:dyDescent="0.25">
      <c r="A168" t="s">
        <v>1760</v>
      </c>
      <c r="B168" t="s">
        <v>36</v>
      </c>
      <c r="C168">
        <v>1674019</v>
      </c>
      <c r="D168">
        <v>5591132855</v>
      </c>
      <c r="E168" t="s">
        <v>1761</v>
      </c>
      <c r="F168" t="s">
        <v>37</v>
      </c>
      <c r="G168" t="s">
        <v>1762</v>
      </c>
      <c r="H168" t="s">
        <v>48</v>
      </c>
      <c r="I168" t="s">
        <v>39</v>
      </c>
      <c r="K168" t="s">
        <v>72</v>
      </c>
      <c r="L168" t="s">
        <v>1763</v>
      </c>
      <c r="M168">
        <v>797</v>
      </c>
      <c r="N168" t="s">
        <v>187</v>
      </c>
      <c r="O168" t="s">
        <v>55</v>
      </c>
      <c r="P168">
        <v>1155</v>
      </c>
      <c r="Q168" t="s">
        <v>188</v>
      </c>
      <c r="R168" t="s">
        <v>55</v>
      </c>
      <c r="T168" t="s">
        <v>61</v>
      </c>
      <c r="U168" t="s">
        <v>1269</v>
      </c>
      <c r="V168" t="s">
        <v>44</v>
      </c>
      <c r="X168" t="s">
        <v>45</v>
      </c>
      <c r="AA168">
        <v>0</v>
      </c>
      <c r="AC168">
        <v>0</v>
      </c>
      <c r="AG168" t="s">
        <v>46</v>
      </c>
      <c r="AH168" t="s">
        <v>158</v>
      </c>
      <c r="AI168" s="1">
        <v>39835</v>
      </c>
      <c r="AJ168">
        <v>20464.849999999999</v>
      </c>
      <c r="AK168" s="33">
        <f t="shared" si="6"/>
        <v>58</v>
      </c>
      <c r="AL168" t="str">
        <f t="shared" si="7"/>
        <v>54-58</v>
      </c>
      <c r="AM168" t="str">
        <f t="shared" si="8"/>
        <v>20.000 ou mais</v>
      </c>
    </row>
    <row r="169" spans="1:39" x14ac:dyDescent="0.25">
      <c r="A169" t="s">
        <v>1764</v>
      </c>
      <c r="B169" t="s">
        <v>36</v>
      </c>
      <c r="C169">
        <v>1078557</v>
      </c>
      <c r="D169">
        <v>6297863644</v>
      </c>
      <c r="E169" t="s">
        <v>180</v>
      </c>
      <c r="F169" t="s">
        <v>37</v>
      </c>
      <c r="G169" t="s">
        <v>1765</v>
      </c>
      <c r="H169" t="s">
        <v>38</v>
      </c>
      <c r="I169" t="s">
        <v>39</v>
      </c>
      <c r="K169" t="s">
        <v>40</v>
      </c>
      <c r="M169">
        <v>340</v>
      </c>
      <c r="N169" t="s">
        <v>143</v>
      </c>
      <c r="O169" t="s">
        <v>41</v>
      </c>
      <c r="P169">
        <v>340</v>
      </c>
      <c r="Q169" t="s">
        <v>143</v>
      </c>
      <c r="R169" t="s">
        <v>41</v>
      </c>
      <c r="T169" t="s">
        <v>61</v>
      </c>
      <c r="U169" t="s">
        <v>1278</v>
      </c>
      <c r="V169" t="s">
        <v>44</v>
      </c>
      <c r="X169" t="s">
        <v>45</v>
      </c>
      <c r="AA169">
        <v>26231</v>
      </c>
      <c r="AB169" t="s">
        <v>1766</v>
      </c>
      <c r="AC169">
        <v>0</v>
      </c>
      <c r="AG169" t="s">
        <v>46</v>
      </c>
      <c r="AH169" t="s">
        <v>158</v>
      </c>
      <c r="AI169" s="1">
        <v>42782</v>
      </c>
      <c r="AJ169">
        <v>12763.01</v>
      </c>
      <c r="AK169" s="33">
        <f t="shared" si="6"/>
        <v>38</v>
      </c>
      <c r="AL169" t="str">
        <f t="shared" si="7"/>
        <v>34-38</v>
      </c>
      <c r="AM169" t="str">
        <f t="shared" si="8"/>
        <v>12.000 a 13.999</v>
      </c>
    </row>
    <row r="170" spans="1:39" x14ac:dyDescent="0.25">
      <c r="A170" t="s">
        <v>1767</v>
      </c>
      <c r="B170" t="s">
        <v>36</v>
      </c>
      <c r="C170">
        <v>2044394</v>
      </c>
      <c r="D170">
        <v>45560080187</v>
      </c>
      <c r="E170" t="s">
        <v>1768</v>
      </c>
      <c r="F170" t="s">
        <v>37</v>
      </c>
      <c r="G170" t="s">
        <v>1769</v>
      </c>
      <c r="H170" t="s">
        <v>48</v>
      </c>
      <c r="I170" t="s">
        <v>39</v>
      </c>
      <c r="K170" t="s">
        <v>56</v>
      </c>
      <c r="M170">
        <v>301</v>
      </c>
      <c r="N170" t="s">
        <v>69</v>
      </c>
      <c r="O170" t="s">
        <v>70</v>
      </c>
      <c r="P170">
        <v>301</v>
      </c>
      <c r="Q170" t="s">
        <v>69</v>
      </c>
      <c r="R170" t="s">
        <v>70</v>
      </c>
      <c r="T170" t="s">
        <v>61</v>
      </c>
      <c r="U170" t="s">
        <v>1236</v>
      </c>
      <c r="V170" t="s">
        <v>44</v>
      </c>
      <c r="X170" t="s">
        <v>45</v>
      </c>
      <c r="AA170">
        <v>0</v>
      </c>
      <c r="AC170">
        <v>0</v>
      </c>
      <c r="AG170" t="s">
        <v>46</v>
      </c>
      <c r="AH170" t="s">
        <v>158</v>
      </c>
      <c r="AI170" s="1">
        <v>41477</v>
      </c>
      <c r="AJ170">
        <v>12272.12</v>
      </c>
      <c r="AK170" s="33">
        <f t="shared" si="6"/>
        <v>54</v>
      </c>
      <c r="AL170" t="str">
        <f t="shared" si="7"/>
        <v>54-58</v>
      </c>
      <c r="AM170" t="str">
        <f t="shared" si="8"/>
        <v>12.000 a 13.999</v>
      </c>
    </row>
    <row r="171" spans="1:39" x14ac:dyDescent="0.25">
      <c r="A171" t="s">
        <v>1770</v>
      </c>
      <c r="B171" t="s">
        <v>36</v>
      </c>
      <c r="C171">
        <v>1739247</v>
      </c>
      <c r="D171">
        <v>78380570600</v>
      </c>
      <c r="E171" t="s">
        <v>1771</v>
      </c>
      <c r="F171" t="s">
        <v>37</v>
      </c>
      <c r="G171" t="s">
        <v>1772</v>
      </c>
      <c r="H171" t="s">
        <v>48</v>
      </c>
      <c r="I171" t="s">
        <v>39</v>
      </c>
      <c r="K171" t="s">
        <v>40</v>
      </c>
      <c r="M171">
        <v>340</v>
      </c>
      <c r="N171" t="s">
        <v>143</v>
      </c>
      <c r="O171" t="s">
        <v>41</v>
      </c>
      <c r="P171">
        <v>340</v>
      </c>
      <c r="Q171" t="s">
        <v>143</v>
      </c>
      <c r="R171" t="s">
        <v>41</v>
      </c>
      <c r="T171" t="s">
        <v>61</v>
      </c>
      <c r="U171" t="s">
        <v>1278</v>
      </c>
      <c r="V171" t="s">
        <v>44</v>
      </c>
      <c r="X171" t="s">
        <v>45</v>
      </c>
      <c r="AA171">
        <v>0</v>
      </c>
      <c r="AC171">
        <v>0</v>
      </c>
      <c r="AG171" t="s">
        <v>46</v>
      </c>
      <c r="AH171" t="s">
        <v>158</v>
      </c>
      <c r="AI171" s="1">
        <v>41737</v>
      </c>
      <c r="AJ171">
        <v>12763.01</v>
      </c>
      <c r="AK171" s="33">
        <f t="shared" si="6"/>
        <v>64</v>
      </c>
      <c r="AL171" t="str">
        <f t="shared" si="7"/>
        <v>64-68</v>
      </c>
      <c r="AM171" t="str">
        <f t="shared" si="8"/>
        <v>12.000 a 13.999</v>
      </c>
    </row>
    <row r="172" spans="1:39" x14ac:dyDescent="0.25">
      <c r="A172" t="s">
        <v>1773</v>
      </c>
      <c r="B172" t="s">
        <v>36</v>
      </c>
      <c r="C172">
        <v>3042352</v>
      </c>
      <c r="D172">
        <v>70821410253</v>
      </c>
      <c r="E172" t="s">
        <v>522</v>
      </c>
      <c r="F172" t="s">
        <v>37</v>
      </c>
      <c r="G172" t="s">
        <v>1774</v>
      </c>
      <c r="H172" t="s">
        <v>48</v>
      </c>
      <c r="I172" t="s">
        <v>39</v>
      </c>
      <c r="K172" t="s">
        <v>411</v>
      </c>
      <c r="M172">
        <v>340</v>
      </c>
      <c r="N172" t="s">
        <v>143</v>
      </c>
      <c r="O172" t="s">
        <v>41</v>
      </c>
      <c r="P172">
        <v>340</v>
      </c>
      <c r="Q172" t="s">
        <v>143</v>
      </c>
      <c r="R172" t="s">
        <v>41</v>
      </c>
      <c r="T172" t="s">
        <v>61</v>
      </c>
      <c r="U172" t="s">
        <v>1257</v>
      </c>
      <c r="V172" t="s">
        <v>44</v>
      </c>
      <c r="X172" t="s">
        <v>45</v>
      </c>
      <c r="AA172">
        <v>0</v>
      </c>
      <c r="AC172">
        <v>0</v>
      </c>
      <c r="AG172" t="s">
        <v>46</v>
      </c>
      <c r="AH172" t="s">
        <v>158</v>
      </c>
      <c r="AI172" s="1">
        <v>43222</v>
      </c>
      <c r="AJ172">
        <v>11800.12</v>
      </c>
      <c r="AK172" s="33">
        <f t="shared" si="6"/>
        <v>41</v>
      </c>
      <c r="AL172" t="str">
        <f t="shared" si="7"/>
        <v>39-43</v>
      </c>
      <c r="AM172" t="str">
        <f t="shared" si="8"/>
        <v>10.000 a 11.999</v>
      </c>
    </row>
    <row r="173" spans="1:39" x14ac:dyDescent="0.25">
      <c r="A173" t="s">
        <v>225</v>
      </c>
      <c r="B173" t="s">
        <v>36</v>
      </c>
      <c r="C173">
        <v>2455508</v>
      </c>
      <c r="D173">
        <v>86634550620</v>
      </c>
      <c r="E173" t="s">
        <v>226</v>
      </c>
      <c r="F173" t="s">
        <v>37</v>
      </c>
      <c r="G173" t="s">
        <v>227</v>
      </c>
      <c r="H173" t="s">
        <v>48</v>
      </c>
      <c r="I173" t="s">
        <v>39</v>
      </c>
      <c r="K173" t="s">
        <v>40</v>
      </c>
      <c r="L173" t="s">
        <v>134</v>
      </c>
      <c r="M173">
        <v>305</v>
      </c>
      <c r="N173" t="s">
        <v>100</v>
      </c>
      <c r="O173" t="s">
        <v>86</v>
      </c>
      <c r="P173">
        <v>305</v>
      </c>
      <c r="Q173" t="s">
        <v>100</v>
      </c>
      <c r="R173" t="s">
        <v>86</v>
      </c>
      <c r="T173" t="s">
        <v>61</v>
      </c>
      <c r="U173" t="s">
        <v>1269</v>
      </c>
      <c r="V173" t="s">
        <v>44</v>
      </c>
      <c r="X173" t="s">
        <v>45</v>
      </c>
      <c r="Z173" t="s">
        <v>318</v>
      </c>
      <c r="AA173">
        <v>0</v>
      </c>
      <c r="AC173">
        <v>0</v>
      </c>
      <c r="AE173" t="s">
        <v>1775</v>
      </c>
      <c r="AF173" t="s">
        <v>319</v>
      </c>
      <c r="AG173" t="s">
        <v>46</v>
      </c>
      <c r="AH173" t="s">
        <v>47</v>
      </c>
      <c r="AI173" s="1">
        <v>40263</v>
      </c>
      <c r="AJ173">
        <v>10882.25</v>
      </c>
      <c r="AK173" s="33">
        <f t="shared" si="6"/>
        <v>56</v>
      </c>
      <c r="AL173" t="str">
        <f t="shared" si="7"/>
        <v>54-58</v>
      </c>
      <c r="AM173" t="str">
        <f t="shared" si="8"/>
        <v>10.000 a 11.999</v>
      </c>
    </row>
    <row r="174" spans="1:39" x14ac:dyDescent="0.25">
      <c r="A174" t="s">
        <v>1776</v>
      </c>
      <c r="B174" t="s">
        <v>36</v>
      </c>
      <c r="C174">
        <v>2077669</v>
      </c>
      <c r="D174">
        <v>63536900968</v>
      </c>
      <c r="E174" t="s">
        <v>1777</v>
      </c>
      <c r="F174" t="s">
        <v>53</v>
      </c>
      <c r="G174" t="s">
        <v>1778</v>
      </c>
      <c r="H174" t="s">
        <v>48</v>
      </c>
      <c r="I174" t="s">
        <v>39</v>
      </c>
      <c r="K174" t="s">
        <v>72</v>
      </c>
      <c r="M174">
        <v>332</v>
      </c>
      <c r="N174" t="s">
        <v>82</v>
      </c>
      <c r="O174" t="s">
        <v>81</v>
      </c>
      <c r="P174">
        <v>332</v>
      </c>
      <c r="Q174" t="s">
        <v>82</v>
      </c>
      <c r="R174" t="s">
        <v>81</v>
      </c>
      <c r="T174" t="s">
        <v>61</v>
      </c>
      <c r="U174" t="s">
        <v>1278</v>
      </c>
      <c r="V174" t="s">
        <v>44</v>
      </c>
      <c r="X174" t="s">
        <v>45</v>
      </c>
      <c r="AA174">
        <v>0</v>
      </c>
      <c r="AC174">
        <v>0</v>
      </c>
      <c r="AG174" t="s">
        <v>46</v>
      </c>
      <c r="AH174" t="s">
        <v>158</v>
      </c>
      <c r="AI174" s="1">
        <v>41612</v>
      </c>
      <c r="AJ174">
        <v>12763.01</v>
      </c>
      <c r="AK174" s="33">
        <f t="shared" si="6"/>
        <v>55</v>
      </c>
      <c r="AL174" t="str">
        <f t="shared" si="7"/>
        <v>54-58</v>
      </c>
      <c r="AM174" t="str">
        <f t="shared" si="8"/>
        <v>12.000 a 13.999</v>
      </c>
    </row>
    <row r="175" spans="1:39" x14ac:dyDescent="0.25">
      <c r="A175" t="s">
        <v>1779</v>
      </c>
      <c r="B175" t="s">
        <v>36</v>
      </c>
      <c r="C175">
        <v>1663997</v>
      </c>
      <c r="D175">
        <v>4496303663</v>
      </c>
      <c r="E175" t="s">
        <v>1780</v>
      </c>
      <c r="F175" t="s">
        <v>53</v>
      </c>
      <c r="G175" t="s">
        <v>1781</v>
      </c>
      <c r="H175" t="s">
        <v>38</v>
      </c>
      <c r="I175" t="s">
        <v>39</v>
      </c>
      <c r="K175" t="s">
        <v>40</v>
      </c>
      <c r="L175" t="s">
        <v>59</v>
      </c>
      <c r="M175">
        <v>403</v>
      </c>
      <c r="N175" t="s">
        <v>105</v>
      </c>
      <c r="O175" t="s">
        <v>41</v>
      </c>
      <c r="P175">
        <v>403</v>
      </c>
      <c r="Q175" t="s">
        <v>105</v>
      </c>
      <c r="R175" t="s">
        <v>41</v>
      </c>
      <c r="T175" t="s">
        <v>61</v>
      </c>
      <c r="U175" t="s">
        <v>1241</v>
      </c>
      <c r="V175" t="s">
        <v>44</v>
      </c>
      <c r="X175" t="s">
        <v>45</v>
      </c>
      <c r="AA175">
        <v>0</v>
      </c>
      <c r="AC175">
        <v>0</v>
      </c>
      <c r="AG175" t="s">
        <v>46</v>
      </c>
      <c r="AH175" t="s">
        <v>158</v>
      </c>
      <c r="AI175" s="1">
        <v>39762</v>
      </c>
      <c r="AJ175">
        <v>19166.11</v>
      </c>
      <c r="AK175" s="33">
        <f t="shared" si="6"/>
        <v>43</v>
      </c>
      <c r="AL175" t="str">
        <f t="shared" si="7"/>
        <v>39-43</v>
      </c>
      <c r="AM175" t="str">
        <f t="shared" si="8"/>
        <v>18.000 a 19.999</v>
      </c>
    </row>
    <row r="176" spans="1:39" x14ac:dyDescent="0.25">
      <c r="A176" t="s">
        <v>1782</v>
      </c>
      <c r="B176" t="s">
        <v>36</v>
      </c>
      <c r="C176">
        <v>1626241</v>
      </c>
      <c r="D176">
        <v>3699992667</v>
      </c>
      <c r="E176" t="s">
        <v>1783</v>
      </c>
      <c r="F176" t="s">
        <v>53</v>
      </c>
      <c r="G176" t="s">
        <v>1784</v>
      </c>
      <c r="H176" t="s">
        <v>48</v>
      </c>
      <c r="I176" t="s">
        <v>39</v>
      </c>
      <c r="K176" t="s">
        <v>40</v>
      </c>
      <c r="L176" t="s">
        <v>733</v>
      </c>
      <c r="M176">
        <v>356</v>
      </c>
      <c r="N176" t="s">
        <v>206</v>
      </c>
      <c r="O176" t="s">
        <v>41</v>
      </c>
      <c r="P176">
        <v>1152</v>
      </c>
      <c r="Q176" t="s">
        <v>113</v>
      </c>
      <c r="R176" t="s">
        <v>55</v>
      </c>
      <c r="T176" t="s">
        <v>61</v>
      </c>
      <c r="U176" t="s">
        <v>1241</v>
      </c>
      <c r="V176" t="s">
        <v>44</v>
      </c>
      <c r="X176" t="s">
        <v>45</v>
      </c>
      <c r="AA176">
        <v>0</v>
      </c>
      <c r="AC176">
        <v>0</v>
      </c>
      <c r="AG176" t="s">
        <v>46</v>
      </c>
      <c r="AH176" t="s">
        <v>158</v>
      </c>
      <c r="AI176" s="1">
        <v>39549</v>
      </c>
      <c r="AJ176">
        <v>18663.64</v>
      </c>
      <c r="AK176" s="33">
        <f t="shared" si="6"/>
        <v>45</v>
      </c>
      <c r="AL176" t="str">
        <f t="shared" si="7"/>
        <v>44-48</v>
      </c>
      <c r="AM176" t="str">
        <f t="shared" si="8"/>
        <v>18.000 a 19.999</v>
      </c>
    </row>
    <row r="177" spans="1:39" x14ac:dyDescent="0.25">
      <c r="A177" t="s">
        <v>1785</v>
      </c>
      <c r="B177" t="s">
        <v>36</v>
      </c>
      <c r="C177">
        <v>1115952</v>
      </c>
      <c r="D177">
        <v>71915710634</v>
      </c>
      <c r="E177" t="s">
        <v>1786</v>
      </c>
      <c r="F177" t="s">
        <v>37</v>
      </c>
      <c r="G177" t="s">
        <v>1787</v>
      </c>
      <c r="H177" t="s">
        <v>38</v>
      </c>
      <c r="I177" t="s">
        <v>39</v>
      </c>
      <c r="K177" t="s">
        <v>72</v>
      </c>
      <c r="L177" t="s">
        <v>139</v>
      </c>
      <c r="M177">
        <v>305</v>
      </c>
      <c r="N177" t="s">
        <v>100</v>
      </c>
      <c r="O177" t="s">
        <v>86</v>
      </c>
      <c r="P177">
        <v>305</v>
      </c>
      <c r="Q177" t="s">
        <v>100</v>
      </c>
      <c r="R177" t="s">
        <v>86</v>
      </c>
      <c r="T177" t="s">
        <v>61</v>
      </c>
      <c r="U177" t="s">
        <v>1285</v>
      </c>
      <c r="V177" t="s">
        <v>44</v>
      </c>
      <c r="X177" t="s">
        <v>45</v>
      </c>
      <c r="AA177">
        <v>0</v>
      </c>
      <c r="AC177">
        <v>0</v>
      </c>
      <c r="AG177" t="s">
        <v>46</v>
      </c>
      <c r="AH177" t="s">
        <v>158</v>
      </c>
      <c r="AI177" s="1">
        <v>39762</v>
      </c>
      <c r="AJ177">
        <v>18379.2</v>
      </c>
      <c r="AK177" s="33">
        <f t="shared" si="6"/>
        <v>51</v>
      </c>
      <c r="AL177" t="str">
        <f t="shared" si="7"/>
        <v>49-53</v>
      </c>
      <c r="AM177" t="str">
        <f t="shared" si="8"/>
        <v>18.000 a 19.999</v>
      </c>
    </row>
    <row r="178" spans="1:39" x14ac:dyDescent="0.25">
      <c r="A178" t="s">
        <v>1788</v>
      </c>
      <c r="B178" t="s">
        <v>36</v>
      </c>
      <c r="C178">
        <v>1504702</v>
      </c>
      <c r="D178">
        <v>96630949668</v>
      </c>
      <c r="E178" t="s">
        <v>1789</v>
      </c>
      <c r="F178" t="s">
        <v>37</v>
      </c>
      <c r="G178" t="s">
        <v>1790</v>
      </c>
      <c r="H178" t="s">
        <v>48</v>
      </c>
      <c r="I178" t="s">
        <v>39</v>
      </c>
      <c r="K178" t="s">
        <v>171</v>
      </c>
      <c r="L178" t="s">
        <v>1791</v>
      </c>
      <c r="M178">
        <v>314</v>
      </c>
      <c r="N178" t="s">
        <v>135</v>
      </c>
      <c r="O178" t="s">
        <v>86</v>
      </c>
      <c r="P178">
        <v>314</v>
      </c>
      <c r="Q178" t="s">
        <v>135</v>
      </c>
      <c r="R178" t="s">
        <v>86</v>
      </c>
      <c r="T178" t="s">
        <v>61</v>
      </c>
      <c r="U178" t="s">
        <v>1252</v>
      </c>
      <c r="V178" t="s">
        <v>44</v>
      </c>
      <c r="X178" t="s">
        <v>45</v>
      </c>
      <c r="AA178">
        <v>0</v>
      </c>
      <c r="AC178">
        <v>0</v>
      </c>
      <c r="AG178" t="s">
        <v>46</v>
      </c>
      <c r="AH178" t="s">
        <v>158</v>
      </c>
      <c r="AI178" s="1">
        <v>38569</v>
      </c>
      <c r="AJ178">
        <v>21484.89</v>
      </c>
      <c r="AK178" s="33">
        <f t="shared" si="6"/>
        <v>49</v>
      </c>
      <c r="AL178" t="str">
        <f t="shared" si="7"/>
        <v>49-53</v>
      </c>
      <c r="AM178" t="str">
        <f t="shared" si="8"/>
        <v>20.000 ou mais</v>
      </c>
    </row>
    <row r="179" spans="1:39" x14ac:dyDescent="0.25">
      <c r="A179" t="s">
        <v>1792</v>
      </c>
      <c r="B179" t="s">
        <v>36</v>
      </c>
      <c r="C179">
        <v>1378289</v>
      </c>
      <c r="D179">
        <v>31203944837</v>
      </c>
      <c r="E179" t="s">
        <v>536</v>
      </c>
      <c r="F179" t="s">
        <v>37</v>
      </c>
      <c r="G179" t="s">
        <v>1793</v>
      </c>
      <c r="H179" t="s">
        <v>48</v>
      </c>
      <c r="I179" t="s">
        <v>39</v>
      </c>
      <c r="K179" t="s">
        <v>72</v>
      </c>
      <c r="M179">
        <v>569</v>
      </c>
      <c r="N179" t="s">
        <v>248</v>
      </c>
      <c r="O179" t="s">
        <v>70</v>
      </c>
      <c r="P179">
        <v>301</v>
      </c>
      <c r="Q179" t="s">
        <v>69</v>
      </c>
      <c r="R179" t="s">
        <v>70</v>
      </c>
      <c r="T179" t="s">
        <v>61</v>
      </c>
      <c r="U179" t="s">
        <v>1257</v>
      </c>
      <c r="V179" t="s">
        <v>44</v>
      </c>
      <c r="X179" t="s">
        <v>45</v>
      </c>
      <c r="AA179">
        <v>0</v>
      </c>
      <c r="AC179">
        <v>0</v>
      </c>
      <c r="AG179" t="s">
        <v>46</v>
      </c>
      <c r="AH179" t="s">
        <v>158</v>
      </c>
      <c r="AI179" s="1">
        <v>43315</v>
      </c>
      <c r="AJ179">
        <v>11800.12</v>
      </c>
      <c r="AK179" s="33">
        <f t="shared" si="6"/>
        <v>34</v>
      </c>
      <c r="AL179" t="str">
        <f t="shared" si="7"/>
        <v>34-38</v>
      </c>
      <c r="AM179" t="str">
        <f t="shared" si="8"/>
        <v>10.000 a 11.999</v>
      </c>
    </row>
    <row r="180" spans="1:39" x14ac:dyDescent="0.25">
      <c r="A180" t="s">
        <v>1794</v>
      </c>
      <c r="B180" t="s">
        <v>36</v>
      </c>
      <c r="C180">
        <v>4221916</v>
      </c>
      <c r="D180">
        <v>7867495800</v>
      </c>
      <c r="E180" t="s">
        <v>1795</v>
      </c>
      <c r="F180" t="s">
        <v>53</v>
      </c>
      <c r="G180" t="s">
        <v>1796</v>
      </c>
      <c r="H180" t="s">
        <v>48</v>
      </c>
      <c r="I180" t="s">
        <v>39</v>
      </c>
      <c r="K180" t="s">
        <v>72</v>
      </c>
      <c r="L180" t="s">
        <v>1797</v>
      </c>
      <c r="M180">
        <v>807</v>
      </c>
      <c r="N180" t="s">
        <v>210</v>
      </c>
      <c r="O180" t="s">
        <v>41</v>
      </c>
      <c r="P180">
        <v>807</v>
      </c>
      <c r="Q180" t="s">
        <v>210</v>
      </c>
      <c r="R180" t="s">
        <v>41</v>
      </c>
      <c r="T180" t="s">
        <v>61</v>
      </c>
      <c r="U180" t="s">
        <v>1269</v>
      </c>
      <c r="V180" t="s">
        <v>44</v>
      </c>
      <c r="X180" t="s">
        <v>45</v>
      </c>
      <c r="Z180" t="s">
        <v>168</v>
      </c>
      <c r="AA180">
        <v>0</v>
      </c>
      <c r="AC180">
        <v>0</v>
      </c>
      <c r="AE180" t="s">
        <v>643</v>
      </c>
      <c r="AF180" t="s">
        <v>1798</v>
      </c>
      <c r="AG180" t="s">
        <v>46</v>
      </c>
      <c r="AH180" t="s">
        <v>158</v>
      </c>
      <c r="AI180" s="1">
        <v>39762</v>
      </c>
      <c r="AJ180">
        <v>17945.810000000001</v>
      </c>
      <c r="AK180" s="33">
        <f t="shared" si="6"/>
        <v>55</v>
      </c>
      <c r="AL180" t="str">
        <f t="shared" si="7"/>
        <v>54-58</v>
      </c>
      <c r="AM180" t="str">
        <f t="shared" si="8"/>
        <v>16.000 a 17.999</v>
      </c>
    </row>
    <row r="181" spans="1:39" x14ac:dyDescent="0.25">
      <c r="A181" t="s">
        <v>1799</v>
      </c>
      <c r="B181" t="s">
        <v>36</v>
      </c>
      <c r="C181">
        <v>1686733</v>
      </c>
      <c r="D181">
        <v>23270013825</v>
      </c>
      <c r="E181" t="s">
        <v>1800</v>
      </c>
      <c r="F181" t="s">
        <v>53</v>
      </c>
      <c r="G181" t="s">
        <v>1801</v>
      </c>
      <c r="H181" t="s">
        <v>67</v>
      </c>
      <c r="I181" t="s">
        <v>1391</v>
      </c>
      <c r="J181" t="s">
        <v>451</v>
      </c>
      <c r="L181" t="s">
        <v>1802</v>
      </c>
      <c r="M181">
        <v>395</v>
      </c>
      <c r="N181" t="s">
        <v>107</v>
      </c>
      <c r="O181" t="s">
        <v>41</v>
      </c>
      <c r="P181">
        <v>395</v>
      </c>
      <c r="Q181" t="s">
        <v>107</v>
      </c>
      <c r="R181" t="s">
        <v>41</v>
      </c>
      <c r="T181" t="s">
        <v>61</v>
      </c>
      <c r="U181" t="s">
        <v>1285</v>
      </c>
      <c r="V181" t="s">
        <v>44</v>
      </c>
      <c r="X181" t="s">
        <v>45</v>
      </c>
      <c r="Z181" t="s">
        <v>314</v>
      </c>
      <c r="AA181">
        <v>0</v>
      </c>
      <c r="AC181">
        <v>0</v>
      </c>
      <c r="AE181" t="s">
        <v>329</v>
      </c>
      <c r="AF181" t="s">
        <v>1803</v>
      </c>
      <c r="AG181" t="s">
        <v>46</v>
      </c>
      <c r="AH181" t="s">
        <v>158</v>
      </c>
      <c r="AI181" s="1">
        <v>39876</v>
      </c>
      <c r="AJ181">
        <v>0</v>
      </c>
      <c r="AK181" s="33">
        <f t="shared" si="6"/>
        <v>48</v>
      </c>
      <c r="AL181" t="str">
        <f t="shared" si="7"/>
        <v>44-48</v>
      </c>
      <c r="AM181" t="str">
        <f t="shared" si="8"/>
        <v>até 1.999</v>
      </c>
    </row>
    <row r="182" spans="1:39" x14ac:dyDescent="0.25">
      <c r="A182" t="s">
        <v>1804</v>
      </c>
      <c r="B182" t="s">
        <v>36</v>
      </c>
      <c r="C182">
        <v>411658</v>
      </c>
      <c r="D182">
        <v>13004301172</v>
      </c>
      <c r="E182" t="s">
        <v>1805</v>
      </c>
      <c r="F182" t="s">
        <v>53</v>
      </c>
      <c r="G182" t="s">
        <v>1806</v>
      </c>
      <c r="H182" t="s">
        <v>48</v>
      </c>
      <c r="I182" t="s">
        <v>39</v>
      </c>
      <c r="K182" t="s">
        <v>56</v>
      </c>
      <c r="L182" t="s">
        <v>98</v>
      </c>
      <c r="M182">
        <v>395</v>
      </c>
      <c r="N182" t="s">
        <v>107</v>
      </c>
      <c r="O182" t="s">
        <v>41</v>
      </c>
      <c r="P182">
        <v>395</v>
      </c>
      <c r="Q182" t="s">
        <v>107</v>
      </c>
      <c r="R182" t="s">
        <v>41</v>
      </c>
      <c r="T182" t="s">
        <v>52</v>
      </c>
      <c r="U182" t="s">
        <v>1302</v>
      </c>
      <c r="V182" t="s">
        <v>44</v>
      </c>
      <c r="X182" t="s">
        <v>45</v>
      </c>
      <c r="AA182">
        <v>0</v>
      </c>
      <c r="AC182">
        <v>0</v>
      </c>
      <c r="AG182" t="s">
        <v>46</v>
      </c>
      <c r="AH182" t="s">
        <v>158</v>
      </c>
      <c r="AI182" s="1">
        <v>29374</v>
      </c>
      <c r="AJ182">
        <v>14849.82</v>
      </c>
      <c r="AK182" s="33">
        <f t="shared" si="6"/>
        <v>68</v>
      </c>
      <c r="AL182" t="str">
        <f t="shared" si="7"/>
        <v>64-68</v>
      </c>
      <c r="AM182" t="str">
        <f t="shared" si="8"/>
        <v>14.000 a 15.999</v>
      </c>
    </row>
    <row r="183" spans="1:39" x14ac:dyDescent="0.25">
      <c r="A183" t="s">
        <v>1807</v>
      </c>
      <c r="B183" t="s">
        <v>36</v>
      </c>
      <c r="C183">
        <v>1297878</v>
      </c>
      <c r="D183">
        <v>11527824870</v>
      </c>
      <c r="E183" t="s">
        <v>1808</v>
      </c>
      <c r="F183" t="s">
        <v>53</v>
      </c>
      <c r="G183" t="s">
        <v>1809</v>
      </c>
      <c r="H183" t="s">
        <v>48</v>
      </c>
      <c r="I183" t="s">
        <v>39</v>
      </c>
      <c r="K183" t="s">
        <v>72</v>
      </c>
      <c r="L183" t="s">
        <v>1797</v>
      </c>
      <c r="M183">
        <v>407</v>
      </c>
      <c r="N183" t="s">
        <v>161</v>
      </c>
      <c r="O183" t="s">
        <v>41</v>
      </c>
      <c r="P183">
        <v>407</v>
      </c>
      <c r="Q183" t="s">
        <v>161</v>
      </c>
      <c r="R183" t="s">
        <v>41</v>
      </c>
      <c r="T183" t="s">
        <v>61</v>
      </c>
      <c r="U183" t="s">
        <v>1252</v>
      </c>
      <c r="V183" t="s">
        <v>44</v>
      </c>
      <c r="X183" t="s">
        <v>45</v>
      </c>
      <c r="AA183">
        <v>26251</v>
      </c>
      <c r="AB183" t="s">
        <v>397</v>
      </c>
      <c r="AC183">
        <v>0</v>
      </c>
      <c r="AG183" t="s">
        <v>46</v>
      </c>
      <c r="AH183" t="s">
        <v>158</v>
      </c>
      <c r="AI183" s="1">
        <v>39417</v>
      </c>
      <c r="AJ183">
        <v>20530.009999999998</v>
      </c>
      <c r="AK183" s="33">
        <f t="shared" si="6"/>
        <v>54</v>
      </c>
      <c r="AL183" t="str">
        <f t="shared" si="7"/>
        <v>54-58</v>
      </c>
      <c r="AM183" t="str">
        <f t="shared" si="8"/>
        <v>20.000 ou mais</v>
      </c>
    </row>
    <row r="184" spans="1:39" x14ac:dyDescent="0.25">
      <c r="A184" t="s">
        <v>1810</v>
      </c>
      <c r="B184" t="s">
        <v>36</v>
      </c>
      <c r="C184">
        <v>1521394</v>
      </c>
      <c r="D184">
        <v>16391814821</v>
      </c>
      <c r="E184" t="s">
        <v>1811</v>
      </c>
      <c r="F184" t="s">
        <v>53</v>
      </c>
      <c r="G184" t="s">
        <v>1812</v>
      </c>
      <c r="H184" t="s">
        <v>48</v>
      </c>
      <c r="I184" t="s">
        <v>39</v>
      </c>
      <c r="K184" t="s">
        <v>72</v>
      </c>
      <c r="L184" t="s">
        <v>139</v>
      </c>
      <c r="M184">
        <v>802</v>
      </c>
      <c r="N184" t="s">
        <v>289</v>
      </c>
      <c r="O184" t="s">
        <v>55</v>
      </c>
      <c r="P184">
        <v>1152</v>
      </c>
      <c r="Q184" t="s">
        <v>113</v>
      </c>
      <c r="R184" t="s">
        <v>55</v>
      </c>
      <c r="T184" t="s">
        <v>61</v>
      </c>
      <c r="U184" t="s">
        <v>1285</v>
      </c>
      <c r="V184" t="s">
        <v>44</v>
      </c>
      <c r="X184" t="s">
        <v>45</v>
      </c>
      <c r="AA184">
        <v>0</v>
      </c>
      <c r="AC184">
        <v>0</v>
      </c>
      <c r="AG184" t="s">
        <v>46</v>
      </c>
      <c r="AH184" t="s">
        <v>158</v>
      </c>
      <c r="AI184" s="1">
        <v>38964</v>
      </c>
      <c r="AJ184">
        <v>18058.169999999998</v>
      </c>
      <c r="AK184" s="33">
        <f t="shared" si="6"/>
        <v>49</v>
      </c>
      <c r="AL184" t="str">
        <f t="shared" si="7"/>
        <v>49-53</v>
      </c>
      <c r="AM184" t="str">
        <f t="shared" si="8"/>
        <v>18.000 a 19.999</v>
      </c>
    </row>
    <row r="185" spans="1:39" x14ac:dyDescent="0.25">
      <c r="A185" t="s">
        <v>1813</v>
      </c>
      <c r="B185" t="s">
        <v>36</v>
      </c>
      <c r="C185">
        <v>1161100</v>
      </c>
      <c r="D185">
        <v>46978100749</v>
      </c>
      <c r="E185" t="s">
        <v>1814</v>
      </c>
      <c r="F185" t="s">
        <v>53</v>
      </c>
      <c r="G185" t="s">
        <v>1815</v>
      </c>
      <c r="H185" t="s">
        <v>67</v>
      </c>
      <c r="I185" t="s">
        <v>39</v>
      </c>
      <c r="K185" t="s">
        <v>40</v>
      </c>
      <c r="M185">
        <v>340</v>
      </c>
      <c r="N185" t="s">
        <v>143</v>
      </c>
      <c r="O185" t="s">
        <v>41</v>
      </c>
      <c r="P185">
        <v>340</v>
      </c>
      <c r="Q185" t="s">
        <v>143</v>
      </c>
      <c r="R185" t="s">
        <v>41</v>
      </c>
      <c r="T185" t="s">
        <v>61</v>
      </c>
      <c r="U185" t="s">
        <v>1241</v>
      </c>
      <c r="V185" t="s">
        <v>44</v>
      </c>
      <c r="X185" t="s">
        <v>45</v>
      </c>
      <c r="AA185">
        <v>26254</v>
      </c>
      <c r="AB185" t="s">
        <v>89</v>
      </c>
      <c r="AC185">
        <v>0</v>
      </c>
      <c r="AG185" t="s">
        <v>46</v>
      </c>
      <c r="AH185" t="s">
        <v>158</v>
      </c>
      <c r="AI185" s="1">
        <v>41183</v>
      </c>
      <c r="AJ185">
        <v>18663.64</v>
      </c>
      <c r="AK185" s="33">
        <f t="shared" si="6"/>
        <v>67</v>
      </c>
      <c r="AL185" t="str">
        <f t="shared" si="7"/>
        <v>64-68</v>
      </c>
      <c r="AM185" t="str">
        <f t="shared" si="8"/>
        <v>18.000 a 19.999</v>
      </c>
    </row>
    <row r="186" spans="1:39" x14ac:dyDescent="0.25">
      <c r="A186" t="s">
        <v>1816</v>
      </c>
      <c r="B186" t="s">
        <v>36</v>
      </c>
      <c r="C186">
        <v>1915475</v>
      </c>
      <c r="D186">
        <v>62026887691</v>
      </c>
      <c r="E186" t="s">
        <v>1817</v>
      </c>
      <c r="F186" t="s">
        <v>53</v>
      </c>
      <c r="G186" t="s">
        <v>1818</v>
      </c>
      <c r="H186" t="s">
        <v>80</v>
      </c>
      <c r="I186" t="s">
        <v>39</v>
      </c>
      <c r="K186" t="s">
        <v>72</v>
      </c>
      <c r="M186">
        <v>806</v>
      </c>
      <c r="N186" t="s">
        <v>265</v>
      </c>
      <c r="O186" t="s">
        <v>41</v>
      </c>
      <c r="P186">
        <v>806</v>
      </c>
      <c r="Q186" t="s">
        <v>265</v>
      </c>
      <c r="R186" t="s">
        <v>41</v>
      </c>
      <c r="T186" t="s">
        <v>61</v>
      </c>
      <c r="U186" t="s">
        <v>1351</v>
      </c>
      <c r="V186" t="s">
        <v>44</v>
      </c>
      <c r="X186" t="s">
        <v>45</v>
      </c>
      <c r="AA186">
        <v>0</v>
      </c>
      <c r="AC186">
        <v>0</v>
      </c>
      <c r="AG186" t="s">
        <v>46</v>
      </c>
      <c r="AH186" t="s">
        <v>158</v>
      </c>
      <c r="AI186" s="1">
        <v>40940</v>
      </c>
      <c r="AJ186">
        <v>16591.91</v>
      </c>
      <c r="AK186" s="33">
        <f t="shared" si="6"/>
        <v>59</v>
      </c>
      <c r="AL186" t="str">
        <f t="shared" si="7"/>
        <v>59-63</v>
      </c>
      <c r="AM186" t="str">
        <f t="shared" si="8"/>
        <v>16.000 a 17.999</v>
      </c>
    </row>
    <row r="187" spans="1:39" x14ac:dyDescent="0.25">
      <c r="A187" t="s">
        <v>1819</v>
      </c>
      <c r="B187" t="s">
        <v>36</v>
      </c>
      <c r="C187">
        <v>1217811</v>
      </c>
      <c r="D187">
        <v>5843085821</v>
      </c>
      <c r="E187" t="s">
        <v>185</v>
      </c>
      <c r="F187" t="s">
        <v>53</v>
      </c>
      <c r="G187" t="s">
        <v>1820</v>
      </c>
      <c r="H187" t="s">
        <v>48</v>
      </c>
      <c r="I187" t="s">
        <v>39</v>
      </c>
      <c r="K187" t="s">
        <v>72</v>
      </c>
      <c r="L187" t="s">
        <v>1821</v>
      </c>
      <c r="M187">
        <v>391</v>
      </c>
      <c r="N187" t="s">
        <v>64</v>
      </c>
      <c r="O187" t="s">
        <v>41</v>
      </c>
      <c r="P187">
        <v>391</v>
      </c>
      <c r="Q187" t="s">
        <v>64</v>
      </c>
      <c r="R187" t="s">
        <v>41</v>
      </c>
      <c r="T187" t="s">
        <v>61</v>
      </c>
      <c r="U187" t="s">
        <v>1241</v>
      </c>
      <c r="V187" t="s">
        <v>44</v>
      </c>
      <c r="X187" t="s">
        <v>45</v>
      </c>
      <c r="AA187">
        <v>0</v>
      </c>
      <c r="AC187">
        <v>0</v>
      </c>
      <c r="AG187" t="s">
        <v>46</v>
      </c>
      <c r="AH187" t="s">
        <v>158</v>
      </c>
      <c r="AI187" s="1">
        <v>35464</v>
      </c>
      <c r="AJ187">
        <v>18837.25</v>
      </c>
      <c r="AK187" s="33">
        <f t="shared" si="6"/>
        <v>55</v>
      </c>
      <c r="AL187" t="str">
        <f t="shared" si="7"/>
        <v>54-58</v>
      </c>
      <c r="AM187" t="str">
        <f t="shared" si="8"/>
        <v>18.000 a 19.999</v>
      </c>
    </row>
    <row r="188" spans="1:39" x14ac:dyDescent="0.25">
      <c r="A188" t="s">
        <v>1822</v>
      </c>
      <c r="B188" t="s">
        <v>36</v>
      </c>
      <c r="C188">
        <v>1456060</v>
      </c>
      <c r="D188">
        <v>37816977204</v>
      </c>
      <c r="E188" t="s">
        <v>1823</v>
      </c>
      <c r="F188" t="s">
        <v>53</v>
      </c>
      <c r="G188" t="s">
        <v>1824</v>
      </c>
      <c r="H188" t="s">
        <v>38</v>
      </c>
      <c r="I188" t="s">
        <v>39</v>
      </c>
      <c r="K188" t="s">
        <v>411</v>
      </c>
      <c r="L188" t="s">
        <v>748</v>
      </c>
      <c r="M188">
        <v>363</v>
      </c>
      <c r="N188" t="s">
        <v>155</v>
      </c>
      <c r="O188" t="s">
        <v>41</v>
      </c>
      <c r="P188">
        <v>363</v>
      </c>
      <c r="Q188" t="s">
        <v>155</v>
      </c>
      <c r="R188" t="s">
        <v>41</v>
      </c>
      <c r="T188" t="s">
        <v>61</v>
      </c>
      <c r="U188" t="s">
        <v>1252</v>
      </c>
      <c r="V188" t="s">
        <v>44</v>
      </c>
      <c r="X188" t="s">
        <v>45</v>
      </c>
      <c r="AA188">
        <v>26251</v>
      </c>
      <c r="AB188" t="s">
        <v>397</v>
      </c>
      <c r="AC188">
        <v>0</v>
      </c>
      <c r="AG188" t="s">
        <v>46</v>
      </c>
      <c r="AH188" t="s">
        <v>158</v>
      </c>
      <c r="AI188" s="1">
        <v>39356</v>
      </c>
      <c r="AJ188">
        <v>20530.009999999998</v>
      </c>
      <c r="AK188" s="33">
        <f t="shared" si="6"/>
        <v>50</v>
      </c>
      <c r="AL188" t="str">
        <f t="shared" si="7"/>
        <v>49-53</v>
      </c>
      <c r="AM188" t="str">
        <f t="shared" si="8"/>
        <v>20.000 ou mais</v>
      </c>
    </row>
    <row r="189" spans="1:39" x14ac:dyDescent="0.25">
      <c r="A189" t="s">
        <v>1825</v>
      </c>
      <c r="B189" t="s">
        <v>36</v>
      </c>
      <c r="C189">
        <v>413274</v>
      </c>
      <c r="D189">
        <v>5100005840</v>
      </c>
      <c r="E189" t="s">
        <v>1826</v>
      </c>
      <c r="F189" t="s">
        <v>53</v>
      </c>
      <c r="G189" t="s">
        <v>1827</v>
      </c>
      <c r="H189" t="s">
        <v>48</v>
      </c>
      <c r="I189" t="s">
        <v>39</v>
      </c>
      <c r="K189" t="s">
        <v>125</v>
      </c>
      <c r="L189" t="s">
        <v>1562</v>
      </c>
      <c r="M189">
        <v>403</v>
      </c>
      <c r="N189" t="s">
        <v>105</v>
      </c>
      <c r="O189" t="s">
        <v>41</v>
      </c>
      <c r="P189">
        <v>403</v>
      </c>
      <c r="Q189" t="s">
        <v>105</v>
      </c>
      <c r="R189" t="s">
        <v>41</v>
      </c>
      <c r="T189" t="s">
        <v>61</v>
      </c>
      <c r="U189" t="s">
        <v>1252</v>
      </c>
      <c r="V189" t="s">
        <v>44</v>
      </c>
      <c r="X189" t="s">
        <v>45</v>
      </c>
      <c r="AA189">
        <v>0</v>
      </c>
      <c r="AC189">
        <v>0</v>
      </c>
      <c r="AG189" t="s">
        <v>46</v>
      </c>
      <c r="AH189" t="s">
        <v>158</v>
      </c>
      <c r="AI189" s="1">
        <v>32448</v>
      </c>
      <c r="AJ189">
        <v>21484.89</v>
      </c>
      <c r="AK189" s="33">
        <f t="shared" si="6"/>
        <v>59</v>
      </c>
      <c r="AL189" t="str">
        <f t="shared" si="7"/>
        <v>59-63</v>
      </c>
      <c r="AM189" t="str">
        <f t="shared" si="8"/>
        <v>20.000 ou mais</v>
      </c>
    </row>
    <row r="190" spans="1:39" x14ac:dyDescent="0.25">
      <c r="A190" t="s">
        <v>1828</v>
      </c>
      <c r="B190" t="s">
        <v>36</v>
      </c>
      <c r="C190">
        <v>1466519</v>
      </c>
      <c r="D190">
        <v>1202575722</v>
      </c>
      <c r="E190" t="s">
        <v>511</v>
      </c>
      <c r="F190" t="s">
        <v>53</v>
      </c>
      <c r="G190" t="s">
        <v>1829</v>
      </c>
      <c r="H190" t="s">
        <v>48</v>
      </c>
      <c r="I190" t="s">
        <v>39</v>
      </c>
      <c r="K190" t="s">
        <v>114</v>
      </c>
      <c r="M190">
        <v>800</v>
      </c>
      <c r="N190" t="s">
        <v>701</v>
      </c>
      <c r="O190" t="s">
        <v>55</v>
      </c>
      <c r="P190">
        <v>1155</v>
      </c>
      <c r="Q190" t="s">
        <v>188</v>
      </c>
      <c r="R190" t="s">
        <v>55</v>
      </c>
      <c r="T190" t="s">
        <v>61</v>
      </c>
      <c r="U190" t="s">
        <v>1302</v>
      </c>
      <c r="V190" t="s">
        <v>44</v>
      </c>
      <c r="X190" t="s">
        <v>45</v>
      </c>
      <c r="AA190">
        <v>0</v>
      </c>
      <c r="AC190">
        <v>0</v>
      </c>
      <c r="AG190" t="s">
        <v>46</v>
      </c>
      <c r="AH190" t="s">
        <v>158</v>
      </c>
      <c r="AI190" s="1">
        <v>40256</v>
      </c>
      <c r="AJ190">
        <v>13273.52</v>
      </c>
      <c r="AK190" s="33">
        <f t="shared" si="6"/>
        <v>58</v>
      </c>
      <c r="AL190" t="str">
        <f t="shared" si="7"/>
        <v>54-58</v>
      </c>
      <c r="AM190" t="str">
        <f t="shared" si="8"/>
        <v>12.000 a 13.999</v>
      </c>
    </row>
    <row r="191" spans="1:39" x14ac:dyDescent="0.25">
      <c r="A191" t="s">
        <v>1830</v>
      </c>
      <c r="B191" t="s">
        <v>36</v>
      </c>
      <c r="C191">
        <v>1801699</v>
      </c>
      <c r="D191">
        <v>10889619832</v>
      </c>
      <c r="E191" t="s">
        <v>1831</v>
      </c>
      <c r="F191" t="s">
        <v>53</v>
      </c>
      <c r="G191" t="s">
        <v>1832</v>
      </c>
      <c r="H191" t="s">
        <v>48</v>
      </c>
      <c r="I191" t="s">
        <v>39</v>
      </c>
      <c r="K191" t="s">
        <v>72</v>
      </c>
      <c r="M191">
        <v>407</v>
      </c>
      <c r="N191" t="s">
        <v>161</v>
      </c>
      <c r="O191" t="s">
        <v>41</v>
      </c>
      <c r="P191">
        <v>407</v>
      </c>
      <c r="Q191" t="s">
        <v>161</v>
      </c>
      <c r="R191" t="s">
        <v>41</v>
      </c>
      <c r="T191" t="s">
        <v>61</v>
      </c>
      <c r="U191" t="s">
        <v>1269</v>
      </c>
      <c r="V191" t="s">
        <v>44</v>
      </c>
      <c r="X191" t="s">
        <v>45</v>
      </c>
      <c r="AA191">
        <v>0</v>
      </c>
      <c r="AC191">
        <v>0</v>
      </c>
      <c r="AG191" t="s">
        <v>46</v>
      </c>
      <c r="AH191" t="s">
        <v>158</v>
      </c>
      <c r="AI191" s="1">
        <v>40388</v>
      </c>
      <c r="AJ191">
        <v>17945.810000000001</v>
      </c>
      <c r="AK191" s="33">
        <f t="shared" si="6"/>
        <v>53</v>
      </c>
      <c r="AL191" t="str">
        <f t="shared" si="7"/>
        <v>49-53</v>
      </c>
      <c r="AM191" t="str">
        <f t="shared" si="8"/>
        <v>16.000 a 17.999</v>
      </c>
    </row>
    <row r="192" spans="1:39" x14ac:dyDescent="0.25">
      <c r="A192" t="s">
        <v>1833</v>
      </c>
      <c r="B192" t="s">
        <v>36</v>
      </c>
      <c r="C192">
        <v>2356986</v>
      </c>
      <c r="D192">
        <v>7960839670</v>
      </c>
      <c r="E192" t="s">
        <v>1834</v>
      </c>
      <c r="F192" t="s">
        <v>53</v>
      </c>
      <c r="G192" t="s">
        <v>1835</v>
      </c>
      <c r="H192" t="s">
        <v>48</v>
      </c>
      <c r="I192" t="s">
        <v>39</v>
      </c>
      <c r="K192" t="s">
        <v>40</v>
      </c>
      <c r="M192">
        <v>908</v>
      </c>
      <c r="N192" t="s">
        <v>405</v>
      </c>
      <c r="O192" t="s">
        <v>142</v>
      </c>
      <c r="P192">
        <v>301</v>
      </c>
      <c r="Q192" t="s">
        <v>69</v>
      </c>
      <c r="R192" t="s">
        <v>70</v>
      </c>
      <c r="T192" t="s">
        <v>61</v>
      </c>
      <c r="U192" t="s">
        <v>1236</v>
      </c>
      <c r="V192" t="s">
        <v>44</v>
      </c>
      <c r="X192" t="s">
        <v>45</v>
      </c>
      <c r="AA192">
        <v>0</v>
      </c>
      <c r="AC192">
        <v>0</v>
      </c>
      <c r="AG192" t="s">
        <v>46</v>
      </c>
      <c r="AH192" t="s">
        <v>158</v>
      </c>
      <c r="AI192" s="1">
        <v>42760</v>
      </c>
      <c r="AJ192">
        <v>12272.12</v>
      </c>
      <c r="AK192" s="33">
        <f t="shared" si="6"/>
        <v>35</v>
      </c>
      <c r="AL192" t="str">
        <f t="shared" si="7"/>
        <v>34-38</v>
      </c>
      <c r="AM192" t="str">
        <f t="shared" si="8"/>
        <v>12.000 a 13.999</v>
      </c>
    </row>
    <row r="193" spans="1:39" x14ac:dyDescent="0.25">
      <c r="A193" t="s">
        <v>1836</v>
      </c>
      <c r="B193" t="s">
        <v>36</v>
      </c>
      <c r="C193">
        <v>1551327</v>
      </c>
      <c r="D193">
        <v>32921195615</v>
      </c>
      <c r="E193" t="s">
        <v>1837</v>
      </c>
      <c r="F193" t="s">
        <v>53</v>
      </c>
      <c r="G193" t="s">
        <v>1838</v>
      </c>
      <c r="H193" t="s">
        <v>48</v>
      </c>
      <c r="I193" t="s">
        <v>39</v>
      </c>
      <c r="K193" t="s">
        <v>40</v>
      </c>
      <c r="L193" t="s">
        <v>1839</v>
      </c>
      <c r="M193">
        <v>796</v>
      </c>
      <c r="N193" t="s">
        <v>571</v>
      </c>
      <c r="O193" t="s">
        <v>55</v>
      </c>
      <c r="P193">
        <v>1152</v>
      </c>
      <c r="Q193" t="s">
        <v>113</v>
      </c>
      <c r="R193" t="s">
        <v>55</v>
      </c>
      <c r="T193" t="s">
        <v>61</v>
      </c>
      <c r="U193" t="s">
        <v>1269</v>
      </c>
      <c r="V193" t="s">
        <v>44</v>
      </c>
      <c r="X193" t="s">
        <v>45</v>
      </c>
      <c r="AA193">
        <v>0</v>
      </c>
      <c r="AC193">
        <v>0</v>
      </c>
      <c r="AG193" t="s">
        <v>46</v>
      </c>
      <c r="AH193" t="s">
        <v>158</v>
      </c>
      <c r="AI193" s="1">
        <v>38980</v>
      </c>
      <c r="AJ193">
        <v>17945.810000000001</v>
      </c>
      <c r="AK193" s="33">
        <f t="shared" si="6"/>
        <v>62</v>
      </c>
      <c r="AL193" t="str">
        <f t="shared" si="7"/>
        <v>59-63</v>
      </c>
      <c r="AM193" t="str">
        <f t="shared" si="8"/>
        <v>16.000 a 17.999</v>
      </c>
    </row>
    <row r="194" spans="1:39" x14ac:dyDescent="0.25">
      <c r="A194" t="s">
        <v>1840</v>
      </c>
      <c r="B194" t="s">
        <v>36</v>
      </c>
      <c r="C194">
        <v>1621611</v>
      </c>
      <c r="D194">
        <v>706538609</v>
      </c>
      <c r="E194" t="s">
        <v>1841</v>
      </c>
      <c r="F194" t="s">
        <v>53</v>
      </c>
      <c r="G194" t="s">
        <v>1842</v>
      </c>
      <c r="H194" t="s">
        <v>38</v>
      </c>
      <c r="I194" t="s">
        <v>39</v>
      </c>
      <c r="K194" t="s">
        <v>40</v>
      </c>
      <c r="M194">
        <v>399</v>
      </c>
      <c r="N194" t="s">
        <v>115</v>
      </c>
      <c r="O194" t="s">
        <v>70</v>
      </c>
      <c r="P194">
        <v>399</v>
      </c>
      <c r="Q194" t="s">
        <v>115</v>
      </c>
      <c r="R194" t="s">
        <v>70</v>
      </c>
      <c r="T194" t="s">
        <v>61</v>
      </c>
      <c r="U194" t="s">
        <v>1241</v>
      </c>
      <c r="V194" t="s">
        <v>44</v>
      </c>
      <c r="X194" t="s">
        <v>45</v>
      </c>
      <c r="AA194">
        <v>0</v>
      </c>
      <c r="AC194">
        <v>0</v>
      </c>
      <c r="AG194" t="s">
        <v>46</v>
      </c>
      <c r="AH194" t="s">
        <v>158</v>
      </c>
      <c r="AI194" s="1">
        <v>40256</v>
      </c>
      <c r="AJ194">
        <v>18663.64</v>
      </c>
      <c r="AK194" s="33">
        <f t="shared" si="6"/>
        <v>47</v>
      </c>
      <c r="AL194" t="str">
        <f t="shared" si="7"/>
        <v>44-48</v>
      </c>
      <c r="AM194" t="str">
        <f t="shared" si="8"/>
        <v>18.000 a 19.999</v>
      </c>
    </row>
    <row r="195" spans="1:39" x14ac:dyDescent="0.25">
      <c r="A195" t="s">
        <v>1843</v>
      </c>
      <c r="B195" t="s">
        <v>36</v>
      </c>
      <c r="C195">
        <v>1544463</v>
      </c>
      <c r="D195">
        <v>13563454841</v>
      </c>
      <c r="E195" t="s">
        <v>1844</v>
      </c>
      <c r="F195" t="s">
        <v>53</v>
      </c>
      <c r="G195" t="s">
        <v>1845</v>
      </c>
      <c r="H195" t="s">
        <v>48</v>
      </c>
      <c r="I195" t="s">
        <v>39</v>
      </c>
      <c r="K195" t="s">
        <v>72</v>
      </c>
      <c r="L195" t="s">
        <v>1846</v>
      </c>
      <c r="M195">
        <v>1293</v>
      </c>
      <c r="N195" t="s">
        <v>1847</v>
      </c>
      <c r="O195" t="s">
        <v>41</v>
      </c>
      <c r="P195">
        <v>340</v>
      </c>
      <c r="Q195" t="s">
        <v>143</v>
      </c>
      <c r="R195" t="s">
        <v>41</v>
      </c>
      <c r="T195" t="s">
        <v>61</v>
      </c>
      <c r="U195" t="s">
        <v>1241</v>
      </c>
      <c r="V195" t="s">
        <v>44</v>
      </c>
      <c r="X195" t="s">
        <v>45</v>
      </c>
      <c r="AA195">
        <v>0</v>
      </c>
      <c r="AC195">
        <v>0</v>
      </c>
      <c r="AG195" t="s">
        <v>46</v>
      </c>
      <c r="AH195" t="s">
        <v>158</v>
      </c>
      <c r="AI195" s="1">
        <v>38933</v>
      </c>
      <c r="AJ195">
        <v>19646.82</v>
      </c>
      <c r="AK195" s="33">
        <f t="shared" ref="AK195:AK258" si="9">(YEAR($AO$2))-YEAR(E195)</f>
        <v>52</v>
      </c>
      <c r="AL195" t="str">
        <f t="shared" ref="AL195:AL258" si="10">VLOOKUP(AK195,$AQ$2:$AR$13,2,1)</f>
        <v>49-53</v>
      </c>
      <c r="AM195" t="str">
        <f t="shared" ref="AM195:AM258" si="11">VLOOKUP(AJ195,$AS$2:$AT$12,2,1)</f>
        <v>18.000 a 19.999</v>
      </c>
    </row>
    <row r="196" spans="1:39" x14ac:dyDescent="0.25">
      <c r="A196" t="s">
        <v>1848</v>
      </c>
      <c r="B196" t="s">
        <v>36</v>
      </c>
      <c r="C196">
        <v>1839353</v>
      </c>
      <c r="D196">
        <v>5958974602</v>
      </c>
      <c r="E196" t="s">
        <v>1849</v>
      </c>
      <c r="F196" t="s">
        <v>53</v>
      </c>
      <c r="G196" t="s">
        <v>1850</v>
      </c>
      <c r="H196" t="s">
        <v>80</v>
      </c>
      <c r="I196" t="s">
        <v>39</v>
      </c>
      <c r="K196" t="s">
        <v>40</v>
      </c>
      <c r="M196">
        <v>356</v>
      </c>
      <c r="N196" t="s">
        <v>206</v>
      </c>
      <c r="O196" t="s">
        <v>41</v>
      </c>
      <c r="P196">
        <v>356</v>
      </c>
      <c r="Q196" t="s">
        <v>206</v>
      </c>
      <c r="R196" t="s">
        <v>41</v>
      </c>
      <c r="T196" t="s">
        <v>61</v>
      </c>
      <c r="U196" t="s">
        <v>1285</v>
      </c>
      <c r="V196" t="s">
        <v>44</v>
      </c>
      <c r="X196" t="s">
        <v>45</v>
      </c>
      <c r="AA196">
        <v>0</v>
      </c>
      <c r="AC196">
        <v>0</v>
      </c>
      <c r="AG196" t="s">
        <v>46</v>
      </c>
      <c r="AH196" t="s">
        <v>158</v>
      </c>
      <c r="AI196" s="1">
        <v>40568</v>
      </c>
      <c r="AJ196">
        <v>18860.759999999998</v>
      </c>
      <c r="AK196" s="33">
        <f t="shared" si="9"/>
        <v>39</v>
      </c>
      <c r="AL196" t="str">
        <f t="shared" si="10"/>
        <v>39-43</v>
      </c>
      <c r="AM196" t="str">
        <f t="shared" si="11"/>
        <v>18.000 a 19.999</v>
      </c>
    </row>
    <row r="197" spans="1:39" x14ac:dyDescent="0.25">
      <c r="A197" t="s">
        <v>1851</v>
      </c>
      <c r="B197" t="s">
        <v>36</v>
      </c>
      <c r="C197">
        <v>1879245</v>
      </c>
      <c r="D197">
        <v>27714671866</v>
      </c>
      <c r="E197" t="s">
        <v>1852</v>
      </c>
      <c r="F197" t="s">
        <v>53</v>
      </c>
      <c r="G197" t="s">
        <v>1853</v>
      </c>
      <c r="H197" t="s">
        <v>67</v>
      </c>
      <c r="I197" t="s">
        <v>39</v>
      </c>
      <c r="K197" t="s">
        <v>72</v>
      </c>
      <c r="M197">
        <v>1371</v>
      </c>
      <c r="N197" t="s">
        <v>1854</v>
      </c>
      <c r="O197" t="s">
        <v>41</v>
      </c>
      <c r="P197">
        <v>369</v>
      </c>
      <c r="Q197" t="s">
        <v>242</v>
      </c>
      <c r="R197" t="s">
        <v>41</v>
      </c>
      <c r="T197" t="s">
        <v>61</v>
      </c>
      <c r="U197" t="s">
        <v>1285</v>
      </c>
      <c r="V197" t="s">
        <v>44</v>
      </c>
      <c r="X197" t="s">
        <v>45</v>
      </c>
      <c r="AA197">
        <v>26243</v>
      </c>
      <c r="AB197" t="s">
        <v>1855</v>
      </c>
      <c r="AC197">
        <v>0</v>
      </c>
      <c r="AG197" t="s">
        <v>46</v>
      </c>
      <c r="AH197" t="s">
        <v>158</v>
      </c>
      <c r="AI197" s="1">
        <v>41233</v>
      </c>
      <c r="AJ197">
        <v>18238.77</v>
      </c>
      <c r="AK197" s="33">
        <f t="shared" si="9"/>
        <v>43</v>
      </c>
      <c r="AL197" t="str">
        <f t="shared" si="10"/>
        <v>39-43</v>
      </c>
      <c r="AM197" t="str">
        <f t="shared" si="11"/>
        <v>18.000 a 19.999</v>
      </c>
    </row>
    <row r="198" spans="1:39" x14ac:dyDescent="0.25">
      <c r="A198" t="s">
        <v>1856</v>
      </c>
      <c r="B198" t="s">
        <v>36</v>
      </c>
      <c r="C198">
        <v>1871992</v>
      </c>
      <c r="D198">
        <v>21157928668</v>
      </c>
      <c r="E198" t="s">
        <v>1857</v>
      </c>
      <c r="F198" t="s">
        <v>37</v>
      </c>
      <c r="G198" t="s">
        <v>1858</v>
      </c>
      <c r="H198" t="s">
        <v>48</v>
      </c>
      <c r="I198" t="s">
        <v>39</v>
      </c>
      <c r="K198" t="s">
        <v>40</v>
      </c>
      <c r="M198">
        <v>363</v>
      </c>
      <c r="N198" t="s">
        <v>155</v>
      </c>
      <c r="O198" t="s">
        <v>41</v>
      </c>
      <c r="P198">
        <v>363</v>
      </c>
      <c r="Q198" t="s">
        <v>155</v>
      </c>
      <c r="R198" t="s">
        <v>41</v>
      </c>
      <c r="S198" t="s">
        <v>106</v>
      </c>
      <c r="T198" t="s">
        <v>52</v>
      </c>
      <c r="U198" t="s">
        <v>1257</v>
      </c>
      <c r="V198" t="s">
        <v>44</v>
      </c>
      <c r="X198" t="s">
        <v>45</v>
      </c>
      <c r="AA198">
        <v>0</v>
      </c>
      <c r="AC198">
        <v>0</v>
      </c>
      <c r="AG198" t="s">
        <v>46</v>
      </c>
      <c r="AH198" t="s">
        <v>158</v>
      </c>
      <c r="AI198" s="1">
        <v>40704</v>
      </c>
      <c r="AJ198">
        <v>8232.64</v>
      </c>
      <c r="AK198" s="33">
        <f t="shared" si="9"/>
        <v>71</v>
      </c>
      <c r="AL198" t="str">
        <f t="shared" si="10"/>
        <v>69 ou mais</v>
      </c>
      <c r="AM198" t="str">
        <f t="shared" si="11"/>
        <v>8.000 a 9.999</v>
      </c>
    </row>
    <row r="199" spans="1:39" x14ac:dyDescent="0.25">
      <c r="A199" t="s">
        <v>1859</v>
      </c>
      <c r="B199" t="s">
        <v>36</v>
      </c>
      <c r="C199">
        <v>2115533</v>
      </c>
      <c r="D199">
        <v>4725111651</v>
      </c>
      <c r="E199" t="s">
        <v>1860</v>
      </c>
      <c r="F199" t="s">
        <v>37</v>
      </c>
      <c r="G199" t="s">
        <v>1861</v>
      </c>
      <c r="H199" t="s">
        <v>67</v>
      </c>
      <c r="I199" t="s">
        <v>39</v>
      </c>
      <c r="K199" t="s">
        <v>40</v>
      </c>
      <c r="M199">
        <v>314</v>
      </c>
      <c r="N199" t="s">
        <v>135</v>
      </c>
      <c r="O199" t="s">
        <v>86</v>
      </c>
      <c r="P199">
        <v>314</v>
      </c>
      <c r="Q199" t="s">
        <v>135</v>
      </c>
      <c r="R199" t="s">
        <v>86</v>
      </c>
      <c r="T199" t="s">
        <v>61</v>
      </c>
      <c r="U199" t="s">
        <v>1278</v>
      </c>
      <c r="V199" t="s">
        <v>44</v>
      </c>
      <c r="X199" t="s">
        <v>45</v>
      </c>
      <c r="AA199">
        <v>0</v>
      </c>
      <c r="AC199">
        <v>0</v>
      </c>
      <c r="AG199" t="s">
        <v>46</v>
      </c>
      <c r="AH199" t="s">
        <v>158</v>
      </c>
      <c r="AI199" s="1">
        <v>41751</v>
      </c>
      <c r="AJ199">
        <v>13356.63</v>
      </c>
      <c r="AK199" s="33">
        <f t="shared" si="9"/>
        <v>44</v>
      </c>
      <c r="AL199" t="str">
        <f t="shared" si="10"/>
        <v>44-48</v>
      </c>
      <c r="AM199" t="str">
        <f t="shared" si="11"/>
        <v>12.000 a 13.999</v>
      </c>
    </row>
    <row r="200" spans="1:39" x14ac:dyDescent="0.25">
      <c r="A200" t="s">
        <v>1862</v>
      </c>
      <c r="B200" t="s">
        <v>36</v>
      </c>
      <c r="C200">
        <v>1488963</v>
      </c>
      <c r="D200">
        <v>77065697304</v>
      </c>
      <c r="E200" t="s">
        <v>1863</v>
      </c>
      <c r="F200" t="s">
        <v>37</v>
      </c>
      <c r="G200" t="s">
        <v>1864</v>
      </c>
      <c r="H200" t="s">
        <v>80</v>
      </c>
      <c r="I200" t="s">
        <v>39</v>
      </c>
      <c r="K200" t="s">
        <v>207</v>
      </c>
      <c r="M200">
        <v>369</v>
      </c>
      <c r="N200" t="s">
        <v>242</v>
      </c>
      <c r="O200" t="s">
        <v>41</v>
      </c>
      <c r="P200">
        <v>369</v>
      </c>
      <c r="Q200" t="s">
        <v>242</v>
      </c>
      <c r="R200" t="s">
        <v>41</v>
      </c>
      <c r="T200" t="s">
        <v>61</v>
      </c>
      <c r="U200" t="s">
        <v>1269</v>
      </c>
      <c r="V200" t="s">
        <v>44</v>
      </c>
      <c r="X200" t="s">
        <v>45</v>
      </c>
      <c r="AA200">
        <v>0</v>
      </c>
      <c r="AC200">
        <v>0</v>
      </c>
      <c r="AG200" t="s">
        <v>46</v>
      </c>
      <c r="AH200" t="s">
        <v>158</v>
      </c>
      <c r="AI200" s="1">
        <v>41015</v>
      </c>
      <c r="AJ200">
        <v>17945.810000000001</v>
      </c>
      <c r="AK200" s="33">
        <f t="shared" si="9"/>
        <v>45</v>
      </c>
      <c r="AL200" t="str">
        <f t="shared" si="10"/>
        <v>44-48</v>
      </c>
      <c r="AM200" t="str">
        <f t="shared" si="11"/>
        <v>16.000 a 17.999</v>
      </c>
    </row>
    <row r="201" spans="1:39" x14ac:dyDescent="0.25">
      <c r="A201" t="s">
        <v>1865</v>
      </c>
      <c r="B201" t="s">
        <v>36</v>
      </c>
      <c r="C201">
        <v>3121857</v>
      </c>
      <c r="D201">
        <v>525580964</v>
      </c>
      <c r="E201" t="s">
        <v>1866</v>
      </c>
      <c r="F201" t="s">
        <v>37</v>
      </c>
      <c r="G201" t="s">
        <v>1867</v>
      </c>
      <c r="H201" t="s">
        <v>48</v>
      </c>
      <c r="I201" t="s">
        <v>39</v>
      </c>
      <c r="K201" t="s">
        <v>68</v>
      </c>
      <c r="M201">
        <v>301</v>
      </c>
      <c r="N201" t="s">
        <v>69</v>
      </c>
      <c r="O201" t="s">
        <v>70</v>
      </c>
      <c r="P201">
        <v>301</v>
      </c>
      <c r="Q201" t="s">
        <v>69</v>
      </c>
      <c r="R201" t="s">
        <v>70</v>
      </c>
      <c r="T201" t="s">
        <v>61</v>
      </c>
      <c r="U201" t="s">
        <v>1257</v>
      </c>
      <c r="V201" t="s">
        <v>44</v>
      </c>
      <c r="X201" t="s">
        <v>45</v>
      </c>
      <c r="AA201">
        <v>0</v>
      </c>
      <c r="AC201">
        <v>0</v>
      </c>
      <c r="AG201" t="s">
        <v>46</v>
      </c>
      <c r="AH201" t="s">
        <v>158</v>
      </c>
      <c r="AI201" s="1">
        <v>43573</v>
      </c>
      <c r="AJ201">
        <v>11800.12</v>
      </c>
      <c r="AK201" s="33">
        <f t="shared" si="9"/>
        <v>45</v>
      </c>
      <c r="AL201" t="str">
        <f t="shared" si="10"/>
        <v>44-48</v>
      </c>
      <c r="AM201" t="str">
        <f t="shared" si="11"/>
        <v>10.000 a 11.999</v>
      </c>
    </row>
    <row r="202" spans="1:39" x14ac:dyDescent="0.25">
      <c r="A202" t="s">
        <v>1868</v>
      </c>
      <c r="B202" t="s">
        <v>36</v>
      </c>
      <c r="C202">
        <v>1987210</v>
      </c>
      <c r="D202">
        <v>6779532673</v>
      </c>
      <c r="E202" t="s">
        <v>1869</v>
      </c>
      <c r="F202" t="s">
        <v>37</v>
      </c>
      <c r="G202" t="s">
        <v>1870</v>
      </c>
      <c r="H202" t="s">
        <v>67</v>
      </c>
      <c r="I202" t="s">
        <v>39</v>
      </c>
      <c r="K202" t="s">
        <v>40</v>
      </c>
      <c r="M202">
        <v>294</v>
      </c>
      <c r="N202" t="s">
        <v>137</v>
      </c>
      <c r="O202" t="s">
        <v>86</v>
      </c>
      <c r="P202">
        <v>294</v>
      </c>
      <c r="Q202" t="s">
        <v>137</v>
      </c>
      <c r="R202" t="s">
        <v>86</v>
      </c>
      <c r="T202" t="s">
        <v>61</v>
      </c>
      <c r="U202" t="s">
        <v>1351</v>
      </c>
      <c r="V202" t="s">
        <v>44</v>
      </c>
      <c r="X202" t="s">
        <v>45</v>
      </c>
      <c r="AA202">
        <v>0</v>
      </c>
      <c r="AC202">
        <v>0</v>
      </c>
      <c r="AG202" t="s">
        <v>46</v>
      </c>
      <c r="AH202" t="s">
        <v>158</v>
      </c>
      <c r="AI202" s="1">
        <v>41281</v>
      </c>
      <c r="AJ202">
        <v>16591.91</v>
      </c>
      <c r="AK202" s="33">
        <f t="shared" si="9"/>
        <v>37</v>
      </c>
      <c r="AL202" t="str">
        <f t="shared" si="10"/>
        <v>34-38</v>
      </c>
      <c r="AM202" t="str">
        <f t="shared" si="11"/>
        <v>16.000 a 17.999</v>
      </c>
    </row>
    <row r="203" spans="1:39" x14ac:dyDescent="0.25">
      <c r="A203" t="s">
        <v>1871</v>
      </c>
      <c r="B203" t="s">
        <v>36</v>
      </c>
      <c r="C203">
        <v>1676603</v>
      </c>
      <c r="D203">
        <v>1171899602</v>
      </c>
      <c r="E203" t="s">
        <v>1872</v>
      </c>
      <c r="F203" t="s">
        <v>53</v>
      </c>
      <c r="G203" t="s">
        <v>1873</v>
      </c>
      <c r="H203" t="s">
        <v>48</v>
      </c>
      <c r="I203" t="s">
        <v>450</v>
      </c>
      <c r="J203" t="s">
        <v>514</v>
      </c>
      <c r="M203">
        <v>349</v>
      </c>
      <c r="N203" t="s">
        <v>65</v>
      </c>
      <c r="O203" t="s">
        <v>41</v>
      </c>
      <c r="P203">
        <v>349</v>
      </c>
      <c r="Q203" t="s">
        <v>65</v>
      </c>
      <c r="R203" t="s">
        <v>41</v>
      </c>
      <c r="T203" t="s">
        <v>61</v>
      </c>
      <c r="U203" t="s">
        <v>1351</v>
      </c>
      <c r="V203" t="s">
        <v>44</v>
      </c>
      <c r="X203" t="s">
        <v>45</v>
      </c>
      <c r="AA203">
        <v>0</v>
      </c>
      <c r="AC203">
        <v>0</v>
      </c>
      <c r="AG203" t="s">
        <v>46</v>
      </c>
      <c r="AH203" t="s">
        <v>158</v>
      </c>
      <c r="AI203" s="1">
        <v>40037</v>
      </c>
      <c r="AJ203">
        <v>20444.669999999998</v>
      </c>
      <c r="AK203" s="33">
        <f t="shared" si="9"/>
        <v>54</v>
      </c>
      <c r="AL203" t="str">
        <f t="shared" si="10"/>
        <v>54-58</v>
      </c>
      <c r="AM203" t="str">
        <f t="shared" si="11"/>
        <v>20.000 ou mais</v>
      </c>
    </row>
    <row r="204" spans="1:39" x14ac:dyDescent="0.25">
      <c r="A204" t="s">
        <v>1874</v>
      </c>
      <c r="B204" t="s">
        <v>36</v>
      </c>
      <c r="C204">
        <v>2658273</v>
      </c>
      <c r="D204">
        <v>3474411659</v>
      </c>
      <c r="E204" t="s">
        <v>1875</v>
      </c>
      <c r="F204" t="s">
        <v>53</v>
      </c>
      <c r="G204" t="s">
        <v>1876</v>
      </c>
      <c r="H204" t="s">
        <v>38</v>
      </c>
      <c r="I204" t="s">
        <v>39</v>
      </c>
      <c r="K204" t="s">
        <v>125</v>
      </c>
      <c r="L204" t="s">
        <v>1877</v>
      </c>
      <c r="M204">
        <v>391</v>
      </c>
      <c r="N204" t="s">
        <v>64</v>
      </c>
      <c r="O204" t="s">
        <v>41</v>
      </c>
      <c r="P204">
        <v>391</v>
      </c>
      <c r="Q204" t="s">
        <v>64</v>
      </c>
      <c r="R204" t="s">
        <v>41</v>
      </c>
      <c r="T204" t="s">
        <v>61</v>
      </c>
      <c r="U204" t="s">
        <v>1269</v>
      </c>
      <c r="V204" t="s">
        <v>44</v>
      </c>
      <c r="X204" t="s">
        <v>45</v>
      </c>
      <c r="AA204">
        <v>0</v>
      </c>
      <c r="AC204">
        <v>0</v>
      </c>
      <c r="AG204" t="s">
        <v>46</v>
      </c>
      <c r="AH204" t="s">
        <v>158</v>
      </c>
      <c r="AI204" s="1">
        <v>39876</v>
      </c>
      <c r="AJ204">
        <v>17945.810000000001</v>
      </c>
      <c r="AK204" s="33">
        <f t="shared" si="9"/>
        <v>47</v>
      </c>
      <c r="AL204" t="str">
        <f t="shared" si="10"/>
        <v>44-48</v>
      </c>
      <c r="AM204" t="str">
        <f t="shared" si="11"/>
        <v>16.000 a 17.999</v>
      </c>
    </row>
    <row r="205" spans="1:39" x14ac:dyDescent="0.25">
      <c r="A205" t="s">
        <v>1878</v>
      </c>
      <c r="B205" t="s">
        <v>36</v>
      </c>
      <c r="C205">
        <v>1200561</v>
      </c>
      <c r="D205">
        <v>10209951818</v>
      </c>
      <c r="E205" t="s">
        <v>1879</v>
      </c>
      <c r="F205" t="s">
        <v>53</v>
      </c>
      <c r="G205" t="s">
        <v>1880</v>
      </c>
      <c r="H205" t="s">
        <v>48</v>
      </c>
      <c r="I205" t="s">
        <v>39</v>
      </c>
      <c r="K205" t="s">
        <v>72</v>
      </c>
      <c r="L205" t="s">
        <v>1881</v>
      </c>
      <c r="M205">
        <v>799</v>
      </c>
      <c r="N205" t="s">
        <v>550</v>
      </c>
      <c r="O205" t="s">
        <v>55</v>
      </c>
      <c r="P205">
        <v>1152</v>
      </c>
      <c r="Q205" t="s">
        <v>113</v>
      </c>
      <c r="R205" t="s">
        <v>55</v>
      </c>
      <c r="T205" t="s">
        <v>61</v>
      </c>
      <c r="U205" t="s">
        <v>1252</v>
      </c>
      <c r="V205" t="s">
        <v>44</v>
      </c>
      <c r="X205" t="s">
        <v>45</v>
      </c>
      <c r="AA205">
        <v>0</v>
      </c>
      <c r="AC205">
        <v>0</v>
      </c>
      <c r="AG205" t="s">
        <v>46</v>
      </c>
      <c r="AH205" t="s">
        <v>158</v>
      </c>
      <c r="AI205" s="1">
        <v>35990</v>
      </c>
      <c r="AJ205">
        <v>20530.009999999998</v>
      </c>
      <c r="AK205" s="33">
        <f t="shared" si="9"/>
        <v>56</v>
      </c>
      <c r="AL205" t="str">
        <f t="shared" si="10"/>
        <v>54-58</v>
      </c>
      <c r="AM205" t="str">
        <f t="shared" si="11"/>
        <v>20.000 ou mais</v>
      </c>
    </row>
    <row r="206" spans="1:39" x14ac:dyDescent="0.25">
      <c r="A206" t="s">
        <v>1882</v>
      </c>
      <c r="B206" t="s">
        <v>36</v>
      </c>
      <c r="C206">
        <v>412548</v>
      </c>
      <c r="D206">
        <v>10254439187</v>
      </c>
      <c r="E206" t="s">
        <v>512</v>
      </c>
      <c r="F206" t="s">
        <v>53</v>
      </c>
      <c r="G206" t="s">
        <v>1883</v>
      </c>
      <c r="H206" t="s">
        <v>48</v>
      </c>
      <c r="I206" t="s">
        <v>39</v>
      </c>
      <c r="K206" t="s">
        <v>56</v>
      </c>
      <c r="L206" t="s">
        <v>1884</v>
      </c>
      <c r="M206">
        <v>399</v>
      </c>
      <c r="N206" t="s">
        <v>115</v>
      </c>
      <c r="O206" t="s">
        <v>70</v>
      </c>
      <c r="P206">
        <v>399</v>
      </c>
      <c r="Q206" t="s">
        <v>115</v>
      </c>
      <c r="R206" t="s">
        <v>70</v>
      </c>
      <c r="T206" t="s">
        <v>61</v>
      </c>
      <c r="U206" t="s">
        <v>1252</v>
      </c>
      <c r="V206" t="s">
        <v>44</v>
      </c>
      <c r="X206" t="s">
        <v>45</v>
      </c>
      <c r="AA206">
        <v>0</v>
      </c>
      <c r="AC206">
        <v>0</v>
      </c>
      <c r="AG206" t="s">
        <v>46</v>
      </c>
      <c r="AH206" t="s">
        <v>158</v>
      </c>
      <c r="AI206" s="1">
        <v>31229</v>
      </c>
      <c r="AJ206">
        <v>24921.61</v>
      </c>
      <c r="AK206" s="33">
        <f t="shared" si="9"/>
        <v>67</v>
      </c>
      <c r="AL206" t="str">
        <f t="shared" si="10"/>
        <v>64-68</v>
      </c>
      <c r="AM206" t="str">
        <f t="shared" si="11"/>
        <v>20.000 ou mais</v>
      </c>
    </row>
    <row r="207" spans="1:39" x14ac:dyDescent="0.25">
      <c r="A207" t="s">
        <v>1885</v>
      </c>
      <c r="B207" t="s">
        <v>36</v>
      </c>
      <c r="C207">
        <v>1035176</v>
      </c>
      <c r="D207">
        <v>57403554604</v>
      </c>
      <c r="E207" t="s">
        <v>1886</v>
      </c>
      <c r="F207" t="s">
        <v>53</v>
      </c>
      <c r="G207" t="s">
        <v>1887</v>
      </c>
      <c r="H207" t="s">
        <v>48</v>
      </c>
      <c r="I207" t="s">
        <v>39</v>
      </c>
      <c r="K207" t="s">
        <v>40</v>
      </c>
      <c r="L207" t="s">
        <v>119</v>
      </c>
      <c r="M207">
        <v>379</v>
      </c>
      <c r="N207" t="s">
        <v>560</v>
      </c>
      <c r="O207" t="s">
        <v>41</v>
      </c>
      <c r="P207">
        <v>376</v>
      </c>
      <c r="Q207" t="s">
        <v>164</v>
      </c>
      <c r="R207" t="s">
        <v>41</v>
      </c>
      <c r="T207" t="s">
        <v>43</v>
      </c>
      <c r="U207" t="s">
        <v>1434</v>
      </c>
      <c r="V207" t="s">
        <v>44</v>
      </c>
      <c r="X207" t="s">
        <v>45</v>
      </c>
      <c r="AA207">
        <v>0</v>
      </c>
      <c r="AC207">
        <v>0</v>
      </c>
      <c r="AG207" t="s">
        <v>46</v>
      </c>
      <c r="AH207" t="s">
        <v>158</v>
      </c>
      <c r="AI207" s="1">
        <v>34050</v>
      </c>
      <c r="AJ207">
        <v>6502.87</v>
      </c>
      <c r="AK207" s="33">
        <f t="shared" si="9"/>
        <v>56</v>
      </c>
      <c r="AL207" t="str">
        <f t="shared" si="10"/>
        <v>54-58</v>
      </c>
      <c r="AM207" t="str">
        <f t="shared" si="11"/>
        <v>6.000 a 7.999</v>
      </c>
    </row>
    <row r="208" spans="1:39" x14ac:dyDescent="0.25">
      <c r="A208" t="s">
        <v>1888</v>
      </c>
      <c r="B208" t="s">
        <v>36</v>
      </c>
      <c r="C208">
        <v>1035154</v>
      </c>
      <c r="D208">
        <v>4113362823</v>
      </c>
      <c r="E208" t="s">
        <v>1889</v>
      </c>
      <c r="F208" t="s">
        <v>53</v>
      </c>
      <c r="G208" t="s">
        <v>1890</v>
      </c>
      <c r="H208" t="s">
        <v>48</v>
      </c>
      <c r="I208" t="s">
        <v>39</v>
      </c>
      <c r="K208" t="s">
        <v>72</v>
      </c>
      <c r="L208" t="s">
        <v>139</v>
      </c>
      <c r="M208">
        <v>391</v>
      </c>
      <c r="N208" t="s">
        <v>64</v>
      </c>
      <c r="O208" t="s">
        <v>41</v>
      </c>
      <c r="P208">
        <v>391</v>
      </c>
      <c r="Q208" t="s">
        <v>64</v>
      </c>
      <c r="R208" t="s">
        <v>41</v>
      </c>
      <c r="T208" t="s">
        <v>61</v>
      </c>
      <c r="U208" t="s">
        <v>1252</v>
      </c>
      <c r="V208" t="s">
        <v>44</v>
      </c>
      <c r="X208" t="s">
        <v>45</v>
      </c>
      <c r="AA208">
        <v>0</v>
      </c>
      <c r="AC208">
        <v>0</v>
      </c>
      <c r="AG208" t="s">
        <v>46</v>
      </c>
      <c r="AH208" t="s">
        <v>158</v>
      </c>
      <c r="AI208" s="1">
        <v>34050</v>
      </c>
      <c r="AJ208">
        <v>21007.45</v>
      </c>
      <c r="AK208" s="33">
        <f t="shared" si="9"/>
        <v>59</v>
      </c>
      <c r="AL208" t="str">
        <f t="shared" si="10"/>
        <v>59-63</v>
      </c>
      <c r="AM208" t="str">
        <f t="shared" si="11"/>
        <v>20.000 ou mais</v>
      </c>
    </row>
    <row r="209" spans="1:39" x14ac:dyDescent="0.25">
      <c r="A209" t="s">
        <v>1891</v>
      </c>
      <c r="B209" t="s">
        <v>36</v>
      </c>
      <c r="C209">
        <v>1804041</v>
      </c>
      <c r="D209">
        <v>25126140850</v>
      </c>
      <c r="E209" t="s">
        <v>303</v>
      </c>
      <c r="F209" t="s">
        <v>53</v>
      </c>
      <c r="G209" t="s">
        <v>1892</v>
      </c>
      <c r="H209" t="s">
        <v>48</v>
      </c>
      <c r="I209" t="s">
        <v>39</v>
      </c>
      <c r="K209" t="s">
        <v>72</v>
      </c>
      <c r="M209">
        <v>344</v>
      </c>
      <c r="N209" t="s">
        <v>111</v>
      </c>
      <c r="O209" t="s">
        <v>41</v>
      </c>
      <c r="P209">
        <v>344</v>
      </c>
      <c r="Q209" t="s">
        <v>111</v>
      </c>
      <c r="R209" t="s">
        <v>41</v>
      </c>
      <c r="T209" t="s">
        <v>61</v>
      </c>
      <c r="U209" t="s">
        <v>1285</v>
      </c>
      <c r="V209" t="s">
        <v>44</v>
      </c>
      <c r="X209" t="s">
        <v>45</v>
      </c>
      <c r="AA209">
        <v>0</v>
      </c>
      <c r="AC209">
        <v>0</v>
      </c>
      <c r="AG209" t="s">
        <v>46</v>
      </c>
      <c r="AH209" t="s">
        <v>158</v>
      </c>
      <c r="AI209" s="1">
        <v>40394</v>
      </c>
      <c r="AJ209">
        <v>17255.59</v>
      </c>
      <c r="AK209" s="33">
        <f t="shared" si="9"/>
        <v>46</v>
      </c>
      <c r="AL209" t="str">
        <f t="shared" si="10"/>
        <v>44-48</v>
      </c>
      <c r="AM209" t="str">
        <f t="shared" si="11"/>
        <v>16.000 a 17.999</v>
      </c>
    </row>
    <row r="210" spans="1:39" x14ac:dyDescent="0.25">
      <c r="A210" t="s">
        <v>1893</v>
      </c>
      <c r="B210" t="s">
        <v>36</v>
      </c>
      <c r="C210">
        <v>1624721</v>
      </c>
      <c r="D210">
        <v>5493306824</v>
      </c>
      <c r="E210" t="s">
        <v>414</v>
      </c>
      <c r="F210" t="s">
        <v>53</v>
      </c>
      <c r="G210" t="s">
        <v>1894</v>
      </c>
      <c r="H210" t="s">
        <v>48</v>
      </c>
      <c r="I210" t="s">
        <v>39</v>
      </c>
      <c r="K210" t="s">
        <v>72</v>
      </c>
      <c r="L210" t="s">
        <v>1895</v>
      </c>
      <c r="M210">
        <v>4</v>
      </c>
      <c r="N210" t="s">
        <v>60</v>
      </c>
      <c r="O210" t="s">
        <v>41</v>
      </c>
      <c r="P210">
        <v>1155</v>
      </c>
      <c r="Q210" t="s">
        <v>188</v>
      </c>
      <c r="R210" t="s">
        <v>55</v>
      </c>
      <c r="T210" t="s">
        <v>61</v>
      </c>
      <c r="U210" t="s">
        <v>1241</v>
      </c>
      <c r="V210" t="s">
        <v>44</v>
      </c>
      <c r="X210" t="s">
        <v>45</v>
      </c>
      <c r="AA210">
        <v>0</v>
      </c>
      <c r="AC210">
        <v>0</v>
      </c>
      <c r="AG210" t="s">
        <v>46</v>
      </c>
      <c r="AH210" t="s">
        <v>158</v>
      </c>
      <c r="AI210" s="1">
        <v>39549</v>
      </c>
      <c r="AJ210">
        <v>23969.07</v>
      </c>
      <c r="AK210" s="33">
        <f t="shared" si="9"/>
        <v>60</v>
      </c>
      <c r="AL210" t="str">
        <f t="shared" si="10"/>
        <v>59-63</v>
      </c>
      <c r="AM210" t="str">
        <f t="shared" si="11"/>
        <v>20.000 ou mais</v>
      </c>
    </row>
    <row r="211" spans="1:39" x14ac:dyDescent="0.25">
      <c r="A211" t="s">
        <v>1896</v>
      </c>
      <c r="B211" t="s">
        <v>36</v>
      </c>
      <c r="C211">
        <v>412190</v>
      </c>
      <c r="D211">
        <v>98296892804</v>
      </c>
      <c r="E211" t="s">
        <v>1897</v>
      </c>
      <c r="F211" t="s">
        <v>53</v>
      </c>
      <c r="G211" t="s">
        <v>1898</v>
      </c>
      <c r="H211" t="s">
        <v>48</v>
      </c>
      <c r="I211" t="s">
        <v>39</v>
      </c>
      <c r="K211" t="s">
        <v>72</v>
      </c>
      <c r="L211" t="s">
        <v>790</v>
      </c>
      <c r="M211">
        <v>407</v>
      </c>
      <c r="N211" t="s">
        <v>161</v>
      </c>
      <c r="O211" t="s">
        <v>41</v>
      </c>
      <c r="P211">
        <v>407</v>
      </c>
      <c r="Q211" t="s">
        <v>161</v>
      </c>
      <c r="R211" t="s">
        <v>41</v>
      </c>
      <c r="T211" t="s">
        <v>61</v>
      </c>
      <c r="U211" t="s">
        <v>1252</v>
      </c>
      <c r="V211" t="s">
        <v>44</v>
      </c>
      <c r="X211" t="s">
        <v>45</v>
      </c>
      <c r="AA211">
        <v>0</v>
      </c>
      <c r="AC211">
        <v>0</v>
      </c>
      <c r="AG211" t="s">
        <v>46</v>
      </c>
      <c r="AH211" t="s">
        <v>158</v>
      </c>
      <c r="AI211" s="1">
        <v>30376</v>
      </c>
      <c r="AJ211">
        <v>27679.27</v>
      </c>
      <c r="AK211" s="33">
        <f t="shared" si="9"/>
        <v>69</v>
      </c>
      <c r="AL211" t="str">
        <f t="shared" si="10"/>
        <v>69 ou mais</v>
      </c>
      <c r="AM211" t="str">
        <f t="shared" si="11"/>
        <v>20.000 ou mais</v>
      </c>
    </row>
    <row r="212" spans="1:39" x14ac:dyDescent="0.25">
      <c r="A212" t="s">
        <v>1899</v>
      </c>
      <c r="B212" t="s">
        <v>36</v>
      </c>
      <c r="C212">
        <v>2333463</v>
      </c>
      <c r="D212">
        <v>29834224885</v>
      </c>
      <c r="E212" t="s">
        <v>718</v>
      </c>
      <c r="F212" t="s">
        <v>53</v>
      </c>
      <c r="G212" t="s">
        <v>1900</v>
      </c>
      <c r="H212" t="s">
        <v>48</v>
      </c>
      <c r="I212" t="s">
        <v>39</v>
      </c>
      <c r="K212" t="s">
        <v>72</v>
      </c>
      <c r="M212">
        <v>399</v>
      </c>
      <c r="N212" t="s">
        <v>115</v>
      </c>
      <c r="O212" t="s">
        <v>70</v>
      </c>
      <c r="P212">
        <v>399</v>
      </c>
      <c r="Q212" t="s">
        <v>115</v>
      </c>
      <c r="R212" t="s">
        <v>70</v>
      </c>
      <c r="T212" t="s">
        <v>61</v>
      </c>
      <c r="U212" t="s">
        <v>1236</v>
      </c>
      <c r="V212" t="s">
        <v>44</v>
      </c>
      <c r="X212" t="s">
        <v>45</v>
      </c>
      <c r="AA212">
        <v>0</v>
      </c>
      <c r="AC212">
        <v>0</v>
      </c>
      <c r="AG212" t="s">
        <v>46</v>
      </c>
      <c r="AH212" t="s">
        <v>158</v>
      </c>
      <c r="AI212" s="1">
        <v>42598</v>
      </c>
      <c r="AJ212">
        <v>12272.12</v>
      </c>
      <c r="AK212" s="33">
        <f t="shared" si="9"/>
        <v>41</v>
      </c>
      <c r="AL212" t="str">
        <f t="shared" si="10"/>
        <v>39-43</v>
      </c>
      <c r="AM212" t="str">
        <f t="shared" si="11"/>
        <v>12.000 a 13.999</v>
      </c>
    </row>
    <row r="213" spans="1:39" x14ac:dyDescent="0.25">
      <c r="A213" t="s">
        <v>1901</v>
      </c>
      <c r="B213" t="s">
        <v>36</v>
      </c>
      <c r="C213">
        <v>2303642</v>
      </c>
      <c r="D213">
        <v>7384972663</v>
      </c>
      <c r="E213" t="s">
        <v>1902</v>
      </c>
      <c r="F213" t="s">
        <v>53</v>
      </c>
      <c r="G213" t="s">
        <v>1903</v>
      </c>
      <c r="H213" t="s">
        <v>48</v>
      </c>
      <c r="I213" t="s">
        <v>39</v>
      </c>
      <c r="K213" t="s">
        <v>40</v>
      </c>
      <c r="M213">
        <v>399</v>
      </c>
      <c r="N213" t="s">
        <v>115</v>
      </c>
      <c r="O213" t="s">
        <v>70</v>
      </c>
      <c r="P213">
        <v>399</v>
      </c>
      <c r="Q213" t="s">
        <v>115</v>
      </c>
      <c r="R213" t="s">
        <v>70</v>
      </c>
      <c r="T213" t="s">
        <v>61</v>
      </c>
      <c r="U213" t="s">
        <v>1236</v>
      </c>
      <c r="V213" t="s">
        <v>44</v>
      </c>
      <c r="X213" t="s">
        <v>45</v>
      </c>
      <c r="AA213">
        <v>0</v>
      </c>
      <c r="AC213">
        <v>0</v>
      </c>
      <c r="AG213" t="s">
        <v>46</v>
      </c>
      <c r="AH213" t="s">
        <v>158</v>
      </c>
      <c r="AI213" s="1">
        <v>42446</v>
      </c>
      <c r="AJ213">
        <v>12272.12</v>
      </c>
      <c r="AK213" s="33">
        <f t="shared" si="9"/>
        <v>38</v>
      </c>
      <c r="AL213" t="str">
        <f t="shared" si="10"/>
        <v>34-38</v>
      </c>
      <c r="AM213" t="str">
        <f t="shared" si="11"/>
        <v>12.000 a 13.999</v>
      </c>
    </row>
    <row r="214" spans="1:39" x14ac:dyDescent="0.25">
      <c r="A214" t="s">
        <v>1904</v>
      </c>
      <c r="B214" t="s">
        <v>36</v>
      </c>
      <c r="C214">
        <v>1896071</v>
      </c>
      <c r="D214">
        <v>55709486604</v>
      </c>
      <c r="E214" t="s">
        <v>1905</v>
      </c>
      <c r="F214" t="s">
        <v>53</v>
      </c>
      <c r="G214" t="s">
        <v>1906</v>
      </c>
      <c r="H214" t="s">
        <v>48</v>
      </c>
      <c r="I214" t="s">
        <v>39</v>
      </c>
      <c r="K214" t="s">
        <v>40</v>
      </c>
      <c r="M214">
        <v>363</v>
      </c>
      <c r="N214" t="s">
        <v>155</v>
      </c>
      <c r="O214" t="s">
        <v>41</v>
      </c>
      <c r="P214">
        <v>363</v>
      </c>
      <c r="Q214" t="s">
        <v>155</v>
      </c>
      <c r="R214" t="s">
        <v>41</v>
      </c>
      <c r="T214" t="s">
        <v>61</v>
      </c>
      <c r="U214" t="s">
        <v>1285</v>
      </c>
      <c r="V214" t="s">
        <v>44</v>
      </c>
      <c r="X214" t="s">
        <v>45</v>
      </c>
      <c r="AA214">
        <v>0</v>
      </c>
      <c r="AC214">
        <v>0</v>
      </c>
      <c r="AG214" t="s">
        <v>46</v>
      </c>
      <c r="AH214" t="s">
        <v>158</v>
      </c>
      <c r="AI214" s="1">
        <v>40840</v>
      </c>
      <c r="AJ214">
        <v>17255.59</v>
      </c>
      <c r="AK214" s="33">
        <f t="shared" si="9"/>
        <v>56</v>
      </c>
      <c r="AL214" t="str">
        <f t="shared" si="10"/>
        <v>54-58</v>
      </c>
      <c r="AM214" t="str">
        <f t="shared" si="11"/>
        <v>16.000 a 17.999</v>
      </c>
    </row>
    <row r="215" spans="1:39" x14ac:dyDescent="0.25">
      <c r="A215" t="s">
        <v>1907</v>
      </c>
      <c r="B215" t="s">
        <v>36</v>
      </c>
      <c r="C215">
        <v>1463372</v>
      </c>
      <c r="D215">
        <v>24710786801</v>
      </c>
      <c r="E215" t="s">
        <v>132</v>
      </c>
      <c r="F215" t="s">
        <v>53</v>
      </c>
      <c r="G215" t="s">
        <v>1908</v>
      </c>
      <c r="H215" t="s">
        <v>67</v>
      </c>
      <c r="I215" t="s">
        <v>1391</v>
      </c>
      <c r="J215" t="s">
        <v>1909</v>
      </c>
      <c r="L215" t="s">
        <v>1910</v>
      </c>
      <c r="M215">
        <v>395</v>
      </c>
      <c r="N215" t="s">
        <v>107</v>
      </c>
      <c r="O215" t="s">
        <v>41</v>
      </c>
      <c r="P215">
        <v>395</v>
      </c>
      <c r="Q215" t="s">
        <v>107</v>
      </c>
      <c r="R215" t="s">
        <v>41</v>
      </c>
      <c r="T215" t="s">
        <v>61</v>
      </c>
      <c r="U215" t="s">
        <v>1241</v>
      </c>
      <c r="V215" t="s">
        <v>44</v>
      </c>
      <c r="X215" t="s">
        <v>45</v>
      </c>
      <c r="AA215">
        <v>0</v>
      </c>
      <c r="AC215">
        <v>0</v>
      </c>
      <c r="AG215" t="s">
        <v>46</v>
      </c>
      <c r="AH215" t="s">
        <v>158</v>
      </c>
      <c r="AI215" s="1">
        <v>38212</v>
      </c>
      <c r="AJ215">
        <v>18663.64</v>
      </c>
      <c r="AK215" s="33">
        <f t="shared" si="9"/>
        <v>58</v>
      </c>
      <c r="AL215" t="str">
        <f t="shared" si="10"/>
        <v>54-58</v>
      </c>
      <c r="AM215" t="str">
        <f t="shared" si="11"/>
        <v>18.000 a 19.999</v>
      </c>
    </row>
    <row r="216" spans="1:39" x14ac:dyDescent="0.25">
      <c r="A216" t="s">
        <v>1911</v>
      </c>
      <c r="B216" t="s">
        <v>36</v>
      </c>
      <c r="C216">
        <v>1664028</v>
      </c>
      <c r="D216">
        <v>71818332191</v>
      </c>
      <c r="E216" t="s">
        <v>745</v>
      </c>
      <c r="F216" t="s">
        <v>53</v>
      </c>
      <c r="G216" t="s">
        <v>1912</v>
      </c>
      <c r="H216" t="s">
        <v>48</v>
      </c>
      <c r="I216" t="s">
        <v>39</v>
      </c>
      <c r="K216" t="s">
        <v>56</v>
      </c>
      <c r="L216" t="s">
        <v>98</v>
      </c>
      <c r="M216">
        <v>403</v>
      </c>
      <c r="N216" t="s">
        <v>105</v>
      </c>
      <c r="O216" t="s">
        <v>41</v>
      </c>
      <c r="P216">
        <v>403</v>
      </c>
      <c r="Q216" t="s">
        <v>105</v>
      </c>
      <c r="R216" t="s">
        <v>41</v>
      </c>
      <c r="T216" t="s">
        <v>61</v>
      </c>
      <c r="U216" t="s">
        <v>1285</v>
      </c>
      <c r="V216" t="s">
        <v>44</v>
      </c>
      <c r="X216" t="s">
        <v>45</v>
      </c>
      <c r="AA216">
        <v>0</v>
      </c>
      <c r="AC216">
        <v>0</v>
      </c>
      <c r="AG216" t="s">
        <v>46</v>
      </c>
      <c r="AH216" t="s">
        <v>158</v>
      </c>
      <c r="AI216" s="1">
        <v>39762</v>
      </c>
      <c r="AJ216">
        <v>18238.77</v>
      </c>
      <c r="AK216" s="33">
        <f t="shared" si="9"/>
        <v>41</v>
      </c>
      <c r="AL216" t="str">
        <f t="shared" si="10"/>
        <v>39-43</v>
      </c>
      <c r="AM216" t="str">
        <f t="shared" si="11"/>
        <v>18.000 a 19.999</v>
      </c>
    </row>
    <row r="217" spans="1:39" x14ac:dyDescent="0.25">
      <c r="A217" t="s">
        <v>1913</v>
      </c>
      <c r="B217" t="s">
        <v>36</v>
      </c>
      <c r="C217">
        <v>2152000</v>
      </c>
      <c r="D217">
        <v>83805362404</v>
      </c>
      <c r="E217" t="s">
        <v>1914</v>
      </c>
      <c r="F217" t="s">
        <v>53</v>
      </c>
      <c r="G217" t="s">
        <v>1915</v>
      </c>
      <c r="H217" t="s">
        <v>48</v>
      </c>
      <c r="I217" t="s">
        <v>39</v>
      </c>
      <c r="K217" t="s">
        <v>299</v>
      </c>
      <c r="M217">
        <v>299</v>
      </c>
      <c r="N217" t="s">
        <v>1916</v>
      </c>
      <c r="O217" t="s">
        <v>86</v>
      </c>
      <c r="P217">
        <v>299</v>
      </c>
      <c r="Q217" t="s">
        <v>1916</v>
      </c>
      <c r="R217" t="s">
        <v>86</v>
      </c>
      <c r="T217" t="s">
        <v>61</v>
      </c>
      <c r="U217" t="s">
        <v>1278</v>
      </c>
      <c r="V217" t="s">
        <v>44</v>
      </c>
      <c r="X217" t="s">
        <v>45</v>
      </c>
      <c r="AA217">
        <v>0</v>
      </c>
      <c r="AC217">
        <v>0</v>
      </c>
      <c r="AG217" t="s">
        <v>46</v>
      </c>
      <c r="AH217" t="s">
        <v>158</v>
      </c>
      <c r="AI217" s="1">
        <v>41858</v>
      </c>
      <c r="AJ217">
        <v>12763.01</v>
      </c>
      <c r="AK217" s="33">
        <f t="shared" si="9"/>
        <v>43</v>
      </c>
      <c r="AL217" t="str">
        <f t="shared" si="10"/>
        <v>39-43</v>
      </c>
      <c r="AM217" t="str">
        <f t="shared" si="11"/>
        <v>12.000 a 13.999</v>
      </c>
    </row>
    <row r="218" spans="1:39" x14ac:dyDescent="0.25">
      <c r="A218" t="s">
        <v>1917</v>
      </c>
      <c r="B218" t="s">
        <v>36</v>
      </c>
      <c r="C218">
        <v>412806</v>
      </c>
      <c r="D218">
        <v>43169481649</v>
      </c>
      <c r="E218" t="s">
        <v>670</v>
      </c>
      <c r="F218" t="s">
        <v>37</v>
      </c>
      <c r="G218" t="s">
        <v>1918</v>
      </c>
      <c r="H218" t="s">
        <v>48</v>
      </c>
      <c r="I218" t="s">
        <v>39</v>
      </c>
      <c r="K218" t="s">
        <v>40</v>
      </c>
      <c r="L218" t="s">
        <v>134</v>
      </c>
      <c r="M218">
        <v>326</v>
      </c>
      <c r="N218" t="s">
        <v>87</v>
      </c>
      <c r="O218" t="s">
        <v>86</v>
      </c>
      <c r="P218">
        <v>326</v>
      </c>
      <c r="Q218" t="s">
        <v>87</v>
      </c>
      <c r="R218" t="s">
        <v>86</v>
      </c>
      <c r="T218" t="s">
        <v>61</v>
      </c>
      <c r="U218" t="s">
        <v>1241</v>
      </c>
      <c r="V218" t="s">
        <v>44</v>
      </c>
      <c r="X218" t="s">
        <v>45</v>
      </c>
      <c r="AA218">
        <v>0</v>
      </c>
      <c r="AC218">
        <v>0</v>
      </c>
      <c r="AG218" t="s">
        <v>46</v>
      </c>
      <c r="AH218" t="s">
        <v>158</v>
      </c>
      <c r="AI218" s="1">
        <v>31828</v>
      </c>
      <c r="AJ218">
        <v>22606.74</v>
      </c>
      <c r="AK218" s="33">
        <f t="shared" si="9"/>
        <v>60</v>
      </c>
      <c r="AL218" t="str">
        <f t="shared" si="10"/>
        <v>59-63</v>
      </c>
      <c r="AM218" t="str">
        <f t="shared" si="11"/>
        <v>20.000 ou mais</v>
      </c>
    </row>
    <row r="219" spans="1:39" x14ac:dyDescent="0.25">
      <c r="A219" t="s">
        <v>1919</v>
      </c>
      <c r="B219" t="s">
        <v>36</v>
      </c>
      <c r="C219">
        <v>1543923</v>
      </c>
      <c r="D219">
        <v>3116423652</v>
      </c>
      <c r="E219" t="s">
        <v>435</v>
      </c>
      <c r="F219" t="s">
        <v>37</v>
      </c>
      <c r="G219" t="s">
        <v>1920</v>
      </c>
      <c r="H219" t="s">
        <v>48</v>
      </c>
      <c r="I219" t="s">
        <v>39</v>
      </c>
      <c r="K219" t="s">
        <v>40</v>
      </c>
      <c r="L219" t="s">
        <v>134</v>
      </c>
      <c r="M219">
        <v>391</v>
      </c>
      <c r="N219" t="s">
        <v>64</v>
      </c>
      <c r="O219" t="s">
        <v>41</v>
      </c>
      <c r="P219">
        <v>391</v>
      </c>
      <c r="Q219" t="s">
        <v>64</v>
      </c>
      <c r="R219" t="s">
        <v>41</v>
      </c>
      <c r="T219" t="s">
        <v>61</v>
      </c>
      <c r="U219" t="s">
        <v>1252</v>
      </c>
      <c r="V219" t="s">
        <v>44</v>
      </c>
      <c r="X219" t="s">
        <v>45</v>
      </c>
      <c r="AA219">
        <v>0</v>
      </c>
      <c r="AC219">
        <v>0</v>
      </c>
      <c r="AG219" t="s">
        <v>46</v>
      </c>
      <c r="AH219" t="s">
        <v>158</v>
      </c>
      <c r="AI219" s="1">
        <v>38926</v>
      </c>
      <c r="AJ219">
        <v>21836.46</v>
      </c>
      <c r="AK219" s="33">
        <f t="shared" si="9"/>
        <v>46</v>
      </c>
      <c r="AL219" t="str">
        <f t="shared" si="10"/>
        <v>44-48</v>
      </c>
      <c r="AM219" t="str">
        <f t="shared" si="11"/>
        <v>20.000 ou mais</v>
      </c>
    </row>
    <row r="220" spans="1:39" x14ac:dyDescent="0.25">
      <c r="A220" t="s">
        <v>1921</v>
      </c>
      <c r="B220" t="s">
        <v>36</v>
      </c>
      <c r="C220">
        <v>1624773</v>
      </c>
      <c r="D220">
        <v>7267130828</v>
      </c>
      <c r="E220" t="s">
        <v>112</v>
      </c>
      <c r="F220" t="s">
        <v>53</v>
      </c>
      <c r="G220" t="s">
        <v>1922</v>
      </c>
      <c r="H220" t="s">
        <v>38</v>
      </c>
      <c r="I220" t="s">
        <v>39</v>
      </c>
      <c r="K220" t="s">
        <v>125</v>
      </c>
      <c r="L220" t="s">
        <v>1923</v>
      </c>
      <c r="M220">
        <v>797</v>
      </c>
      <c r="N220" t="s">
        <v>187</v>
      </c>
      <c r="O220" t="s">
        <v>55</v>
      </c>
      <c r="P220">
        <v>1155</v>
      </c>
      <c r="Q220" t="s">
        <v>188</v>
      </c>
      <c r="R220" t="s">
        <v>55</v>
      </c>
      <c r="T220" t="s">
        <v>61</v>
      </c>
      <c r="U220" t="s">
        <v>1241</v>
      </c>
      <c r="V220" t="s">
        <v>44</v>
      </c>
      <c r="X220" t="s">
        <v>45</v>
      </c>
      <c r="AA220">
        <v>0</v>
      </c>
      <c r="AC220">
        <v>0</v>
      </c>
      <c r="AG220" t="s">
        <v>46</v>
      </c>
      <c r="AH220" t="s">
        <v>158</v>
      </c>
      <c r="AI220" s="1">
        <v>39549</v>
      </c>
      <c r="AJ220">
        <v>20630</v>
      </c>
      <c r="AK220" s="33">
        <f t="shared" si="9"/>
        <v>56</v>
      </c>
      <c r="AL220" t="str">
        <f t="shared" si="10"/>
        <v>54-58</v>
      </c>
      <c r="AM220" t="str">
        <f t="shared" si="11"/>
        <v>20.000 ou mais</v>
      </c>
    </row>
    <row r="221" spans="1:39" x14ac:dyDescent="0.25">
      <c r="A221" t="s">
        <v>1924</v>
      </c>
      <c r="B221" t="s">
        <v>36</v>
      </c>
      <c r="C221">
        <v>1675345</v>
      </c>
      <c r="D221">
        <v>21796573825</v>
      </c>
      <c r="E221" t="s">
        <v>1925</v>
      </c>
      <c r="F221" t="s">
        <v>53</v>
      </c>
      <c r="G221" t="s">
        <v>1926</v>
      </c>
      <c r="H221" t="s">
        <v>48</v>
      </c>
      <c r="I221" t="s">
        <v>39</v>
      </c>
      <c r="K221" t="s">
        <v>152</v>
      </c>
      <c r="L221" t="s">
        <v>1927</v>
      </c>
      <c r="M221">
        <v>344</v>
      </c>
      <c r="N221" t="s">
        <v>111</v>
      </c>
      <c r="O221" t="s">
        <v>41</v>
      </c>
      <c r="P221">
        <v>344</v>
      </c>
      <c r="Q221" t="s">
        <v>111</v>
      </c>
      <c r="R221" t="s">
        <v>41</v>
      </c>
      <c r="T221" t="s">
        <v>61</v>
      </c>
      <c r="U221" t="s">
        <v>1285</v>
      </c>
      <c r="V221" t="s">
        <v>44</v>
      </c>
      <c r="X221" t="s">
        <v>45</v>
      </c>
      <c r="AA221">
        <v>0</v>
      </c>
      <c r="AC221">
        <v>0</v>
      </c>
      <c r="AG221" t="s">
        <v>46</v>
      </c>
      <c r="AH221" t="s">
        <v>158</v>
      </c>
      <c r="AI221" s="1">
        <v>39835</v>
      </c>
      <c r="AJ221">
        <v>17255.59</v>
      </c>
      <c r="AK221" s="33">
        <f t="shared" si="9"/>
        <v>41</v>
      </c>
      <c r="AL221" t="str">
        <f t="shared" si="10"/>
        <v>39-43</v>
      </c>
      <c r="AM221" t="str">
        <f t="shared" si="11"/>
        <v>16.000 a 17.999</v>
      </c>
    </row>
    <row r="222" spans="1:39" x14ac:dyDescent="0.25">
      <c r="A222" t="s">
        <v>1928</v>
      </c>
      <c r="B222" t="s">
        <v>36</v>
      </c>
      <c r="C222">
        <v>2280952</v>
      </c>
      <c r="D222">
        <v>4619871630</v>
      </c>
      <c r="E222" t="s">
        <v>1929</v>
      </c>
      <c r="F222" t="s">
        <v>53</v>
      </c>
      <c r="G222" t="s">
        <v>1930</v>
      </c>
      <c r="H222" t="s">
        <v>48</v>
      </c>
      <c r="I222" t="s">
        <v>39</v>
      </c>
      <c r="K222" t="s">
        <v>40</v>
      </c>
      <c r="M222">
        <v>301</v>
      </c>
      <c r="N222" t="s">
        <v>69</v>
      </c>
      <c r="O222" t="s">
        <v>70</v>
      </c>
      <c r="P222">
        <v>301</v>
      </c>
      <c r="Q222" t="s">
        <v>69</v>
      </c>
      <c r="R222" t="s">
        <v>70</v>
      </c>
      <c r="T222" t="s">
        <v>342</v>
      </c>
      <c r="U222" t="s">
        <v>1257</v>
      </c>
      <c r="V222" t="s">
        <v>1346</v>
      </c>
      <c r="X222" t="s">
        <v>45</v>
      </c>
      <c r="AA222">
        <v>0</v>
      </c>
      <c r="AC222">
        <v>0</v>
      </c>
      <c r="AG222" t="s">
        <v>826</v>
      </c>
      <c r="AH222" t="s">
        <v>158</v>
      </c>
      <c r="AI222" s="1">
        <v>44781</v>
      </c>
      <c r="AJ222">
        <v>10971.74</v>
      </c>
      <c r="AK222" s="33">
        <f t="shared" si="9"/>
        <v>41</v>
      </c>
      <c r="AL222" t="str">
        <f t="shared" si="10"/>
        <v>39-43</v>
      </c>
      <c r="AM222" t="str">
        <f t="shared" si="11"/>
        <v>10.000 a 11.999</v>
      </c>
    </row>
    <row r="223" spans="1:39" x14ac:dyDescent="0.25">
      <c r="A223" t="s">
        <v>1931</v>
      </c>
      <c r="B223" t="s">
        <v>36</v>
      </c>
      <c r="C223">
        <v>3122269</v>
      </c>
      <c r="D223">
        <v>35258199860</v>
      </c>
      <c r="E223" t="s">
        <v>749</v>
      </c>
      <c r="F223" t="s">
        <v>37</v>
      </c>
      <c r="G223" t="s">
        <v>1932</v>
      </c>
      <c r="H223" t="s">
        <v>48</v>
      </c>
      <c r="I223" t="s">
        <v>39</v>
      </c>
      <c r="K223" t="s">
        <v>72</v>
      </c>
      <c r="M223">
        <v>305</v>
      </c>
      <c r="N223" t="s">
        <v>100</v>
      </c>
      <c r="O223" t="s">
        <v>86</v>
      </c>
      <c r="P223">
        <v>305</v>
      </c>
      <c r="Q223" t="s">
        <v>100</v>
      </c>
      <c r="R223" t="s">
        <v>86</v>
      </c>
      <c r="T223" t="s">
        <v>61</v>
      </c>
      <c r="U223" t="s">
        <v>1257</v>
      </c>
      <c r="V223" t="s">
        <v>44</v>
      </c>
      <c r="X223" t="s">
        <v>45</v>
      </c>
      <c r="AA223">
        <v>0</v>
      </c>
      <c r="AC223">
        <v>0</v>
      </c>
      <c r="AG223" t="s">
        <v>46</v>
      </c>
      <c r="AH223" t="s">
        <v>158</v>
      </c>
      <c r="AI223" s="1">
        <v>43581</v>
      </c>
      <c r="AJ223">
        <v>11800.12</v>
      </c>
      <c r="AK223" s="33">
        <f t="shared" si="9"/>
        <v>36</v>
      </c>
      <c r="AL223" t="str">
        <f t="shared" si="10"/>
        <v>34-38</v>
      </c>
      <c r="AM223" t="str">
        <f t="shared" si="11"/>
        <v>10.000 a 11.999</v>
      </c>
    </row>
    <row r="224" spans="1:39" x14ac:dyDescent="0.25">
      <c r="A224" t="s">
        <v>1933</v>
      </c>
      <c r="B224" t="s">
        <v>36</v>
      </c>
      <c r="C224">
        <v>2279072</v>
      </c>
      <c r="D224">
        <v>34210614831</v>
      </c>
      <c r="E224" t="s">
        <v>1934</v>
      </c>
      <c r="F224" t="s">
        <v>37</v>
      </c>
      <c r="G224" t="s">
        <v>1935</v>
      </c>
      <c r="H224" t="s">
        <v>48</v>
      </c>
      <c r="I224" t="s">
        <v>39</v>
      </c>
      <c r="K224" t="s">
        <v>72</v>
      </c>
      <c r="M224">
        <v>376</v>
      </c>
      <c r="N224" t="s">
        <v>164</v>
      </c>
      <c r="O224" t="s">
        <v>41</v>
      </c>
      <c r="P224">
        <v>376</v>
      </c>
      <c r="Q224" t="s">
        <v>164</v>
      </c>
      <c r="R224" t="s">
        <v>41</v>
      </c>
      <c r="T224" t="s">
        <v>61</v>
      </c>
      <c r="U224" t="s">
        <v>1236</v>
      </c>
      <c r="V224" t="s">
        <v>44</v>
      </c>
      <c r="X224" t="s">
        <v>45</v>
      </c>
      <c r="AA224">
        <v>0</v>
      </c>
      <c r="AC224">
        <v>0</v>
      </c>
      <c r="AG224" t="s">
        <v>46</v>
      </c>
      <c r="AH224" t="s">
        <v>158</v>
      </c>
      <c r="AI224" s="1">
        <v>42401</v>
      </c>
      <c r="AJ224">
        <v>12272.12</v>
      </c>
      <c r="AK224" s="33">
        <f t="shared" si="9"/>
        <v>37</v>
      </c>
      <c r="AL224" t="str">
        <f t="shared" si="10"/>
        <v>34-38</v>
      </c>
      <c r="AM224" t="str">
        <f t="shared" si="11"/>
        <v>12.000 a 13.999</v>
      </c>
    </row>
    <row r="225" spans="1:39" x14ac:dyDescent="0.25">
      <c r="A225" t="s">
        <v>1936</v>
      </c>
      <c r="B225" t="s">
        <v>36</v>
      </c>
      <c r="C225">
        <v>411908</v>
      </c>
      <c r="D225">
        <v>18198732691</v>
      </c>
      <c r="E225" t="s">
        <v>1937</v>
      </c>
      <c r="F225" t="s">
        <v>37</v>
      </c>
      <c r="G225" t="s">
        <v>1938</v>
      </c>
      <c r="H225" t="s">
        <v>48</v>
      </c>
      <c r="I225" t="s">
        <v>39</v>
      </c>
      <c r="K225" t="s">
        <v>40</v>
      </c>
      <c r="L225" t="s">
        <v>59</v>
      </c>
      <c r="M225">
        <v>340</v>
      </c>
      <c r="N225" t="s">
        <v>143</v>
      </c>
      <c r="O225" t="s">
        <v>41</v>
      </c>
      <c r="P225">
        <v>340</v>
      </c>
      <c r="Q225" t="s">
        <v>143</v>
      </c>
      <c r="R225" t="s">
        <v>41</v>
      </c>
      <c r="T225" t="s">
        <v>61</v>
      </c>
      <c r="U225" t="s">
        <v>1252</v>
      </c>
      <c r="V225" t="s">
        <v>44</v>
      </c>
      <c r="X225" t="s">
        <v>45</v>
      </c>
      <c r="AA225">
        <v>0</v>
      </c>
      <c r="AC225">
        <v>0</v>
      </c>
      <c r="AG225" t="s">
        <v>46</v>
      </c>
      <c r="AH225" t="s">
        <v>158</v>
      </c>
      <c r="AI225" s="1">
        <v>27946</v>
      </c>
      <c r="AJ225">
        <v>25922.81</v>
      </c>
      <c r="AK225" s="33">
        <f t="shared" si="9"/>
        <v>70</v>
      </c>
      <c r="AL225" t="str">
        <f t="shared" si="10"/>
        <v>69 ou mais</v>
      </c>
      <c r="AM225" t="str">
        <f t="shared" si="11"/>
        <v>20.000 ou mais</v>
      </c>
    </row>
    <row r="226" spans="1:39" x14ac:dyDescent="0.25">
      <c r="A226" t="s">
        <v>1939</v>
      </c>
      <c r="B226" t="s">
        <v>36</v>
      </c>
      <c r="C226">
        <v>2792468</v>
      </c>
      <c r="D226">
        <v>3588253696</v>
      </c>
      <c r="E226" t="s">
        <v>1940</v>
      </c>
      <c r="F226" t="s">
        <v>37</v>
      </c>
      <c r="G226" t="s">
        <v>1941</v>
      </c>
      <c r="H226" t="s">
        <v>48</v>
      </c>
      <c r="I226" t="s">
        <v>39</v>
      </c>
      <c r="K226" t="s">
        <v>40</v>
      </c>
      <c r="M226">
        <v>314</v>
      </c>
      <c r="N226" t="s">
        <v>135</v>
      </c>
      <c r="O226" t="s">
        <v>86</v>
      </c>
      <c r="P226">
        <v>314</v>
      </c>
      <c r="Q226" t="s">
        <v>135</v>
      </c>
      <c r="R226" t="s">
        <v>86</v>
      </c>
      <c r="T226" t="s">
        <v>61</v>
      </c>
      <c r="U226" t="s">
        <v>1278</v>
      </c>
      <c r="V226" t="s">
        <v>44</v>
      </c>
      <c r="X226" t="s">
        <v>45</v>
      </c>
      <c r="AA226">
        <v>0</v>
      </c>
      <c r="AC226">
        <v>0</v>
      </c>
      <c r="AG226" t="s">
        <v>46</v>
      </c>
      <c r="AH226" t="s">
        <v>158</v>
      </c>
      <c r="AI226" s="1">
        <v>41830</v>
      </c>
      <c r="AJ226">
        <v>13356.63</v>
      </c>
      <c r="AK226" s="33">
        <f t="shared" si="9"/>
        <v>44</v>
      </c>
      <c r="AL226" t="str">
        <f t="shared" si="10"/>
        <v>44-48</v>
      </c>
      <c r="AM226" t="str">
        <f t="shared" si="11"/>
        <v>12.000 a 13.999</v>
      </c>
    </row>
    <row r="227" spans="1:39" x14ac:dyDescent="0.25">
      <c r="A227" t="s">
        <v>1942</v>
      </c>
      <c r="B227" t="s">
        <v>36</v>
      </c>
      <c r="C227">
        <v>2568441</v>
      </c>
      <c r="D227">
        <v>538402164</v>
      </c>
      <c r="E227" t="s">
        <v>658</v>
      </c>
      <c r="F227" t="s">
        <v>37</v>
      </c>
      <c r="G227" t="s">
        <v>1943</v>
      </c>
      <c r="H227" t="s">
        <v>48</v>
      </c>
      <c r="I227" t="s">
        <v>39</v>
      </c>
      <c r="K227" t="s">
        <v>56</v>
      </c>
      <c r="L227" t="s">
        <v>58</v>
      </c>
      <c r="M227">
        <v>1369</v>
      </c>
      <c r="N227" t="s">
        <v>1944</v>
      </c>
      <c r="O227" t="s">
        <v>86</v>
      </c>
      <c r="P227">
        <v>288</v>
      </c>
      <c r="Q227" t="s">
        <v>186</v>
      </c>
      <c r="R227" t="s">
        <v>86</v>
      </c>
      <c r="T227" t="s">
        <v>61</v>
      </c>
      <c r="U227" t="s">
        <v>1285</v>
      </c>
      <c r="V227" t="s">
        <v>44</v>
      </c>
      <c r="X227" t="s">
        <v>45</v>
      </c>
      <c r="AA227">
        <v>0</v>
      </c>
      <c r="AC227">
        <v>0</v>
      </c>
      <c r="AG227" t="s">
        <v>46</v>
      </c>
      <c r="AH227" t="s">
        <v>158</v>
      </c>
      <c r="AI227" s="1">
        <v>41193</v>
      </c>
      <c r="AJ227">
        <v>18238.77</v>
      </c>
      <c r="AK227" s="33">
        <f t="shared" si="9"/>
        <v>39</v>
      </c>
      <c r="AL227" t="str">
        <f t="shared" si="10"/>
        <v>39-43</v>
      </c>
      <c r="AM227" t="str">
        <f t="shared" si="11"/>
        <v>18.000 a 19.999</v>
      </c>
    </row>
    <row r="228" spans="1:39" x14ac:dyDescent="0.25">
      <c r="A228" t="s">
        <v>1945</v>
      </c>
      <c r="B228" t="s">
        <v>36</v>
      </c>
      <c r="C228">
        <v>1664219</v>
      </c>
      <c r="D228">
        <v>7786228861</v>
      </c>
      <c r="E228" t="s">
        <v>1946</v>
      </c>
      <c r="F228" t="s">
        <v>53</v>
      </c>
      <c r="G228" t="s">
        <v>1947</v>
      </c>
      <c r="H228" t="s">
        <v>48</v>
      </c>
      <c r="I228" t="s">
        <v>39</v>
      </c>
      <c r="K228" t="s">
        <v>233</v>
      </c>
      <c r="L228" t="s">
        <v>1948</v>
      </c>
      <c r="M228">
        <v>363</v>
      </c>
      <c r="N228" t="s">
        <v>155</v>
      </c>
      <c r="O228" t="s">
        <v>41</v>
      </c>
      <c r="P228">
        <v>363</v>
      </c>
      <c r="Q228" t="s">
        <v>155</v>
      </c>
      <c r="R228" t="s">
        <v>41</v>
      </c>
      <c r="T228" t="s">
        <v>61</v>
      </c>
      <c r="U228" t="s">
        <v>1269</v>
      </c>
      <c r="V228" t="s">
        <v>44</v>
      </c>
      <c r="X228" t="s">
        <v>45</v>
      </c>
      <c r="AA228">
        <v>0</v>
      </c>
      <c r="AC228">
        <v>0</v>
      </c>
      <c r="AG228" t="s">
        <v>46</v>
      </c>
      <c r="AH228" t="s">
        <v>158</v>
      </c>
      <c r="AI228" s="1">
        <v>39762</v>
      </c>
      <c r="AJ228">
        <v>17945.810000000001</v>
      </c>
      <c r="AK228" s="33">
        <f t="shared" si="9"/>
        <v>54</v>
      </c>
      <c r="AL228" t="str">
        <f t="shared" si="10"/>
        <v>54-58</v>
      </c>
      <c r="AM228" t="str">
        <f t="shared" si="11"/>
        <v>16.000 a 17.999</v>
      </c>
    </row>
    <row r="229" spans="1:39" x14ac:dyDescent="0.25">
      <c r="A229" t="s">
        <v>1949</v>
      </c>
      <c r="B229" t="s">
        <v>36</v>
      </c>
      <c r="C229">
        <v>413468</v>
      </c>
      <c r="D229">
        <v>25806297691</v>
      </c>
      <c r="E229" t="s">
        <v>1950</v>
      </c>
      <c r="F229" t="s">
        <v>53</v>
      </c>
      <c r="G229" t="s">
        <v>1951</v>
      </c>
      <c r="H229" t="s">
        <v>38</v>
      </c>
      <c r="I229" t="s">
        <v>39</v>
      </c>
      <c r="K229" t="s">
        <v>40</v>
      </c>
      <c r="L229" t="s">
        <v>119</v>
      </c>
      <c r="M229">
        <v>301</v>
      </c>
      <c r="N229" t="s">
        <v>69</v>
      </c>
      <c r="O229" t="s">
        <v>70</v>
      </c>
      <c r="P229">
        <v>301</v>
      </c>
      <c r="Q229" t="s">
        <v>69</v>
      </c>
      <c r="R229" t="s">
        <v>70</v>
      </c>
      <c r="T229" t="s">
        <v>61</v>
      </c>
      <c r="U229" t="s">
        <v>1252</v>
      </c>
      <c r="V229" t="s">
        <v>44</v>
      </c>
      <c r="X229" t="s">
        <v>45</v>
      </c>
      <c r="AA229">
        <v>0</v>
      </c>
      <c r="AC229">
        <v>0</v>
      </c>
      <c r="AG229" t="s">
        <v>46</v>
      </c>
      <c r="AH229" t="s">
        <v>158</v>
      </c>
      <c r="AI229" s="1">
        <v>32869</v>
      </c>
      <c r="AJ229">
        <v>26567.66</v>
      </c>
      <c r="AK229" s="33">
        <f t="shared" si="9"/>
        <v>72</v>
      </c>
      <c r="AL229" t="str">
        <f t="shared" si="10"/>
        <v>69 ou mais</v>
      </c>
      <c r="AM229" t="str">
        <f t="shared" si="11"/>
        <v>20.000 ou mais</v>
      </c>
    </row>
    <row r="230" spans="1:39" x14ac:dyDescent="0.25">
      <c r="A230" t="s">
        <v>1952</v>
      </c>
      <c r="B230" t="s">
        <v>36</v>
      </c>
      <c r="C230">
        <v>1645101</v>
      </c>
      <c r="D230">
        <v>89466152904</v>
      </c>
      <c r="E230" t="s">
        <v>786</v>
      </c>
      <c r="F230" t="s">
        <v>53</v>
      </c>
      <c r="G230" t="s">
        <v>1953</v>
      </c>
      <c r="H230" t="s">
        <v>48</v>
      </c>
      <c r="I230" t="s">
        <v>39</v>
      </c>
      <c r="K230" t="s">
        <v>523</v>
      </c>
      <c r="L230" t="s">
        <v>1954</v>
      </c>
      <c r="M230">
        <v>301</v>
      </c>
      <c r="N230" t="s">
        <v>69</v>
      </c>
      <c r="O230" t="s">
        <v>70</v>
      </c>
      <c r="P230">
        <v>301</v>
      </c>
      <c r="Q230" t="s">
        <v>69</v>
      </c>
      <c r="R230" t="s">
        <v>70</v>
      </c>
      <c r="T230" t="s">
        <v>61</v>
      </c>
      <c r="U230" t="s">
        <v>1241</v>
      </c>
      <c r="V230" t="s">
        <v>44</v>
      </c>
      <c r="X230" t="s">
        <v>45</v>
      </c>
      <c r="AA230">
        <v>0</v>
      </c>
      <c r="AC230">
        <v>0</v>
      </c>
      <c r="AG230" t="s">
        <v>46</v>
      </c>
      <c r="AH230" t="s">
        <v>158</v>
      </c>
      <c r="AI230" s="1">
        <v>39660</v>
      </c>
      <c r="AJ230">
        <v>19531.71</v>
      </c>
      <c r="AK230" s="33">
        <f t="shared" si="9"/>
        <v>50</v>
      </c>
      <c r="AL230" t="str">
        <f t="shared" si="10"/>
        <v>49-53</v>
      </c>
      <c r="AM230" t="str">
        <f t="shared" si="11"/>
        <v>18.000 a 19.999</v>
      </c>
    </row>
    <row r="231" spans="1:39" x14ac:dyDescent="0.25">
      <c r="A231" t="s">
        <v>1955</v>
      </c>
      <c r="B231" t="s">
        <v>36</v>
      </c>
      <c r="C231">
        <v>1123643</v>
      </c>
      <c r="D231">
        <v>333171861</v>
      </c>
      <c r="E231" t="s">
        <v>484</v>
      </c>
      <c r="F231" t="s">
        <v>37</v>
      </c>
      <c r="G231" t="s">
        <v>1956</v>
      </c>
      <c r="H231" t="s">
        <v>38</v>
      </c>
      <c r="I231" t="s">
        <v>39</v>
      </c>
      <c r="K231" t="s">
        <v>72</v>
      </c>
      <c r="L231" t="s">
        <v>139</v>
      </c>
      <c r="M231">
        <v>288</v>
      </c>
      <c r="N231" t="s">
        <v>186</v>
      </c>
      <c r="O231" t="s">
        <v>86</v>
      </c>
      <c r="P231">
        <v>288</v>
      </c>
      <c r="Q231" t="s">
        <v>186</v>
      </c>
      <c r="R231" t="s">
        <v>86</v>
      </c>
      <c r="T231" t="s">
        <v>61</v>
      </c>
      <c r="U231" t="s">
        <v>1241</v>
      </c>
      <c r="V231" t="s">
        <v>44</v>
      </c>
      <c r="X231" t="s">
        <v>45</v>
      </c>
      <c r="AA231">
        <v>0</v>
      </c>
      <c r="AC231">
        <v>0</v>
      </c>
      <c r="AG231" t="s">
        <v>46</v>
      </c>
      <c r="AH231" t="s">
        <v>158</v>
      </c>
      <c r="AI231" s="1">
        <v>34750</v>
      </c>
      <c r="AJ231">
        <v>21705.65</v>
      </c>
      <c r="AK231" s="33">
        <f t="shared" si="9"/>
        <v>70</v>
      </c>
      <c r="AL231" t="str">
        <f t="shared" si="10"/>
        <v>69 ou mais</v>
      </c>
      <c r="AM231" t="str">
        <f t="shared" si="11"/>
        <v>20.000 ou mais</v>
      </c>
    </row>
    <row r="232" spans="1:39" x14ac:dyDescent="0.25">
      <c r="A232" t="s">
        <v>1957</v>
      </c>
      <c r="B232" t="s">
        <v>36</v>
      </c>
      <c r="C232">
        <v>413467</v>
      </c>
      <c r="D232">
        <v>25806289672</v>
      </c>
      <c r="E232" t="s">
        <v>1958</v>
      </c>
      <c r="F232" t="s">
        <v>53</v>
      </c>
      <c r="G232" t="s">
        <v>1951</v>
      </c>
      <c r="H232" t="s">
        <v>38</v>
      </c>
      <c r="I232" t="s">
        <v>39</v>
      </c>
      <c r="K232" t="s">
        <v>40</v>
      </c>
      <c r="L232" t="s">
        <v>119</v>
      </c>
      <c r="M232">
        <v>537</v>
      </c>
      <c r="N232" t="s">
        <v>1959</v>
      </c>
      <c r="O232" t="s">
        <v>70</v>
      </c>
      <c r="P232">
        <v>301</v>
      </c>
      <c r="Q232" t="s">
        <v>69</v>
      </c>
      <c r="R232" t="s">
        <v>70</v>
      </c>
      <c r="T232" t="s">
        <v>61</v>
      </c>
      <c r="U232" t="s">
        <v>1252</v>
      </c>
      <c r="V232" t="s">
        <v>44</v>
      </c>
      <c r="X232" t="s">
        <v>45</v>
      </c>
      <c r="AA232">
        <v>0</v>
      </c>
      <c r="AC232">
        <v>0</v>
      </c>
      <c r="AG232" t="s">
        <v>46</v>
      </c>
      <c r="AH232" t="s">
        <v>158</v>
      </c>
      <c r="AI232" s="1">
        <v>32869</v>
      </c>
      <c r="AJ232">
        <v>26630.09</v>
      </c>
      <c r="AK232" s="33">
        <f t="shared" si="9"/>
        <v>69</v>
      </c>
      <c r="AL232" t="str">
        <f t="shared" si="10"/>
        <v>69 ou mais</v>
      </c>
      <c r="AM232" t="str">
        <f t="shared" si="11"/>
        <v>20.000 ou mais</v>
      </c>
    </row>
    <row r="233" spans="1:39" x14ac:dyDescent="0.25">
      <c r="A233" t="s">
        <v>1960</v>
      </c>
      <c r="B233" t="s">
        <v>36</v>
      </c>
      <c r="C233">
        <v>1549559</v>
      </c>
      <c r="D233">
        <v>36636240644</v>
      </c>
      <c r="E233" t="s">
        <v>1961</v>
      </c>
      <c r="F233" t="s">
        <v>37</v>
      </c>
      <c r="G233" t="s">
        <v>1962</v>
      </c>
      <c r="H233" t="s">
        <v>48</v>
      </c>
      <c r="I233" t="s">
        <v>39</v>
      </c>
      <c r="K233" t="s">
        <v>40</v>
      </c>
      <c r="L233" t="s">
        <v>54</v>
      </c>
      <c r="M233">
        <v>798</v>
      </c>
      <c r="N233" t="s">
        <v>518</v>
      </c>
      <c r="O233" t="s">
        <v>55</v>
      </c>
      <c r="P233">
        <v>1155</v>
      </c>
      <c r="Q233" t="s">
        <v>188</v>
      </c>
      <c r="R233" t="s">
        <v>55</v>
      </c>
      <c r="T233" t="s">
        <v>61</v>
      </c>
      <c r="U233" t="s">
        <v>1241</v>
      </c>
      <c r="V233" t="s">
        <v>44</v>
      </c>
      <c r="X233" t="s">
        <v>45</v>
      </c>
      <c r="AA233">
        <v>0</v>
      </c>
      <c r="AC233">
        <v>0</v>
      </c>
      <c r="AG233" t="s">
        <v>46</v>
      </c>
      <c r="AH233" t="s">
        <v>158</v>
      </c>
      <c r="AI233" s="1">
        <v>38964</v>
      </c>
      <c r="AJ233">
        <v>21301.13</v>
      </c>
      <c r="AK233" s="33">
        <f t="shared" si="9"/>
        <v>61</v>
      </c>
      <c r="AL233" t="str">
        <f t="shared" si="10"/>
        <v>59-63</v>
      </c>
      <c r="AM233" t="str">
        <f t="shared" si="11"/>
        <v>20.000 ou mais</v>
      </c>
    </row>
    <row r="234" spans="1:39" x14ac:dyDescent="0.25">
      <c r="A234" t="s">
        <v>1963</v>
      </c>
      <c r="B234" t="s">
        <v>36</v>
      </c>
      <c r="C234">
        <v>6411689</v>
      </c>
      <c r="D234">
        <v>30153050691</v>
      </c>
      <c r="E234" t="s">
        <v>1964</v>
      </c>
      <c r="F234" t="s">
        <v>37</v>
      </c>
      <c r="G234" t="s">
        <v>1965</v>
      </c>
      <c r="H234" t="s">
        <v>48</v>
      </c>
      <c r="I234" t="s">
        <v>39</v>
      </c>
      <c r="K234" t="s">
        <v>40</v>
      </c>
      <c r="L234" t="s">
        <v>134</v>
      </c>
      <c r="M234">
        <v>349</v>
      </c>
      <c r="N234" t="s">
        <v>65</v>
      </c>
      <c r="O234" t="s">
        <v>41</v>
      </c>
      <c r="P234">
        <v>349</v>
      </c>
      <c r="Q234" t="s">
        <v>65</v>
      </c>
      <c r="R234" t="s">
        <v>41</v>
      </c>
      <c r="T234" t="s">
        <v>61</v>
      </c>
      <c r="U234" t="s">
        <v>1252</v>
      </c>
      <c r="V234" t="s">
        <v>44</v>
      </c>
      <c r="X234" t="s">
        <v>45</v>
      </c>
      <c r="AA234">
        <v>0</v>
      </c>
      <c r="AC234">
        <v>0</v>
      </c>
      <c r="AG234" t="s">
        <v>46</v>
      </c>
      <c r="AH234" t="s">
        <v>158</v>
      </c>
      <c r="AI234" s="1">
        <v>39982</v>
      </c>
      <c r="AJ234">
        <v>21513.19</v>
      </c>
      <c r="AK234" s="33">
        <f t="shared" si="9"/>
        <v>67</v>
      </c>
      <c r="AL234" t="str">
        <f t="shared" si="10"/>
        <v>64-68</v>
      </c>
      <c r="AM234" t="str">
        <f t="shared" si="11"/>
        <v>20.000 ou mais</v>
      </c>
    </row>
    <row r="235" spans="1:39" x14ac:dyDescent="0.25">
      <c r="A235" t="s">
        <v>1966</v>
      </c>
      <c r="B235" t="s">
        <v>36</v>
      </c>
      <c r="C235">
        <v>2895528</v>
      </c>
      <c r="D235">
        <v>7077426688</v>
      </c>
      <c r="E235" t="s">
        <v>606</v>
      </c>
      <c r="F235" t="s">
        <v>53</v>
      </c>
      <c r="G235" t="s">
        <v>1967</v>
      </c>
      <c r="H235" t="s">
        <v>48</v>
      </c>
      <c r="I235" t="s">
        <v>39</v>
      </c>
      <c r="K235" t="s">
        <v>40</v>
      </c>
      <c r="M235">
        <v>340</v>
      </c>
      <c r="N235" t="s">
        <v>143</v>
      </c>
      <c r="O235" t="s">
        <v>41</v>
      </c>
      <c r="P235">
        <v>340</v>
      </c>
      <c r="Q235" t="s">
        <v>143</v>
      </c>
      <c r="R235" t="s">
        <v>41</v>
      </c>
      <c r="T235" t="s">
        <v>61</v>
      </c>
      <c r="U235" t="s">
        <v>1302</v>
      </c>
      <c r="V235" t="s">
        <v>44</v>
      </c>
      <c r="X235" t="s">
        <v>45</v>
      </c>
      <c r="AA235">
        <v>0</v>
      </c>
      <c r="AC235">
        <v>0</v>
      </c>
      <c r="AG235" t="s">
        <v>46</v>
      </c>
      <c r="AH235" t="s">
        <v>158</v>
      </c>
      <c r="AI235" s="1">
        <v>41477</v>
      </c>
      <c r="AJ235">
        <v>17126.28</v>
      </c>
      <c r="AK235" s="33">
        <f t="shared" si="9"/>
        <v>36</v>
      </c>
      <c r="AL235" t="str">
        <f t="shared" si="10"/>
        <v>34-38</v>
      </c>
      <c r="AM235" t="str">
        <f t="shared" si="11"/>
        <v>16.000 a 17.999</v>
      </c>
    </row>
    <row r="236" spans="1:39" x14ac:dyDescent="0.25">
      <c r="A236" t="s">
        <v>1968</v>
      </c>
      <c r="B236" t="s">
        <v>36</v>
      </c>
      <c r="C236">
        <v>1217212</v>
      </c>
      <c r="D236">
        <v>1658897560</v>
      </c>
      <c r="E236" t="s">
        <v>1969</v>
      </c>
      <c r="F236" t="s">
        <v>37</v>
      </c>
      <c r="G236" t="s">
        <v>1970</v>
      </c>
      <c r="H236" t="s">
        <v>38</v>
      </c>
      <c r="I236" t="s">
        <v>39</v>
      </c>
      <c r="K236" t="s">
        <v>125</v>
      </c>
      <c r="M236">
        <v>794</v>
      </c>
      <c r="N236" t="s">
        <v>807</v>
      </c>
      <c r="O236" t="s">
        <v>55</v>
      </c>
      <c r="P236">
        <v>1158</v>
      </c>
      <c r="Q236" t="s">
        <v>608</v>
      </c>
      <c r="R236" t="s">
        <v>55</v>
      </c>
      <c r="T236" t="s">
        <v>61</v>
      </c>
      <c r="U236" t="s">
        <v>1244</v>
      </c>
      <c r="V236" t="s">
        <v>44</v>
      </c>
      <c r="X236" t="s">
        <v>45</v>
      </c>
      <c r="AA236">
        <v>0</v>
      </c>
      <c r="AC236">
        <v>0</v>
      </c>
      <c r="AG236" t="s">
        <v>46</v>
      </c>
      <c r="AH236" t="s">
        <v>158</v>
      </c>
      <c r="AI236" s="1">
        <v>44825</v>
      </c>
      <c r="AJ236">
        <v>9616.18</v>
      </c>
      <c r="AK236" s="33">
        <f t="shared" si="9"/>
        <v>33</v>
      </c>
      <c r="AL236" t="str">
        <f t="shared" si="10"/>
        <v>29-33</v>
      </c>
      <c r="AM236" t="str">
        <f t="shared" si="11"/>
        <v>8.000 a 9.999</v>
      </c>
    </row>
    <row r="237" spans="1:39" x14ac:dyDescent="0.25">
      <c r="A237" t="s">
        <v>1971</v>
      </c>
      <c r="B237" t="s">
        <v>36</v>
      </c>
      <c r="C237">
        <v>2411153</v>
      </c>
      <c r="D237">
        <v>3365126600</v>
      </c>
      <c r="E237" t="s">
        <v>472</v>
      </c>
      <c r="F237" t="s">
        <v>53</v>
      </c>
      <c r="G237" t="s">
        <v>1972</v>
      </c>
      <c r="H237" t="s">
        <v>38</v>
      </c>
      <c r="I237" t="s">
        <v>39</v>
      </c>
      <c r="K237" t="s">
        <v>40</v>
      </c>
      <c r="M237">
        <v>340</v>
      </c>
      <c r="N237" t="s">
        <v>143</v>
      </c>
      <c r="O237" t="s">
        <v>41</v>
      </c>
      <c r="P237">
        <v>340</v>
      </c>
      <c r="Q237" t="s">
        <v>143</v>
      </c>
      <c r="R237" t="s">
        <v>41</v>
      </c>
      <c r="T237" t="s">
        <v>61</v>
      </c>
      <c r="U237" t="s">
        <v>1257</v>
      </c>
      <c r="V237" t="s">
        <v>44</v>
      </c>
      <c r="X237" t="s">
        <v>45</v>
      </c>
      <c r="AA237">
        <v>0</v>
      </c>
      <c r="AC237">
        <v>0</v>
      </c>
      <c r="AG237" t="s">
        <v>46</v>
      </c>
      <c r="AH237" t="s">
        <v>158</v>
      </c>
      <c r="AI237" s="1">
        <v>42930</v>
      </c>
      <c r="AJ237">
        <v>11800.12</v>
      </c>
      <c r="AK237" s="33">
        <f t="shared" si="9"/>
        <v>44</v>
      </c>
      <c r="AL237" t="str">
        <f t="shared" si="10"/>
        <v>44-48</v>
      </c>
      <c r="AM237" t="str">
        <f t="shared" si="11"/>
        <v>10.000 a 11.999</v>
      </c>
    </row>
    <row r="238" spans="1:39" x14ac:dyDescent="0.25">
      <c r="A238" t="s">
        <v>1973</v>
      </c>
      <c r="B238" t="s">
        <v>36</v>
      </c>
      <c r="C238">
        <v>3288318</v>
      </c>
      <c r="D238">
        <v>9940469608</v>
      </c>
      <c r="E238" t="s">
        <v>535</v>
      </c>
      <c r="F238" t="s">
        <v>37</v>
      </c>
      <c r="G238" t="s">
        <v>1974</v>
      </c>
      <c r="H238" t="s">
        <v>48</v>
      </c>
      <c r="I238" t="s">
        <v>39</v>
      </c>
      <c r="K238" t="s">
        <v>40</v>
      </c>
      <c r="M238">
        <v>305</v>
      </c>
      <c r="N238" t="s">
        <v>100</v>
      </c>
      <c r="O238" t="s">
        <v>86</v>
      </c>
      <c r="P238">
        <v>305</v>
      </c>
      <c r="Q238" t="s">
        <v>100</v>
      </c>
      <c r="R238" t="s">
        <v>86</v>
      </c>
      <c r="T238" t="s">
        <v>52</v>
      </c>
      <c r="U238" t="s">
        <v>1244</v>
      </c>
      <c r="V238" t="s">
        <v>44</v>
      </c>
      <c r="X238" t="s">
        <v>45</v>
      </c>
      <c r="AA238">
        <v>0</v>
      </c>
      <c r="AC238">
        <v>0</v>
      </c>
      <c r="AG238" t="s">
        <v>46</v>
      </c>
      <c r="AH238" t="s">
        <v>47</v>
      </c>
      <c r="AI238" s="1">
        <v>44686</v>
      </c>
      <c r="AJ238">
        <v>4304.92</v>
      </c>
      <c r="AK238" s="33">
        <f t="shared" si="9"/>
        <v>31</v>
      </c>
      <c r="AL238" t="str">
        <f t="shared" si="10"/>
        <v>29-33</v>
      </c>
      <c r="AM238" t="str">
        <f t="shared" si="11"/>
        <v>4.000 a 5.999</v>
      </c>
    </row>
    <row r="239" spans="1:39" x14ac:dyDescent="0.25">
      <c r="A239" t="s">
        <v>1975</v>
      </c>
      <c r="B239" t="s">
        <v>36</v>
      </c>
      <c r="C239">
        <v>1998643</v>
      </c>
      <c r="D239">
        <v>5715680689</v>
      </c>
      <c r="E239" t="s">
        <v>1976</v>
      </c>
      <c r="F239" t="s">
        <v>37</v>
      </c>
      <c r="G239" t="s">
        <v>1977</v>
      </c>
      <c r="H239" t="s">
        <v>48</v>
      </c>
      <c r="I239" t="s">
        <v>39</v>
      </c>
      <c r="K239" t="s">
        <v>40</v>
      </c>
      <c r="M239">
        <v>301</v>
      </c>
      <c r="N239" t="s">
        <v>69</v>
      </c>
      <c r="O239" t="s">
        <v>70</v>
      </c>
      <c r="P239">
        <v>301</v>
      </c>
      <c r="Q239" t="s">
        <v>69</v>
      </c>
      <c r="R239" t="s">
        <v>70</v>
      </c>
      <c r="T239" t="s">
        <v>61</v>
      </c>
      <c r="U239" t="s">
        <v>1351</v>
      </c>
      <c r="V239" t="s">
        <v>44</v>
      </c>
      <c r="X239" t="s">
        <v>45</v>
      </c>
      <c r="AA239">
        <v>0</v>
      </c>
      <c r="AC239">
        <v>0</v>
      </c>
      <c r="AG239" t="s">
        <v>46</v>
      </c>
      <c r="AH239" t="s">
        <v>158</v>
      </c>
      <c r="AI239" s="1">
        <v>41325</v>
      </c>
      <c r="AJ239">
        <v>16591.91</v>
      </c>
      <c r="AK239" s="33">
        <f t="shared" si="9"/>
        <v>40</v>
      </c>
      <c r="AL239" t="str">
        <f t="shared" si="10"/>
        <v>39-43</v>
      </c>
      <c r="AM239" t="str">
        <f t="shared" si="11"/>
        <v>16.000 a 17.999</v>
      </c>
    </row>
    <row r="240" spans="1:39" x14ac:dyDescent="0.25">
      <c r="A240" t="s">
        <v>1978</v>
      </c>
      <c r="B240" t="s">
        <v>36</v>
      </c>
      <c r="C240">
        <v>1006888</v>
      </c>
      <c r="D240">
        <v>37674351874</v>
      </c>
      <c r="E240" t="s">
        <v>1979</v>
      </c>
      <c r="F240" t="s">
        <v>53</v>
      </c>
      <c r="G240" t="s">
        <v>1980</v>
      </c>
      <c r="H240" t="s">
        <v>48</v>
      </c>
      <c r="I240" t="s">
        <v>39</v>
      </c>
      <c r="K240" t="s">
        <v>72</v>
      </c>
      <c r="M240">
        <v>897</v>
      </c>
      <c r="N240" t="s">
        <v>1981</v>
      </c>
      <c r="O240" t="s">
        <v>104</v>
      </c>
      <c r="P240">
        <v>391</v>
      </c>
      <c r="Q240" t="s">
        <v>64</v>
      </c>
      <c r="R240" t="s">
        <v>41</v>
      </c>
      <c r="T240" t="s">
        <v>61</v>
      </c>
      <c r="U240" t="s">
        <v>1257</v>
      </c>
      <c r="V240" t="s">
        <v>44</v>
      </c>
      <c r="X240" t="s">
        <v>45</v>
      </c>
      <c r="AA240">
        <v>0</v>
      </c>
      <c r="AC240">
        <v>0</v>
      </c>
      <c r="AG240" t="s">
        <v>46</v>
      </c>
      <c r="AH240" t="s">
        <v>158</v>
      </c>
      <c r="AI240" s="1">
        <v>41470</v>
      </c>
      <c r="AJ240">
        <v>11800.12</v>
      </c>
      <c r="AK240" s="33">
        <f t="shared" si="9"/>
        <v>33</v>
      </c>
      <c r="AL240" t="str">
        <f t="shared" si="10"/>
        <v>29-33</v>
      </c>
      <c r="AM240" t="str">
        <f t="shared" si="11"/>
        <v>10.000 a 11.999</v>
      </c>
    </row>
    <row r="241" spans="1:39" x14ac:dyDescent="0.25">
      <c r="A241" t="s">
        <v>1982</v>
      </c>
      <c r="B241" t="s">
        <v>36</v>
      </c>
      <c r="C241">
        <v>1770125</v>
      </c>
      <c r="D241">
        <v>29618934888</v>
      </c>
      <c r="E241" t="s">
        <v>777</v>
      </c>
      <c r="F241" t="s">
        <v>53</v>
      </c>
      <c r="G241" t="s">
        <v>1983</v>
      </c>
      <c r="H241" t="s">
        <v>67</v>
      </c>
      <c r="I241" t="s">
        <v>39</v>
      </c>
      <c r="K241" t="s">
        <v>72</v>
      </c>
      <c r="M241">
        <v>414</v>
      </c>
      <c r="N241" t="s">
        <v>128</v>
      </c>
      <c r="O241" t="s">
        <v>41</v>
      </c>
      <c r="P241">
        <v>414</v>
      </c>
      <c r="Q241" t="s">
        <v>128</v>
      </c>
      <c r="R241" t="s">
        <v>41</v>
      </c>
      <c r="T241" t="s">
        <v>61</v>
      </c>
      <c r="U241" t="s">
        <v>1269</v>
      </c>
      <c r="V241" t="s">
        <v>44</v>
      </c>
      <c r="X241" t="s">
        <v>45</v>
      </c>
      <c r="AA241">
        <v>0</v>
      </c>
      <c r="AC241">
        <v>0</v>
      </c>
      <c r="AG241" t="s">
        <v>46</v>
      </c>
      <c r="AH241" t="s">
        <v>158</v>
      </c>
      <c r="AI241" s="1">
        <v>40249</v>
      </c>
      <c r="AJ241">
        <v>17945.810000000001</v>
      </c>
      <c r="AK241" s="33">
        <f t="shared" si="9"/>
        <v>41</v>
      </c>
      <c r="AL241" t="str">
        <f t="shared" si="10"/>
        <v>39-43</v>
      </c>
      <c r="AM241" t="str">
        <f t="shared" si="11"/>
        <v>16.000 a 17.999</v>
      </c>
    </row>
    <row r="242" spans="1:39" x14ac:dyDescent="0.25">
      <c r="A242" t="s">
        <v>1984</v>
      </c>
      <c r="B242" t="s">
        <v>36</v>
      </c>
      <c r="C242">
        <v>2023506</v>
      </c>
      <c r="D242">
        <v>31323204806</v>
      </c>
      <c r="E242" t="s">
        <v>1985</v>
      </c>
      <c r="F242" t="s">
        <v>53</v>
      </c>
      <c r="G242" t="s">
        <v>1986</v>
      </c>
      <c r="H242" t="s">
        <v>48</v>
      </c>
      <c r="I242" t="s">
        <v>39</v>
      </c>
      <c r="K242" t="s">
        <v>72</v>
      </c>
      <c r="M242">
        <v>344</v>
      </c>
      <c r="N242" t="s">
        <v>111</v>
      </c>
      <c r="O242" t="s">
        <v>41</v>
      </c>
      <c r="P242">
        <v>344</v>
      </c>
      <c r="Q242" t="s">
        <v>111</v>
      </c>
      <c r="R242" t="s">
        <v>41</v>
      </c>
      <c r="T242" t="s">
        <v>61</v>
      </c>
      <c r="U242" t="s">
        <v>1302</v>
      </c>
      <c r="V242" t="s">
        <v>44</v>
      </c>
      <c r="X242" t="s">
        <v>45</v>
      </c>
      <c r="AA242">
        <v>0</v>
      </c>
      <c r="AC242">
        <v>0</v>
      </c>
      <c r="AG242" t="s">
        <v>46</v>
      </c>
      <c r="AH242" t="s">
        <v>158</v>
      </c>
      <c r="AI242" s="1">
        <v>41397</v>
      </c>
      <c r="AJ242">
        <v>13273.52</v>
      </c>
      <c r="AK242" s="33">
        <f t="shared" si="9"/>
        <v>41</v>
      </c>
      <c r="AL242" t="str">
        <f t="shared" si="10"/>
        <v>39-43</v>
      </c>
      <c r="AM242" t="str">
        <f t="shared" si="11"/>
        <v>12.000 a 13.999</v>
      </c>
    </row>
    <row r="243" spans="1:39" x14ac:dyDescent="0.25">
      <c r="A243" t="s">
        <v>1987</v>
      </c>
      <c r="B243" t="s">
        <v>36</v>
      </c>
      <c r="C243">
        <v>1119460</v>
      </c>
      <c r="D243">
        <v>7978959651</v>
      </c>
      <c r="E243" t="s">
        <v>543</v>
      </c>
      <c r="F243" t="s">
        <v>53</v>
      </c>
      <c r="G243" t="s">
        <v>1988</v>
      </c>
      <c r="H243" t="s">
        <v>48</v>
      </c>
      <c r="I243" t="s">
        <v>39</v>
      </c>
      <c r="K243" t="s">
        <v>72</v>
      </c>
      <c r="M243">
        <v>314</v>
      </c>
      <c r="N243" t="s">
        <v>135</v>
      </c>
      <c r="O243" t="s">
        <v>86</v>
      </c>
      <c r="P243">
        <v>314</v>
      </c>
      <c r="Q243" t="s">
        <v>135</v>
      </c>
      <c r="R243" t="s">
        <v>86</v>
      </c>
      <c r="T243" t="s">
        <v>61</v>
      </c>
      <c r="U243" t="s">
        <v>1244</v>
      </c>
      <c r="V243" t="s">
        <v>44</v>
      </c>
      <c r="X243" t="s">
        <v>45</v>
      </c>
      <c r="AA243">
        <v>0</v>
      </c>
      <c r="AC243">
        <v>0</v>
      </c>
      <c r="AG243" t="s">
        <v>46</v>
      </c>
      <c r="AH243" t="s">
        <v>158</v>
      </c>
      <c r="AI243" s="1">
        <v>44686</v>
      </c>
      <c r="AJ243">
        <v>10063.44</v>
      </c>
      <c r="AK243" s="33">
        <f t="shared" si="9"/>
        <v>36</v>
      </c>
      <c r="AL243" t="str">
        <f t="shared" si="10"/>
        <v>34-38</v>
      </c>
      <c r="AM243" t="str">
        <f t="shared" si="11"/>
        <v>10.000 a 11.999</v>
      </c>
    </row>
    <row r="244" spans="1:39" x14ac:dyDescent="0.25">
      <c r="A244" t="s">
        <v>1989</v>
      </c>
      <c r="B244" t="s">
        <v>36</v>
      </c>
      <c r="C244">
        <v>3051951</v>
      </c>
      <c r="D244">
        <v>38094778857</v>
      </c>
      <c r="E244" t="s">
        <v>1990</v>
      </c>
      <c r="F244" t="s">
        <v>53</v>
      </c>
      <c r="G244" t="s">
        <v>1991</v>
      </c>
      <c r="H244" t="s">
        <v>48</v>
      </c>
      <c r="I244" t="s">
        <v>39</v>
      </c>
      <c r="K244" t="s">
        <v>72</v>
      </c>
      <c r="M244">
        <v>356</v>
      </c>
      <c r="N244" t="s">
        <v>206</v>
      </c>
      <c r="O244" t="s">
        <v>41</v>
      </c>
      <c r="P244">
        <v>356</v>
      </c>
      <c r="Q244" t="s">
        <v>206</v>
      </c>
      <c r="R244" t="s">
        <v>41</v>
      </c>
      <c r="T244" t="s">
        <v>61</v>
      </c>
      <c r="U244" t="s">
        <v>1257</v>
      </c>
      <c r="V244" t="s">
        <v>44</v>
      </c>
      <c r="X244" t="s">
        <v>45</v>
      </c>
      <c r="AA244">
        <v>0</v>
      </c>
      <c r="AC244">
        <v>0</v>
      </c>
      <c r="AG244" t="s">
        <v>46</v>
      </c>
      <c r="AH244" t="s">
        <v>158</v>
      </c>
      <c r="AI244" s="1">
        <v>43258</v>
      </c>
      <c r="AJ244">
        <v>11800.12</v>
      </c>
      <c r="AK244" s="33">
        <f t="shared" si="9"/>
        <v>33</v>
      </c>
      <c r="AL244" t="str">
        <f t="shared" si="10"/>
        <v>29-33</v>
      </c>
      <c r="AM244" t="str">
        <f t="shared" si="11"/>
        <v>10.000 a 11.999</v>
      </c>
    </row>
    <row r="245" spans="1:39" x14ac:dyDescent="0.25">
      <c r="A245" t="s">
        <v>1992</v>
      </c>
      <c r="B245" t="s">
        <v>36</v>
      </c>
      <c r="C245">
        <v>1778988</v>
      </c>
      <c r="D245">
        <v>3915304611</v>
      </c>
      <c r="E245" t="s">
        <v>736</v>
      </c>
      <c r="F245" t="s">
        <v>53</v>
      </c>
      <c r="G245" t="s">
        <v>1993</v>
      </c>
      <c r="H245" t="s">
        <v>48</v>
      </c>
      <c r="I245" t="s">
        <v>39</v>
      </c>
      <c r="K245" t="s">
        <v>40</v>
      </c>
      <c r="M245">
        <v>301</v>
      </c>
      <c r="N245" t="s">
        <v>69</v>
      </c>
      <c r="O245" t="s">
        <v>70</v>
      </c>
      <c r="P245">
        <v>301</v>
      </c>
      <c r="Q245" t="s">
        <v>69</v>
      </c>
      <c r="R245" t="s">
        <v>70</v>
      </c>
      <c r="T245" t="s">
        <v>61</v>
      </c>
      <c r="U245" t="s">
        <v>1285</v>
      </c>
      <c r="V245" t="s">
        <v>44</v>
      </c>
      <c r="X245" t="s">
        <v>45</v>
      </c>
      <c r="AA245">
        <v>0</v>
      </c>
      <c r="AC245">
        <v>0</v>
      </c>
      <c r="AG245" t="s">
        <v>46</v>
      </c>
      <c r="AH245" t="s">
        <v>158</v>
      </c>
      <c r="AI245" s="1">
        <v>40970</v>
      </c>
      <c r="AJ245">
        <v>17255.59</v>
      </c>
      <c r="AK245" s="33">
        <f t="shared" si="9"/>
        <v>44</v>
      </c>
      <c r="AL245" t="str">
        <f t="shared" si="10"/>
        <v>44-48</v>
      </c>
      <c r="AM245" t="str">
        <f t="shared" si="11"/>
        <v>16.000 a 17.999</v>
      </c>
    </row>
    <row r="246" spans="1:39" x14ac:dyDescent="0.25">
      <c r="A246" t="s">
        <v>1994</v>
      </c>
      <c r="B246" t="s">
        <v>36</v>
      </c>
      <c r="C246">
        <v>1126973</v>
      </c>
      <c r="D246">
        <v>21419505890</v>
      </c>
      <c r="E246" t="s">
        <v>90</v>
      </c>
      <c r="F246" t="s">
        <v>53</v>
      </c>
      <c r="G246" t="s">
        <v>1995</v>
      </c>
      <c r="H246" t="s">
        <v>48</v>
      </c>
      <c r="I246" t="s">
        <v>39</v>
      </c>
      <c r="K246" t="s">
        <v>72</v>
      </c>
      <c r="M246">
        <v>314</v>
      </c>
      <c r="N246" t="s">
        <v>135</v>
      </c>
      <c r="O246" t="s">
        <v>86</v>
      </c>
      <c r="P246">
        <v>314</v>
      </c>
      <c r="Q246" t="s">
        <v>135</v>
      </c>
      <c r="R246" t="s">
        <v>86</v>
      </c>
      <c r="T246" t="s">
        <v>61</v>
      </c>
      <c r="U246" t="s">
        <v>1244</v>
      </c>
      <c r="V246" t="s">
        <v>44</v>
      </c>
      <c r="X246" t="s">
        <v>45</v>
      </c>
      <c r="AA246">
        <v>0</v>
      </c>
      <c r="AC246">
        <v>0</v>
      </c>
      <c r="AG246" t="s">
        <v>46</v>
      </c>
      <c r="AH246" t="s">
        <v>158</v>
      </c>
      <c r="AI246" s="1">
        <v>44767</v>
      </c>
      <c r="AJ246">
        <v>9616.18</v>
      </c>
      <c r="AK246" s="33">
        <f t="shared" si="9"/>
        <v>41</v>
      </c>
      <c r="AL246" t="str">
        <f t="shared" si="10"/>
        <v>39-43</v>
      </c>
      <c r="AM246" t="str">
        <f t="shared" si="11"/>
        <v>8.000 a 9.999</v>
      </c>
    </row>
    <row r="247" spans="1:39" x14ac:dyDescent="0.25">
      <c r="A247" t="s">
        <v>1996</v>
      </c>
      <c r="B247" t="s">
        <v>36</v>
      </c>
      <c r="C247">
        <v>1521010</v>
      </c>
      <c r="D247">
        <v>5397336602</v>
      </c>
      <c r="E247" t="s">
        <v>1997</v>
      </c>
      <c r="F247" t="s">
        <v>53</v>
      </c>
      <c r="G247" t="s">
        <v>1998</v>
      </c>
      <c r="H247" t="s">
        <v>48</v>
      </c>
      <c r="I247" t="s">
        <v>39</v>
      </c>
      <c r="K247" t="s">
        <v>40</v>
      </c>
      <c r="M247">
        <v>305</v>
      </c>
      <c r="N247" t="s">
        <v>100</v>
      </c>
      <c r="O247" t="s">
        <v>86</v>
      </c>
      <c r="P247">
        <v>305</v>
      </c>
      <c r="Q247" t="s">
        <v>100</v>
      </c>
      <c r="R247" t="s">
        <v>86</v>
      </c>
      <c r="T247" t="s">
        <v>52</v>
      </c>
      <c r="U247" t="s">
        <v>1302</v>
      </c>
      <c r="V247" t="s">
        <v>44</v>
      </c>
      <c r="X247" t="s">
        <v>45</v>
      </c>
      <c r="AA247">
        <v>0</v>
      </c>
      <c r="AC247">
        <v>0</v>
      </c>
      <c r="AG247" t="s">
        <v>46</v>
      </c>
      <c r="AH247" t="s">
        <v>47</v>
      </c>
      <c r="AI247" s="1">
        <v>40392</v>
      </c>
      <c r="AJ247">
        <v>5942.22</v>
      </c>
      <c r="AK247" s="33">
        <f t="shared" si="9"/>
        <v>41</v>
      </c>
      <c r="AL247" t="str">
        <f t="shared" si="10"/>
        <v>39-43</v>
      </c>
      <c r="AM247" t="str">
        <f t="shared" si="11"/>
        <v>4.000 a 5.999</v>
      </c>
    </row>
    <row r="248" spans="1:39" x14ac:dyDescent="0.25">
      <c r="A248" t="s">
        <v>1999</v>
      </c>
      <c r="B248" t="s">
        <v>36</v>
      </c>
      <c r="C248">
        <v>413260</v>
      </c>
      <c r="D248">
        <v>10301777837</v>
      </c>
      <c r="E248" t="s">
        <v>2000</v>
      </c>
      <c r="F248" t="s">
        <v>53</v>
      </c>
      <c r="G248" t="s">
        <v>2001</v>
      </c>
      <c r="H248" t="s">
        <v>48</v>
      </c>
      <c r="I248" t="s">
        <v>39</v>
      </c>
      <c r="K248" t="s">
        <v>114</v>
      </c>
      <c r="L248" t="s">
        <v>216</v>
      </c>
      <c r="M248">
        <v>326</v>
      </c>
      <c r="N248" t="s">
        <v>87</v>
      </c>
      <c r="O248" t="s">
        <v>86</v>
      </c>
      <c r="P248">
        <v>326</v>
      </c>
      <c r="Q248" t="s">
        <v>87</v>
      </c>
      <c r="R248" t="s">
        <v>86</v>
      </c>
      <c r="T248" t="s">
        <v>61</v>
      </c>
      <c r="U248" t="s">
        <v>1252</v>
      </c>
      <c r="V248" t="s">
        <v>44</v>
      </c>
      <c r="X248" t="s">
        <v>45</v>
      </c>
      <c r="AA248">
        <v>0</v>
      </c>
      <c r="AC248">
        <v>0</v>
      </c>
      <c r="AG248" t="s">
        <v>46</v>
      </c>
      <c r="AH248" t="s">
        <v>158</v>
      </c>
      <c r="AI248" s="1">
        <v>32167</v>
      </c>
      <c r="AJ248">
        <v>21675.87</v>
      </c>
      <c r="AK248" s="33">
        <f t="shared" si="9"/>
        <v>67</v>
      </c>
      <c r="AL248" t="str">
        <f t="shared" si="10"/>
        <v>64-68</v>
      </c>
      <c r="AM248" t="str">
        <f t="shared" si="11"/>
        <v>20.000 ou mais</v>
      </c>
    </row>
    <row r="249" spans="1:39" x14ac:dyDescent="0.25">
      <c r="A249" t="s">
        <v>2002</v>
      </c>
      <c r="B249" t="s">
        <v>36</v>
      </c>
      <c r="C249">
        <v>2345154</v>
      </c>
      <c r="D249">
        <v>79614760672</v>
      </c>
      <c r="E249" t="s">
        <v>302</v>
      </c>
      <c r="F249" t="s">
        <v>53</v>
      </c>
      <c r="G249" t="s">
        <v>2003</v>
      </c>
      <c r="H249" t="s">
        <v>48</v>
      </c>
      <c r="I249" t="s">
        <v>39</v>
      </c>
      <c r="K249" t="s">
        <v>40</v>
      </c>
      <c r="M249">
        <v>305</v>
      </c>
      <c r="N249" t="s">
        <v>100</v>
      </c>
      <c r="O249" t="s">
        <v>86</v>
      </c>
      <c r="P249">
        <v>305</v>
      </c>
      <c r="Q249" t="s">
        <v>100</v>
      </c>
      <c r="R249" t="s">
        <v>86</v>
      </c>
      <c r="T249" t="s">
        <v>52</v>
      </c>
      <c r="U249" t="s">
        <v>1257</v>
      </c>
      <c r="V249" t="s">
        <v>44</v>
      </c>
      <c r="X249" t="s">
        <v>45</v>
      </c>
      <c r="AA249">
        <v>0</v>
      </c>
      <c r="AC249">
        <v>0</v>
      </c>
      <c r="AG249" t="s">
        <v>46</v>
      </c>
      <c r="AH249" t="s">
        <v>47</v>
      </c>
      <c r="AI249" s="1">
        <v>41667</v>
      </c>
      <c r="AJ249">
        <v>5282.61</v>
      </c>
      <c r="AK249" s="33">
        <f t="shared" si="9"/>
        <v>47</v>
      </c>
      <c r="AL249" t="str">
        <f t="shared" si="10"/>
        <v>44-48</v>
      </c>
      <c r="AM249" t="str">
        <f t="shared" si="11"/>
        <v>4.000 a 5.999</v>
      </c>
    </row>
    <row r="250" spans="1:39" x14ac:dyDescent="0.25">
      <c r="A250" t="s">
        <v>2004</v>
      </c>
      <c r="B250" t="s">
        <v>36</v>
      </c>
      <c r="C250">
        <v>1551087</v>
      </c>
      <c r="D250">
        <v>53409809104</v>
      </c>
      <c r="E250" t="s">
        <v>2005</v>
      </c>
      <c r="F250" t="s">
        <v>53</v>
      </c>
      <c r="G250" t="s">
        <v>2006</v>
      </c>
      <c r="H250" t="s">
        <v>38</v>
      </c>
      <c r="I250" t="s">
        <v>39</v>
      </c>
      <c r="K250" t="s">
        <v>56</v>
      </c>
      <c r="L250" t="s">
        <v>98</v>
      </c>
      <c r="M250">
        <v>363</v>
      </c>
      <c r="N250" t="s">
        <v>155</v>
      </c>
      <c r="O250" t="s">
        <v>41</v>
      </c>
      <c r="P250">
        <v>363</v>
      </c>
      <c r="Q250" t="s">
        <v>155</v>
      </c>
      <c r="R250" t="s">
        <v>41</v>
      </c>
      <c r="T250" t="s">
        <v>61</v>
      </c>
      <c r="U250" t="s">
        <v>1269</v>
      </c>
      <c r="V250" t="s">
        <v>44</v>
      </c>
      <c r="X250" t="s">
        <v>45</v>
      </c>
      <c r="AA250">
        <v>0</v>
      </c>
      <c r="AC250">
        <v>0</v>
      </c>
      <c r="AG250" t="s">
        <v>46</v>
      </c>
      <c r="AH250" t="s">
        <v>158</v>
      </c>
      <c r="AI250" s="1">
        <v>38982</v>
      </c>
      <c r="AJ250">
        <v>17945.810000000001</v>
      </c>
      <c r="AK250" s="33">
        <f t="shared" si="9"/>
        <v>51</v>
      </c>
      <c r="AL250" t="str">
        <f t="shared" si="10"/>
        <v>49-53</v>
      </c>
      <c r="AM250" t="str">
        <f t="shared" si="11"/>
        <v>16.000 a 17.999</v>
      </c>
    </row>
    <row r="251" spans="1:39" x14ac:dyDescent="0.25">
      <c r="A251" t="s">
        <v>2007</v>
      </c>
      <c r="B251" t="s">
        <v>36</v>
      </c>
      <c r="C251">
        <v>3289823</v>
      </c>
      <c r="D251">
        <v>9910491605</v>
      </c>
      <c r="E251" t="s">
        <v>2008</v>
      </c>
      <c r="F251" t="s">
        <v>37</v>
      </c>
      <c r="G251" t="s">
        <v>2009</v>
      </c>
      <c r="H251" t="s">
        <v>48</v>
      </c>
      <c r="I251" t="s">
        <v>39</v>
      </c>
      <c r="K251" t="s">
        <v>40</v>
      </c>
      <c r="M251">
        <v>403</v>
      </c>
      <c r="N251" t="s">
        <v>105</v>
      </c>
      <c r="O251" t="s">
        <v>41</v>
      </c>
      <c r="P251">
        <v>403</v>
      </c>
      <c r="Q251" t="s">
        <v>105</v>
      </c>
      <c r="R251" t="s">
        <v>41</v>
      </c>
      <c r="T251" t="s">
        <v>342</v>
      </c>
      <c r="U251" t="s">
        <v>1244</v>
      </c>
      <c r="V251" t="s">
        <v>825</v>
      </c>
      <c r="X251" t="s">
        <v>45</v>
      </c>
      <c r="AA251">
        <v>0</v>
      </c>
      <c r="AC251">
        <v>0</v>
      </c>
      <c r="AG251" t="s">
        <v>826</v>
      </c>
      <c r="AH251" t="s">
        <v>47</v>
      </c>
      <c r="AI251" s="1">
        <v>44669</v>
      </c>
      <c r="AJ251">
        <v>5178.67</v>
      </c>
      <c r="AK251" s="33">
        <f t="shared" si="9"/>
        <v>31</v>
      </c>
      <c r="AL251" t="str">
        <f t="shared" si="10"/>
        <v>29-33</v>
      </c>
      <c r="AM251" t="str">
        <f t="shared" si="11"/>
        <v>4.000 a 5.999</v>
      </c>
    </row>
    <row r="252" spans="1:39" x14ac:dyDescent="0.25">
      <c r="A252" t="s">
        <v>2010</v>
      </c>
      <c r="B252" t="s">
        <v>36</v>
      </c>
      <c r="C252">
        <v>2161843</v>
      </c>
      <c r="D252">
        <v>29598961818</v>
      </c>
      <c r="E252" t="s">
        <v>2011</v>
      </c>
      <c r="F252" t="s">
        <v>37</v>
      </c>
      <c r="G252" t="s">
        <v>2012</v>
      </c>
      <c r="H252" t="s">
        <v>48</v>
      </c>
      <c r="I252" t="s">
        <v>39</v>
      </c>
      <c r="K252" t="s">
        <v>40</v>
      </c>
      <c r="M252">
        <v>369</v>
      </c>
      <c r="N252" t="s">
        <v>242</v>
      </c>
      <c r="O252" t="s">
        <v>41</v>
      </c>
      <c r="P252">
        <v>369</v>
      </c>
      <c r="Q252" t="s">
        <v>242</v>
      </c>
      <c r="R252" t="s">
        <v>41</v>
      </c>
      <c r="T252" t="s">
        <v>61</v>
      </c>
      <c r="U252" t="s">
        <v>1236</v>
      </c>
      <c r="V252" t="s">
        <v>44</v>
      </c>
      <c r="X252" t="s">
        <v>45</v>
      </c>
      <c r="AA252">
        <v>0</v>
      </c>
      <c r="AC252">
        <v>0</v>
      </c>
      <c r="AG252" t="s">
        <v>46</v>
      </c>
      <c r="AH252" t="s">
        <v>158</v>
      </c>
      <c r="AI252" s="1">
        <v>41906</v>
      </c>
      <c r="AJ252">
        <v>12272.12</v>
      </c>
      <c r="AK252" s="33">
        <f t="shared" si="9"/>
        <v>42</v>
      </c>
      <c r="AL252" t="str">
        <f t="shared" si="10"/>
        <v>39-43</v>
      </c>
      <c r="AM252" t="str">
        <f t="shared" si="11"/>
        <v>12.000 a 13.999</v>
      </c>
    </row>
    <row r="253" spans="1:39" x14ac:dyDescent="0.25">
      <c r="A253" t="s">
        <v>2013</v>
      </c>
      <c r="B253" t="s">
        <v>36</v>
      </c>
      <c r="C253">
        <v>3275466</v>
      </c>
      <c r="D253">
        <v>93139233604</v>
      </c>
      <c r="E253" t="s">
        <v>2014</v>
      </c>
      <c r="F253" t="s">
        <v>37</v>
      </c>
      <c r="G253" t="s">
        <v>2015</v>
      </c>
      <c r="H253" t="s">
        <v>48</v>
      </c>
      <c r="I253" t="s">
        <v>39</v>
      </c>
      <c r="K253" t="s">
        <v>40</v>
      </c>
      <c r="L253" t="s">
        <v>59</v>
      </c>
      <c r="M253">
        <v>363</v>
      </c>
      <c r="N253" t="s">
        <v>155</v>
      </c>
      <c r="O253" t="s">
        <v>41</v>
      </c>
      <c r="P253">
        <v>363</v>
      </c>
      <c r="Q253" t="s">
        <v>155</v>
      </c>
      <c r="R253" t="s">
        <v>41</v>
      </c>
      <c r="T253" t="s">
        <v>61</v>
      </c>
      <c r="U253" t="s">
        <v>1241</v>
      </c>
      <c r="V253" t="s">
        <v>44</v>
      </c>
      <c r="X253" t="s">
        <v>45</v>
      </c>
      <c r="AA253">
        <v>0</v>
      </c>
      <c r="AC253">
        <v>0</v>
      </c>
      <c r="AG253" t="s">
        <v>46</v>
      </c>
      <c r="AH253" t="s">
        <v>158</v>
      </c>
      <c r="AI253" s="1">
        <v>40316</v>
      </c>
      <c r="AJ253">
        <v>18663.64</v>
      </c>
      <c r="AK253" s="33">
        <f t="shared" si="9"/>
        <v>50</v>
      </c>
      <c r="AL253" t="str">
        <f t="shared" si="10"/>
        <v>49-53</v>
      </c>
      <c r="AM253" t="str">
        <f t="shared" si="11"/>
        <v>18.000 a 19.999</v>
      </c>
    </row>
    <row r="254" spans="1:39" x14ac:dyDescent="0.25">
      <c r="A254" t="s">
        <v>2016</v>
      </c>
      <c r="B254" t="s">
        <v>36</v>
      </c>
      <c r="C254">
        <v>1241597</v>
      </c>
      <c r="D254">
        <v>36859302810</v>
      </c>
      <c r="E254" t="s">
        <v>2017</v>
      </c>
      <c r="F254" t="s">
        <v>37</v>
      </c>
      <c r="G254" t="s">
        <v>2018</v>
      </c>
      <c r="H254" t="s">
        <v>48</v>
      </c>
      <c r="I254" t="s">
        <v>39</v>
      </c>
      <c r="K254" t="s">
        <v>72</v>
      </c>
      <c r="M254">
        <v>391</v>
      </c>
      <c r="N254" t="s">
        <v>64</v>
      </c>
      <c r="O254" t="s">
        <v>41</v>
      </c>
      <c r="P254">
        <v>391</v>
      </c>
      <c r="Q254" t="s">
        <v>64</v>
      </c>
      <c r="R254" t="s">
        <v>41</v>
      </c>
      <c r="T254" t="s">
        <v>61</v>
      </c>
      <c r="U254" t="s">
        <v>1244</v>
      </c>
      <c r="V254" t="s">
        <v>44</v>
      </c>
      <c r="X254" t="s">
        <v>45</v>
      </c>
      <c r="AA254">
        <v>0</v>
      </c>
      <c r="AC254">
        <v>0</v>
      </c>
      <c r="AG254" t="s">
        <v>46</v>
      </c>
      <c r="AH254" t="s">
        <v>158</v>
      </c>
      <c r="AI254" s="1">
        <v>44711</v>
      </c>
      <c r="AJ254">
        <v>9616.18</v>
      </c>
      <c r="AK254" s="33">
        <f t="shared" si="9"/>
        <v>34</v>
      </c>
      <c r="AL254" t="str">
        <f t="shared" si="10"/>
        <v>34-38</v>
      </c>
      <c r="AM254" t="str">
        <f t="shared" si="11"/>
        <v>8.000 a 9.999</v>
      </c>
    </row>
    <row r="255" spans="1:39" x14ac:dyDescent="0.25">
      <c r="A255" t="s">
        <v>2019</v>
      </c>
      <c r="B255" t="s">
        <v>36</v>
      </c>
      <c r="C255">
        <v>1801731</v>
      </c>
      <c r="D255">
        <v>4929614686</v>
      </c>
      <c r="E255" t="s">
        <v>2020</v>
      </c>
      <c r="F255" t="s">
        <v>37</v>
      </c>
      <c r="G255" t="s">
        <v>2021</v>
      </c>
      <c r="H255" t="s">
        <v>48</v>
      </c>
      <c r="I255" t="s">
        <v>39</v>
      </c>
      <c r="K255" t="s">
        <v>40</v>
      </c>
      <c r="M255">
        <v>578</v>
      </c>
      <c r="N255" t="s">
        <v>665</v>
      </c>
      <c r="O255" t="s">
        <v>55</v>
      </c>
      <c r="P255">
        <v>1158</v>
      </c>
      <c r="Q255" t="s">
        <v>608</v>
      </c>
      <c r="R255" t="s">
        <v>55</v>
      </c>
      <c r="T255" t="s">
        <v>61</v>
      </c>
      <c r="U255" t="s">
        <v>1302</v>
      </c>
      <c r="V255" t="s">
        <v>44</v>
      </c>
      <c r="X255" t="s">
        <v>45</v>
      </c>
      <c r="AA255">
        <v>0</v>
      </c>
      <c r="AC255">
        <v>0</v>
      </c>
      <c r="AG255" t="s">
        <v>46</v>
      </c>
      <c r="AH255" t="s">
        <v>158</v>
      </c>
      <c r="AI255" s="1">
        <v>40385</v>
      </c>
      <c r="AJ255">
        <v>13273.52</v>
      </c>
      <c r="AK255" s="33">
        <f t="shared" si="9"/>
        <v>41</v>
      </c>
      <c r="AL255" t="str">
        <f t="shared" si="10"/>
        <v>39-43</v>
      </c>
      <c r="AM255" t="str">
        <f t="shared" si="11"/>
        <v>12.000 a 13.999</v>
      </c>
    </row>
    <row r="256" spans="1:39" x14ac:dyDescent="0.25">
      <c r="A256" t="s">
        <v>2022</v>
      </c>
      <c r="B256" t="s">
        <v>36</v>
      </c>
      <c r="C256">
        <v>2089374</v>
      </c>
      <c r="D256">
        <v>31587937840</v>
      </c>
      <c r="E256" t="s">
        <v>2023</v>
      </c>
      <c r="F256" t="s">
        <v>37</v>
      </c>
      <c r="G256" t="s">
        <v>2024</v>
      </c>
      <c r="H256" t="s">
        <v>48</v>
      </c>
      <c r="I256" t="s">
        <v>39</v>
      </c>
      <c r="K256" t="s">
        <v>72</v>
      </c>
      <c r="M256">
        <v>314</v>
      </c>
      <c r="N256" t="s">
        <v>135</v>
      </c>
      <c r="O256" t="s">
        <v>86</v>
      </c>
      <c r="P256">
        <v>314</v>
      </c>
      <c r="Q256" t="s">
        <v>135</v>
      </c>
      <c r="R256" t="s">
        <v>86</v>
      </c>
      <c r="T256" t="s">
        <v>61</v>
      </c>
      <c r="U256" t="s">
        <v>1278</v>
      </c>
      <c r="V256" t="s">
        <v>44</v>
      </c>
      <c r="X256" t="s">
        <v>45</v>
      </c>
      <c r="AA256">
        <v>0</v>
      </c>
      <c r="AC256">
        <v>0</v>
      </c>
      <c r="AG256" t="s">
        <v>46</v>
      </c>
      <c r="AH256" t="s">
        <v>158</v>
      </c>
      <c r="AI256" s="1">
        <v>41682</v>
      </c>
      <c r="AJ256">
        <v>12763.01</v>
      </c>
      <c r="AK256" s="33">
        <f t="shared" si="9"/>
        <v>39</v>
      </c>
      <c r="AL256" t="str">
        <f t="shared" si="10"/>
        <v>39-43</v>
      </c>
      <c r="AM256" t="str">
        <f t="shared" si="11"/>
        <v>12.000 a 13.999</v>
      </c>
    </row>
    <row r="257" spans="1:39" x14ac:dyDescent="0.25">
      <c r="A257" t="s">
        <v>2025</v>
      </c>
      <c r="B257" t="s">
        <v>36</v>
      </c>
      <c r="C257">
        <v>3308934</v>
      </c>
      <c r="D257">
        <v>1623978106</v>
      </c>
      <c r="E257" t="s">
        <v>1014</v>
      </c>
      <c r="F257" t="s">
        <v>37</v>
      </c>
      <c r="G257" t="s">
        <v>2026</v>
      </c>
      <c r="H257" t="s">
        <v>80</v>
      </c>
      <c r="I257" t="s">
        <v>39</v>
      </c>
      <c r="K257" t="s">
        <v>40</v>
      </c>
      <c r="M257">
        <v>363</v>
      </c>
      <c r="N257" t="s">
        <v>155</v>
      </c>
      <c r="O257" t="s">
        <v>41</v>
      </c>
      <c r="P257">
        <v>363</v>
      </c>
      <c r="Q257" t="s">
        <v>155</v>
      </c>
      <c r="R257" t="s">
        <v>41</v>
      </c>
      <c r="T257" t="s">
        <v>52</v>
      </c>
      <c r="U257" t="s">
        <v>1244</v>
      </c>
      <c r="V257" t="s">
        <v>825</v>
      </c>
      <c r="X257" t="s">
        <v>45</v>
      </c>
      <c r="AA257">
        <v>0</v>
      </c>
      <c r="AC257">
        <v>0</v>
      </c>
      <c r="AG257" t="s">
        <v>826</v>
      </c>
      <c r="AH257" t="s">
        <v>47</v>
      </c>
      <c r="AI257" s="1">
        <v>44816</v>
      </c>
      <c r="AJ257">
        <v>3866.06</v>
      </c>
      <c r="AK257" s="33">
        <f t="shared" si="9"/>
        <v>37</v>
      </c>
      <c r="AL257" t="str">
        <f t="shared" si="10"/>
        <v>34-38</v>
      </c>
      <c r="AM257" t="str">
        <f t="shared" si="11"/>
        <v>2.000 a 3.999</v>
      </c>
    </row>
    <row r="258" spans="1:39" x14ac:dyDescent="0.25">
      <c r="A258" t="s">
        <v>2027</v>
      </c>
      <c r="B258" t="s">
        <v>36</v>
      </c>
      <c r="C258">
        <v>3019436</v>
      </c>
      <c r="D258">
        <v>36126522818</v>
      </c>
      <c r="E258" t="s">
        <v>356</v>
      </c>
      <c r="F258" t="s">
        <v>37</v>
      </c>
      <c r="G258" t="s">
        <v>2028</v>
      </c>
      <c r="H258" t="s">
        <v>48</v>
      </c>
      <c r="I258" t="s">
        <v>39</v>
      </c>
      <c r="K258" t="s">
        <v>72</v>
      </c>
      <c r="M258">
        <v>349</v>
      </c>
      <c r="N258" t="s">
        <v>65</v>
      </c>
      <c r="O258" t="s">
        <v>41</v>
      </c>
      <c r="P258">
        <v>349</v>
      </c>
      <c r="Q258" t="s">
        <v>65</v>
      </c>
      <c r="R258" t="s">
        <v>41</v>
      </c>
      <c r="T258" t="s">
        <v>61</v>
      </c>
      <c r="U258" t="s">
        <v>1257</v>
      </c>
      <c r="V258" t="s">
        <v>44</v>
      </c>
      <c r="X258" t="s">
        <v>45</v>
      </c>
      <c r="AA258">
        <v>0</v>
      </c>
      <c r="AC258">
        <v>0</v>
      </c>
      <c r="AG258" t="s">
        <v>46</v>
      </c>
      <c r="AH258" t="s">
        <v>158</v>
      </c>
      <c r="AI258" s="1">
        <v>43158</v>
      </c>
      <c r="AJ258">
        <v>11800.12</v>
      </c>
      <c r="AK258" s="33">
        <f t="shared" si="9"/>
        <v>36</v>
      </c>
      <c r="AL258" t="str">
        <f t="shared" si="10"/>
        <v>34-38</v>
      </c>
      <c r="AM258" t="str">
        <f t="shared" si="11"/>
        <v>10.000 a 11.999</v>
      </c>
    </row>
    <row r="259" spans="1:39" x14ac:dyDescent="0.25">
      <c r="A259" t="s">
        <v>2029</v>
      </c>
      <c r="B259" t="s">
        <v>36</v>
      </c>
      <c r="C259">
        <v>1577127</v>
      </c>
      <c r="D259">
        <v>5134996601</v>
      </c>
      <c r="E259" t="s">
        <v>2030</v>
      </c>
      <c r="F259" t="s">
        <v>37</v>
      </c>
      <c r="G259" t="s">
        <v>2031</v>
      </c>
      <c r="H259" t="s">
        <v>48</v>
      </c>
      <c r="I259" t="s">
        <v>39</v>
      </c>
      <c r="K259" t="s">
        <v>40</v>
      </c>
      <c r="M259">
        <v>349</v>
      </c>
      <c r="N259" t="s">
        <v>65</v>
      </c>
      <c r="O259" t="s">
        <v>41</v>
      </c>
      <c r="P259">
        <v>349</v>
      </c>
      <c r="Q259" t="s">
        <v>65</v>
      </c>
      <c r="R259" t="s">
        <v>41</v>
      </c>
      <c r="T259" t="s">
        <v>61</v>
      </c>
      <c r="U259" t="s">
        <v>1278</v>
      </c>
      <c r="V259" t="s">
        <v>44</v>
      </c>
      <c r="X259" t="s">
        <v>45</v>
      </c>
      <c r="AA259">
        <v>0</v>
      </c>
      <c r="AC259">
        <v>0</v>
      </c>
      <c r="AG259" t="s">
        <v>46</v>
      </c>
      <c r="AH259" t="s">
        <v>158</v>
      </c>
      <c r="AI259" s="1">
        <v>42024</v>
      </c>
      <c r="AJ259">
        <v>12763.01</v>
      </c>
      <c r="AK259" s="33">
        <f t="shared" ref="AK259:AK322" si="12">(YEAR($AO$2))-YEAR(E259)</f>
        <v>41</v>
      </c>
      <c r="AL259" t="str">
        <f t="shared" ref="AL259:AL322" si="13">VLOOKUP(AK259,$AQ$2:$AR$13,2,1)</f>
        <v>39-43</v>
      </c>
      <c r="AM259" t="str">
        <f t="shared" ref="AM259:AM322" si="14">VLOOKUP(AJ259,$AS$2:$AT$12,2,1)</f>
        <v>12.000 a 13.999</v>
      </c>
    </row>
    <row r="260" spans="1:39" x14ac:dyDescent="0.25">
      <c r="A260" t="s">
        <v>2032</v>
      </c>
      <c r="B260" t="s">
        <v>36</v>
      </c>
      <c r="C260">
        <v>1804538</v>
      </c>
      <c r="D260">
        <v>3970875609</v>
      </c>
      <c r="E260" t="s">
        <v>2033</v>
      </c>
      <c r="F260" t="s">
        <v>37</v>
      </c>
      <c r="G260" t="s">
        <v>2034</v>
      </c>
      <c r="H260" t="s">
        <v>48</v>
      </c>
      <c r="I260" t="s">
        <v>39</v>
      </c>
      <c r="K260" t="s">
        <v>72</v>
      </c>
      <c r="M260">
        <v>305</v>
      </c>
      <c r="N260" t="s">
        <v>100</v>
      </c>
      <c r="O260" t="s">
        <v>86</v>
      </c>
      <c r="P260">
        <v>305</v>
      </c>
      <c r="Q260" t="s">
        <v>100</v>
      </c>
      <c r="R260" t="s">
        <v>86</v>
      </c>
      <c r="T260" t="s">
        <v>61</v>
      </c>
      <c r="U260" t="s">
        <v>1278</v>
      </c>
      <c r="V260" t="s">
        <v>44</v>
      </c>
      <c r="X260" t="s">
        <v>45</v>
      </c>
      <c r="AA260">
        <v>0</v>
      </c>
      <c r="AC260">
        <v>0</v>
      </c>
      <c r="AG260" t="s">
        <v>46</v>
      </c>
      <c r="AH260" t="s">
        <v>47</v>
      </c>
      <c r="AI260" s="1">
        <v>40388</v>
      </c>
      <c r="AJ260">
        <v>7739.43</v>
      </c>
      <c r="AK260" s="33">
        <f t="shared" si="12"/>
        <v>44</v>
      </c>
      <c r="AL260" t="str">
        <f t="shared" si="13"/>
        <v>44-48</v>
      </c>
      <c r="AM260" t="str">
        <f t="shared" si="14"/>
        <v>6.000 a 7.999</v>
      </c>
    </row>
    <row r="261" spans="1:39" x14ac:dyDescent="0.25">
      <c r="A261" t="s">
        <v>2035</v>
      </c>
      <c r="B261" t="s">
        <v>36</v>
      </c>
      <c r="C261">
        <v>1142223</v>
      </c>
      <c r="D261">
        <v>31390037819</v>
      </c>
      <c r="E261" t="s">
        <v>359</v>
      </c>
      <c r="F261" t="s">
        <v>37</v>
      </c>
      <c r="G261" t="s">
        <v>2036</v>
      </c>
      <c r="H261" t="s">
        <v>48</v>
      </c>
      <c r="I261" t="s">
        <v>39</v>
      </c>
      <c r="K261" t="s">
        <v>72</v>
      </c>
      <c r="M261">
        <v>363</v>
      </c>
      <c r="N261" t="s">
        <v>155</v>
      </c>
      <c r="O261" t="s">
        <v>41</v>
      </c>
      <c r="P261">
        <v>363</v>
      </c>
      <c r="Q261" t="s">
        <v>155</v>
      </c>
      <c r="R261" t="s">
        <v>41</v>
      </c>
      <c r="T261" t="s">
        <v>61</v>
      </c>
      <c r="U261" t="s">
        <v>1534</v>
      </c>
      <c r="V261" t="s">
        <v>44</v>
      </c>
      <c r="X261" t="s">
        <v>45</v>
      </c>
      <c r="AA261">
        <v>0</v>
      </c>
      <c r="AC261">
        <v>0</v>
      </c>
      <c r="AG261" t="s">
        <v>46</v>
      </c>
      <c r="AH261" t="s">
        <v>158</v>
      </c>
      <c r="AI261" s="1">
        <v>44105</v>
      </c>
      <c r="AJ261">
        <v>10097</v>
      </c>
      <c r="AK261" s="33">
        <f t="shared" si="12"/>
        <v>34</v>
      </c>
      <c r="AL261" t="str">
        <f t="shared" si="13"/>
        <v>34-38</v>
      </c>
      <c r="AM261" t="str">
        <f t="shared" si="14"/>
        <v>10.000 a 11.999</v>
      </c>
    </row>
    <row r="262" spans="1:39" x14ac:dyDescent="0.25">
      <c r="A262" t="s">
        <v>2037</v>
      </c>
      <c r="B262" t="s">
        <v>36</v>
      </c>
      <c r="C262">
        <v>2475724</v>
      </c>
      <c r="D262">
        <v>5233225697</v>
      </c>
      <c r="E262" t="s">
        <v>2038</v>
      </c>
      <c r="F262" t="s">
        <v>37</v>
      </c>
      <c r="G262" t="s">
        <v>309</v>
      </c>
      <c r="H262" t="s">
        <v>48</v>
      </c>
      <c r="I262" t="s">
        <v>39</v>
      </c>
      <c r="K262" t="s">
        <v>40</v>
      </c>
      <c r="L262" t="s">
        <v>313</v>
      </c>
      <c r="M262">
        <v>319</v>
      </c>
      <c r="N262" t="s">
        <v>118</v>
      </c>
      <c r="O262" t="s">
        <v>86</v>
      </c>
      <c r="P262">
        <v>319</v>
      </c>
      <c r="Q262" t="s">
        <v>118</v>
      </c>
      <c r="R262" t="s">
        <v>86</v>
      </c>
      <c r="T262" t="s">
        <v>61</v>
      </c>
      <c r="U262" t="s">
        <v>1278</v>
      </c>
      <c r="V262" t="s">
        <v>44</v>
      </c>
      <c r="X262" t="s">
        <v>45</v>
      </c>
      <c r="AA262">
        <v>0</v>
      </c>
      <c r="AC262">
        <v>0</v>
      </c>
      <c r="AG262" t="s">
        <v>46</v>
      </c>
      <c r="AH262" t="s">
        <v>158</v>
      </c>
      <c r="AI262" s="1">
        <v>41996</v>
      </c>
      <c r="AJ262">
        <v>13356.63</v>
      </c>
      <c r="AK262" s="33">
        <f t="shared" si="12"/>
        <v>43</v>
      </c>
      <c r="AL262" t="str">
        <f t="shared" si="13"/>
        <v>39-43</v>
      </c>
      <c r="AM262" t="str">
        <f t="shared" si="14"/>
        <v>12.000 a 13.999</v>
      </c>
    </row>
    <row r="263" spans="1:39" x14ac:dyDescent="0.25">
      <c r="A263" t="s">
        <v>2039</v>
      </c>
      <c r="B263" t="s">
        <v>36</v>
      </c>
      <c r="C263">
        <v>1847273</v>
      </c>
      <c r="D263">
        <v>5033503626</v>
      </c>
      <c r="E263" t="s">
        <v>2040</v>
      </c>
      <c r="F263" t="s">
        <v>37</v>
      </c>
      <c r="G263" t="s">
        <v>2041</v>
      </c>
      <c r="H263" t="s">
        <v>48</v>
      </c>
      <c r="I263" t="s">
        <v>39</v>
      </c>
      <c r="K263" t="s">
        <v>40</v>
      </c>
      <c r="M263">
        <v>407</v>
      </c>
      <c r="N263" t="s">
        <v>161</v>
      </c>
      <c r="O263" t="s">
        <v>41</v>
      </c>
      <c r="P263">
        <v>407</v>
      </c>
      <c r="Q263" t="s">
        <v>161</v>
      </c>
      <c r="R263" t="s">
        <v>41</v>
      </c>
      <c r="T263" t="s">
        <v>61</v>
      </c>
      <c r="U263" t="s">
        <v>1285</v>
      </c>
      <c r="V263" t="s">
        <v>44</v>
      </c>
      <c r="X263" t="s">
        <v>45</v>
      </c>
      <c r="AA263">
        <v>0</v>
      </c>
      <c r="AC263">
        <v>0</v>
      </c>
      <c r="AG263" t="s">
        <v>46</v>
      </c>
      <c r="AH263" t="s">
        <v>158</v>
      </c>
      <c r="AI263" s="1">
        <v>40585</v>
      </c>
      <c r="AJ263">
        <v>18228.96</v>
      </c>
      <c r="AK263" s="33">
        <f t="shared" si="12"/>
        <v>42</v>
      </c>
      <c r="AL263" t="str">
        <f t="shared" si="13"/>
        <v>39-43</v>
      </c>
      <c r="AM263" t="str">
        <f t="shared" si="14"/>
        <v>18.000 a 19.999</v>
      </c>
    </row>
    <row r="264" spans="1:39" x14ac:dyDescent="0.25">
      <c r="A264" t="s">
        <v>2042</v>
      </c>
      <c r="B264" t="s">
        <v>36</v>
      </c>
      <c r="C264">
        <v>2617648</v>
      </c>
      <c r="D264">
        <v>7559765688</v>
      </c>
      <c r="E264" t="s">
        <v>2043</v>
      </c>
      <c r="F264" t="s">
        <v>37</v>
      </c>
      <c r="G264" t="s">
        <v>2044</v>
      </c>
      <c r="H264" t="s">
        <v>80</v>
      </c>
      <c r="I264" t="s">
        <v>39</v>
      </c>
      <c r="K264" t="s">
        <v>40</v>
      </c>
      <c r="L264" t="s">
        <v>59</v>
      </c>
      <c r="M264">
        <v>360</v>
      </c>
      <c r="N264" t="s">
        <v>455</v>
      </c>
      <c r="O264" t="s">
        <v>41</v>
      </c>
      <c r="P264">
        <v>360</v>
      </c>
      <c r="Q264" t="s">
        <v>455</v>
      </c>
      <c r="R264" t="s">
        <v>41</v>
      </c>
      <c r="T264" t="s">
        <v>61</v>
      </c>
      <c r="U264" t="s">
        <v>1257</v>
      </c>
      <c r="V264" t="s">
        <v>44</v>
      </c>
      <c r="X264" t="s">
        <v>45</v>
      </c>
      <c r="AA264">
        <v>0</v>
      </c>
      <c r="AC264">
        <v>0</v>
      </c>
      <c r="AG264" t="s">
        <v>46</v>
      </c>
      <c r="AH264" t="s">
        <v>158</v>
      </c>
      <c r="AI264" s="1">
        <v>43634</v>
      </c>
      <c r="AJ264">
        <v>11800.12</v>
      </c>
      <c r="AK264" s="33">
        <f t="shared" si="12"/>
        <v>35</v>
      </c>
      <c r="AL264" t="str">
        <f t="shared" si="13"/>
        <v>34-38</v>
      </c>
      <c r="AM264" t="str">
        <f t="shared" si="14"/>
        <v>10.000 a 11.999</v>
      </c>
    </row>
    <row r="265" spans="1:39" x14ac:dyDescent="0.25">
      <c r="A265" t="s">
        <v>2045</v>
      </c>
      <c r="B265" t="s">
        <v>36</v>
      </c>
      <c r="C265">
        <v>2077644</v>
      </c>
      <c r="D265">
        <v>34526043818</v>
      </c>
      <c r="E265" t="s">
        <v>2046</v>
      </c>
      <c r="F265" t="s">
        <v>37</v>
      </c>
      <c r="G265" t="s">
        <v>2047</v>
      </c>
      <c r="H265" t="s">
        <v>48</v>
      </c>
      <c r="I265" t="s">
        <v>39</v>
      </c>
      <c r="K265" t="s">
        <v>72</v>
      </c>
      <c r="M265">
        <v>332</v>
      </c>
      <c r="N265" t="s">
        <v>82</v>
      </c>
      <c r="O265" t="s">
        <v>81</v>
      </c>
      <c r="P265">
        <v>332</v>
      </c>
      <c r="Q265" t="s">
        <v>82</v>
      </c>
      <c r="R265" t="s">
        <v>81</v>
      </c>
      <c r="T265" t="s">
        <v>61</v>
      </c>
      <c r="U265" t="s">
        <v>1278</v>
      </c>
      <c r="V265" t="s">
        <v>44</v>
      </c>
      <c r="X265" t="s">
        <v>45</v>
      </c>
      <c r="AA265">
        <v>0</v>
      </c>
      <c r="AC265">
        <v>0</v>
      </c>
      <c r="AG265" t="s">
        <v>46</v>
      </c>
      <c r="AH265" t="s">
        <v>158</v>
      </c>
      <c r="AI265" s="1">
        <v>41626</v>
      </c>
      <c r="AJ265">
        <v>12763.01</v>
      </c>
      <c r="AK265" s="33">
        <f t="shared" si="12"/>
        <v>37</v>
      </c>
      <c r="AL265" t="str">
        <f t="shared" si="13"/>
        <v>34-38</v>
      </c>
      <c r="AM265" t="str">
        <f t="shared" si="14"/>
        <v>12.000 a 13.999</v>
      </c>
    </row>
    <row r="266" spans="1:39" x14ac:dyDescent="0.25">
      <c r="A266" t="s">
        <v>2048</v>
      </c>
      <c r="B266" t="s">
        <v>36</v>
      </c>
      <c r="C266">
        <v>1068612</v>
      </c>
      <c r="D266">
        <v>4031493630</v>
      </c>
      <c r="E266" t="s">
        <v>2049</v>
      </c>
      <c r="F266" t="s">
        <v>37</v>
      </c>
      <c r="G266" t="s">
        <v>2050</v>
      </c>
      <c r="H266" t="s">
        <v>48</v>
      </c>
      <c r="I266" t="s">
        <v>39</v>
      </c>
      <c r="K266" t="s">
        <v>40</v>
      </c>
      <c r="M266">
        <v>4</v>
      </c>
      <c r="N266" t="s">
        <v>60</v>
      </c>
      <c r="O266" t="s">
        <v>41</v>
      </c>
      <c r="P266">
        <v>376</v>
      </c>
      <c r="Q266" t="s">
        <v>164</v>
      </c>
      <c r="R266" t="s">
        <v>41</v>
      </c>
      <c r="T266" t="s">
        <v>61</v>
      </c>
      <c r="U266" t="s">
        <v>1236</v>
      </c>
      <c r="V266" t="s">
        <v>44</v>
      </c>
      <c r="X266" t="s">
        <v>45</v>
      </c>
      <c r="AA266">
        <v>0</v>
      </c>
      <c r="AC266">
        <v>0</v>
      </c>
      <c r="AG266" t="s">
        <v>46</v>
      </c>
      <c r="AH266" t="s">
        <v>158</v>
      </c>
      <c r="AI266" s="1">
        <v>42401</v>
      </c>
      <c r="AJ266">
        <v>16124.88</v>
      </c>
      <c r="AK266" s="33">
        <f t="shared" si="12"/>
        <v>42</v>
      </c>
      <c r="AL266" t="str">
        <f t="shared" si="13"/>
        <v>39-43</v>
      </c>
      <c r="AM266" t="str">
        <f t="shared" si="14"/>
        <v>16.000 a 17.999</v>
      </c>
    </row>
    <row r="267" spans="1:39" x14ac:dyDescent="0.25">
      <c r="A267" t="s">
        <v>2051</v>
      </c>
      <c r="B267" t="s">
        <v>36</v>
      </c>
      <c r="C267">
        <v>1626505</v>
      </c>
      <c r="D267">
        <v>3512694608</v>
      </c>
      <c r="E267" t="s">
        <v>2052</v>
      </c>
      <c r="F267" t="s">
        <v>37</v>
      </c>
      <c r="G267" t="s">
        <v>2053</v>
      </c>
      <c r="H267" t="s">
        <v>48</v>
      </c>
      <c r="I267" t="s">
        <v>39</v>
      </c>
      <c r="K267" t="s">
        <v>40</v>
      </c>
      <c r="M267">
        <v>314</v>
      </c>
      <c r="N267" t="s">
        <v>135</v>
      </c>
      <c r="O267" t="s">
        <v>86</v>
      </c>
      <c r="P267">
        <v>314</v>
      </c>
      <c r="Q267" t="s">
        <v>135</v>
      </c>
      <c r="R267" t="s">
        <v>86</v>
      </c>
      <c r="T267" t="s">
        <v>61</v>
      </c>
      <c r="U267" t="s">
        <v>1241</v>
      </c>
      <c r="V267" t="s">
        <v>44</v>
      </c>
      <c r="X267" t="s">
        <v>45</v>
      </c>
      <c r="Z267" t="s">
        <v>74</v>
      </c>
      <c r="AA267">
        <v>26235</v>
      </c>
      <c r="AB267" t="s">
        <v>254</v>
      </c>
      <c r="AC267">
        <v>0</v>
      </c>
      <c r="AE267" t="s">
        <v>765</v>
      </c>
      <c r="AF267" t="s">
        <v>307</v>
      </c>
      <c r="AG267" t="s">
        <v>46</v>
      </c>
      <c r="AH267" t="s">
        <v>158</v>
      </c>
      <c r="AI267" s="1">
        <v>40057</v>
      </c>
      <c r="AJ267">
        <v>19531.71</v>
      </c>
      <c r="AK267" s="33">
        <f t="shared" si="12"/>
        <v>45</v>
      </c>
      <c r="AL267" t="str">
        <f t="shared" si="13"/>
        <v>44-48</v>
      </c>
      <c r="AM267" t="str">
        <f t="shared" si="14"/>
        <v>18.000 a 19.999</v>
      </c>
    </row>
    <row r="268" spans="1:39" x14ac:dyDescent="0.25">
      <c r="A268" t="s">
        <v>2054</v>
      </c>
      <c r="B268" t="s">
        <v>36</v>
      </c>
      <c r="C268">
        <v>3043335</v>
      </c>
      <c r="D268">
        <v>1493888021</v>
      </c>
      <c r="E268" t="s">
        <v>2055</v>
      </c>
      <c r="F268" t="s">
        <v>37</v>
      </c>
      <c r="G268" t="s">
        <v>2056</v>
      </c>
      <c r="H268" t="s">
        <v>48</v>
      </c>
      <c r="I268" t="s">
        <v>39</v>
      </c>
      <c r="K268" t="s">
        <v>271</v>
      </c>
      <c r="M268">
        <v>369</v>
      </c>
      <c r="N268" t="s">
        <v>242</v>
      </c>
      <c r="O268" t="s">
        <v>41</v>
      </c>
      <c r="P268">
        <v>369</v>
      </c>
      <c r="Q268" t="s">
        <v>242</v>
      </c>
      <c r="R268" t="s">
        <v>41</v>
      </c>
      <c r="T268" t="s">
        <v>61</v>
      </c>
      <c r="U268" t="s">
        <v>1257</v>
      </c>
      <c r="V268" t="s">
        <v>44</v>
      </c>
      <c r="X268" t="s">
        <v>45</v>
      </c>
      <c r="AA268">
        <v>0</v>
      </c>
      <c r="AC268">
        <v>0</v>
      </c>
      <c r="AG268" t="s">
        <v>46</v>
      </c>
      <c r="AH268" t="s">
        <v>158</v>
      </c>
      <c r="AI268" s="1">
        <v>43199</v>
      </c>
      <c r="AJ268">
        <v>11800.12</v>
      </c>
      <c r="AK268" s="33">
        <f t="shared" si="12"/>
        <v>34</v>
      </c>
      <c r="AL268" t="str">
        <f t="shared" si="13"/>
        <v>34-38</v>
      </c>
      <c r="AM268" t="str">
        <f t="shared" si="14"/>
        <v>10.000 a 11.999</v>
      </c>
    </row>
    <row r="269" spans="1:39" x14ac:dyDescent="0.25">
      <c r="A269" t="s">
        <v>2057</v>
      </c>
      <c r="B269" t="s">
        <v>36</v>
      </c>
      <c r="C269">
        <v>3299748</v>
      </c>
      <c r="D269">
        <v>11424371678</v>
      </c>
      <c r="E269" t="s">
        <v>2058</v>
      </c>
      <c r="F269" t="s">
        <v>37</v>
      </c>
      <c r="G269" t="s">
        <v>2059</v>
      </c>
      <c r="H269" t="s">
        <v>48</v>
      </c>
      <c r="I269" t="s">
        <v>39</v>
      </c>
      <c r="K269" t="s">
        <v>40</v>
      </c>
      <c r="M269">
        <v>789</v>
      </c>
      <c r="N269" t="s">
        <v>252</v>
      </c>
      <c r="O269" t="s">
        <v>104</v>
      </c>
      <c r="P269">
        <v>410</v>
      </c>
      <c r="Q269" t="s">
        <v>253</v>
      </c>
      <c r="R269" t="s">
        <v>41</v>
      </c>
      <c r="T269" t="s">
        <v>342</v>
      </c>
      <c r="U269" t="s">
        <v>1244</v>
      </c>
      <c r="V269" t="s">
        <v>825</v>
      </c>
      <c r="X269" t="s">
        <v>45</v>
      </c>
      <c r="AA269">
        <v>0</v>
      </c>
      <c r="AC269">
        <v>0</v>
      </c>
      <c r="AG269" t="s">
        <v>826</v>
      </c>
      <c r="AH269" t="s">
        <v>47</v>
      </c>
      <c r="AI269" s="1">
        <v>44733</v>
      </c>
      <c r="AJ269">
        <v>3866.06</v>
      </c>
      <c r="AK269" s="33">
        <f t="shared" si="12"/>
        <v>29</v>
      </c>
      <c r="AL269" t="str">
        <f t="shared" si="13"/>
        <v>29-33</v>
      </c>
      <c r="AM269" t="str">
        <f t="shared" si="14"/>
        <v>2.000 a 3.999</v>
      </c>
    </row>
    <row r="270" spans="1:39" x14ac:dyDescent="0.25">
      <c r="A270" t="s">
        <v>2060</v>
      </c>
      <c r="B270" t="s">
        <v>36</v>
      </c>
      <c r="C270">
        <v>2924230</v>
      </c>
      <c r="D270">
        <v>7714113677</v>
      </c>
      <c r="E270" t="s">
        <v>2061</v>
      </c>
      <c r="F270" t="s">
        <v>37</v>
      </c>
      <c r="G270" t="s">
        <v>2062</v>
      </c>
      <c r="H270" t="s">
        <v>48</v>
      </c>
      <c r="I270" t="s">
        <v>39</v>
      </c>
      <c r="K270" t="s">
        <v>40</v>
      </c>
      <c r="M270">
        <v>288</v>
      </c>
      <c r="N270" t="s">
        <v>186</v>
      </c>
      <c r="O270" t="s">
        <v>86</v>
      </c>
      <c r="P270">
        <v>288</v>
      </c>
      <c r="Q270" t="s">
        <v>186</v>
      </c>
      <c r="R270" t="s">
        <v>86</v>
      </c>
      <c r="T270" t="s">
        <v>61</v>
      </c>
      <c r="U270" t="s">
        <v>1278</v>
      </c>
      <c r="V270" t="s">
        <v>44</v>
      </c>
      <c r="X270" t="s">
        <v>45</v>
      </c>
      <c r="AA270">
        <v>0</v>
      </c>
      <c r="AC270">
        <v>0</v>
      </c>
      <c r="AG270" t="s">
        <v>46</v>
      </c>
      <c r="AH270" t="s">
        <v>158</v>
      </c>
      <c r="AI270" s="1">
        <v>41547</v>
      </c>
      <c r="AJ270">
        <v>12763.01</v>
      </c>
      <c r="AK270" s="33">
        <f t="shared" si="12"/>
        <v>36</v>
      </c>
      <c r="AL270" t="str">
        <f t="shared" si="13"/>
        <v>34-38</v>
      </c>
      <c r="AM270" t="str">
        <f t="shared" si="14"/>
        <v>12.000 a 13.999</v>
      </c>
    </row>
    <row r="271" spans="1:39" x14ac:dyDescent="0.25">
      <c r="A271" t="s">
        <v>2063</v>
      </c>
      <c r="B271" t="s">
        <v>36</v>
      </c>
      <c r="C271">
        <v>2360363</v>
      </c>
      <c r="D271">
        <v>15982139890</v>
      </c>
      <c r="E271" t="s">
        <v>2064</v>
      </c>
      <c r="F271" t="s">
        <v>37</v>
      </c>
      <c r="G271" t="s">
        <v>2065</v>
      </c>
      <c r="H271" t="s">
        <v>48</v>
      </c>
      <c r="I271" t="s">
        <v>39</v>
      </c>
      <c r="K271" t="s">
        <v>72</v>
      </c>
      <c r="L271" t="s">
        <v>588</v>
      </c>
      <c r="M271">
        <v>305</v>
      </c>
      <c r="N271" t="s">
        <v>100</v>
      </c>
      <c r="O271" t="s">
        <v>86</v>
      </c>
      <c r="P271">
        <v>305</v>
      </c>
      <c r="Q271" t="s">
        <v>100</v>
      </c>
      <c r="R271" t="s">
        <v>86</v>
      </c>
      <c r="T271" t="s">
        <v>61</v>
      </c>
      <c r="U271" t="s">
        <v>1285</v>
      </c>
      <c r="V271" t="s">
        <v>44</v>
      </c>
      <c r="X271" t="s">
        <v>45</v>
      </c>
      <c r="AA271">
        <v>0</v>
      </c>
      <c r="AC271">
        <v>0</v>
      </c>
      <c r="AG271" t="s">
        <v>46</v>
      </c>
      <c r="AH271" t="s">
        <v>158</v>
      </c>
      <c r="AI271" s="1">
        <v>37796</v>
      </c>
      <c r="AJ271">
        <v>17255.59</v>
      </c>
      <c r="AK271" s="33">
        <f t="shared" si="12"/>
        <v>49</v>
      </c>
      <c r="AL271" t="str">
        <f t="shared" si="13"/>
        <v>49-53</v>
      </c>
      <c r="AM271" t="str">
        <f t="shared" si="14"/>
        <v>16.000 a 17.999</v>
      </c>
    </row>
    <row r="272" spans="1:39" x14ac:dyDescent="0.25">
      <c r="A272" t="s">
        <v>2066</v>
      </c>
      <c r="B272" t="s">
        <v>36</v>
      </c>
      <c r="C272">
        <v>2273209</v>
      </c>
      <c r="D272">
        <v>57700567620</v>
      </c>
      <c r="E272" t="s">
        <v>632</v>
      </c>
      <c r="F272" t="s">
        <v>37</v>
      </c>
      <c r="G272" t="s">
        <v>2067</v>
      </c>
      <c r="H272" t="s">
        <v>48</v>
      </c>
      <c r="I272" t="s">
        <v>39</v>
      </c>
      <c r="K272" t="s">
        <v>40</v>
      </c>
      <c r="L272" t="s">
        <v>131</v>
      </c>
      <c r="M272">
        <v>410</v>
      </c>
      <c r="N272" t="s">
        <v>253</v>
      </c>
      <c r="O272" t="s">
        <v>41</v>
      </c>
      <c r="P272">
        <v>410</v>
      </c>
      <c r="Q272" t="s">
        <v>253</v>
      </c>
      <c r="R272" t="s">
        <v>41</v>
      </c>
      <c r="T272" t="s">
        <v>61</v>
      </c>
      <c r="U272" t="s">
        <v>1252</v>
      </c>
      <c r="V272" t="s">
        <v>44</v>
      </c>
      <c r="X272" t="s">
        <v>45</v>
      </c>
      <c r="AA272">
        <v>0</v>
      </c>
      <c r="AC272">
        <v>0</v>
      </c>
      <c r="AG272" t="s">
        <v>46</v>
      </c>
      <c r="AH272" t="s">
        <v>158</v>
      </c>
      <c r="AI272" s="1">
        <v>36019</v>
      </c>
      <c r="AJ272">
        <v>22439.77</v>
      </c>
      <c r="AK272" s="33">
        <f t="shared" si="12"/>
        <v>57</v>
      </c>
      <c r="AL272" t="str">
        <f t="shared" si="13"/>
        <v>54-58</v>
      </c>
      <c r="AM272" t="str">
        <f t="shared" si="14"/>
        <v>20.000 ou mais</v>
      </c>
    </row>
    <row r="273" spans="1:39" x14ac:dyDescent="0.25">
      <c r="A273" t="s">
        <v>2068</v>
      </c>
      <c r="B273" t="s">
        <v>36</v>
      </c>
      <c r="C273">
        <v>1822754</v>
      </c>
      <c r="D273">
        <v>15281112813</v>
      </c>
      <c r="E273" t="s">
        <v>2069</v>
      </c>
      <c r="F273" t="s">
        <v>37</v>
      </c>
      <c r="G273" t="s">
        <v>2070</v>
      </c>
      <c r="H273" t="s">
        <v>48</v>
      </c>
      <c r="I273" t="s">
        <v>39</v>
      </c>
      <c r="K273" t="s">
        <v>72</v>
      </c>
      <c r="M273">
        <v>335</v>
      </c>
      <c r="N273" t="s">
        <v>159</v>
      </c>
      <c r="O273" t="s">
        <v>41</v>
      </c>
      <c r="P273">
        <v>335</v>
      </c>
      <c r="Q273" t="s">
        <v>159</v>
      </c>
      <c r="R273" t="s">
        <v>41</v>
      </c>
      <c r="T273" t="s">
        <v>61</v>
      </c>
      <c r="U273" t="s">
        <v>1285</v>
      </c>
      <c r="V273" t="s">
        <v>44</v>
      </c>
      <c r="X273" t="s">
        <v>45</v>
      </c>
      <c r="AA273">
        <v>0</v>
      </c>
      <c r="AC273">
        <v>0</v>
      </c>
      <c r="AG273" t="s">
        <v>46</v>
      </c>
      <c r="AH273" t="s">
        <v>158</v>
      </c>
      <c r="AI273" s="1">
        <v>40457</v>
      </c>
      <c r="AJ273">
        <v>17255.59</v>
      </c>
      <c r="AK273" s="33">
        <f t="shared" si="12"/>
        <v>50</v>
      </c>
      <c r="AL273" t="str">
        <f t="shared" si="13"/>
        <v>49-53</v>
      </c>
      <c r="AM273" t="str">
        <f t="shared" si="14"/>
        <v>16.000 a 17.999</v>
      </c>
    </row>
    <row r="274" spans="1:39" x14ac:dyDescent="0.25">
      <c r="A274" t="s">
        <v>2071</v>
      </c>
      <c r="B274" t="s">
        <v>36</v>
      </c>
      <c r="C274">
        <v>2374433</v>
      </c>
      <c r="D274">
        <v>80378170759</v>
      </c>
      <c r="E274" t="s">
        <v>381</v>
      </c>
      <c r="F274" t="s">
        <v>37</v>
      </c>
      <c r="G274" t="s">
        <v>2072</v>
      </c>
      <c r="H274" t="s">
        <v>48</v>
      </c>
      <c r="I274" t="s">
        <v>39</v>
      </c>
      <c r="K274" t="s">
        <v>114</v>
      </c>
      <c r="L274" t="s">
        <v>216</v>
      </c>
      <c r="M274">
        <v>349</v>
      </c>
      <c r="N274" t="s">
        <v>65</v>
      </c>
      <c r="O274" t="s">
        <v>41</v>
      </c>
      <c r="P274">
        <v>349</v>
      </c>
      <c r="Q274" t="s">
        <v>65</v>
      </c>
      <c r="R274" t="s">
        <v>41</v>
      </c>
      <c r="T274" t="s">
        <v>61</v>
      </c>
      <c r="U274" t="s">
        <v>1269</v>
      </c>
      <c r="V274" t="s">
        <v>44</v>
      </c>
      <c r="X274" t="s">
        <v>45</v>
      </c>
      <c r="AA274">
        <v>0</v>
      </c>
      <c r="AC274">
        <v>0</v>
      </c>
      <c r="AG274" t="s">
        <v>46</v>
      </c>
      <c r="AH274" t="s">
        <v>158</v>
      </c>
      <c r="AI274" s="1">
        <v>38205</v>
      </c>
      <c r="AJ274">
        <v>17945.810000000001</v>
      </c>
      <c r="AK274" s="33">
        <f t="shared" si="12"/>
        <v>57</v>
      </c>
      <c r="AL274" t="str">
        <f t="shared" si="13"/>
        <v>54-58</v>
      </c>
      <c r="AM274" t="str">
        <f t="shared" si="14"/>
        <v>16.000 a 17.999</v>
      </c>
    </row>
    <row r="275" spans="1:39" x14ac:dyDescent="0.25">
      <c r="A275" t="s">
        <v>2073</v>
      </c>
      <c r="B275" t="s">
        <v>36</v>
      </c>
      <c r="C275">
        <v>2211226</v>
      </c>
      <c r="D275">
        <v>34484758822</v>
      </c>
      <c r="E275" t="s">
        <v>2074</v>
      </c>
      <c r="F275" t="s">
        <v>37</v>
      </c>
      <c r="G275" t="s">
        <v>688</v>
      </c>
      <c r="H275" t="s">
        <v>48</v>
      </c>
      <c r="I275" t="s">
        <v>39</v>
      </c>
      <c r="K275" t="s">
        <v>40</v>
      </c>
      <c r="M275">
        <v>799</v>
      </c>
      <c r="N275" t="s">
        <v>550</v>
      </c>
      <c r="O275" t="s">
        <v>55</v>
      </c>
      <c r="P275">
        <v>1152</v>
      </c>
      <c r="Q275" t="s">
        <v>113</v>
      </c>
      <c r="R275" t="s">
        <v>55</v>
      </c>
      <c r="T275" t="s">
        <v>61</v>
      </c>
      <c r="U275" t="s">
        <v>1278</v>
      </c>
      <c r="V275" t="s">
        <v>44</v>
      </c>
      <c r="X275" t="s">
        <v>45</v>
      </c>
      <c r="AA275">
        <v>0</v>
      </c>
      <c r="AC275">
        <v>0</v>
      </c>
      <c r="AG275" t="s">
        <v>46</v>
      </c>
      <c r="AH275" t="s">
        <v>158</v>
      </c>
      <c r="AI275" s="1">
        <v>42088</v>
      </c>
      <c r="AJ275">
        <v>13356.63</v>
      </c>
      <c r="AK275" s="33">
        <f t="shared" si="12"/>
        <v>36</v>
      </c>
      <c r="AL275" t="str">
        <f t="shared" si="13"/>
        <v>34-38</v>
      </c>
      <c r="AM275" t="str">
        <f t="shared" si="14"/>
        <v>12.000 a 13.999</v>
      </c>
    </row>
    <row r="276" spans="1:39" x14ac:dyDescent="0.25">
      <c r="A276" t="s">
        <v>2075</v>
      </c>
      <c r="B276" t="s">
        <v>36</v>
      </c>
      <c r="C276">
        <v>2150961</v>
      </c>
      <c r="D276">
        <v>227584023</v>
      </c>
      <c r="E276" t="s">
        <v>2076</v>
      </c>
      <c r="F276" t="s">
        <v>37</v>
      </c>
      <c r="G276" t="s">
        <v>2077</v>
      </c>
      <c r="H276" t="s">
        <v>48</v>
      </c>
      <c r="I276" t="s">
        <v>39</v>
      </c>
      <c r="K276" t="s">
        <v>271</v>
      </c>
      <c r="M276">
        <v>410</v>
      </c>
      <c r="N276" t="s">
        <v>253</v>
      </c>
      <c r="O276" t="s">
        <v>41</v>
      </c>
      <c r="P276">
        <v>410</v>
      </c>
      <c r="Q276" t="s">
        <v>253</v>
      </c>
      <c r="R276" t="s">
        <v>41</v>
      </c>
      <c r="T276" t="s">
        <v>61</v>
      </c>
      <c r="U276" t="s">
        <v>1278</v>
      </c>
      <c r="V276" t="s">
        <v>44</v>
      </c>
      <c r="X276" t="s">
        <v>45</v>
      </c>
      <c r="AA276">
        <v>0</v>
      </c>
      <c r="AC276">
        <v>0</v>
      </c>
      <c r="AG276" t="s">
        <v>46</v>
      </c>
      <c r="AH276" t="s">
        <v>158</v>
      </c>
      <c r="AI276" s="1">
        <v>41866</v>
      </c>
      <c r="AJ276">
        <v>13746.19</v>
      </c>
      <c r="AK276" s="33">
        <f t="shared" si="12"/>
        <v>39</v>
      </c>
      <c r="AL276" t="str">
        <f t="shared" si="13"/>
        <v>39-43</v>
      </c>
      <c r="AM276" t="str">
        <f t="shared" si="14"/>
        <v>12.000 a 13.999</v>
      </c>
    </row>
    <row r="277" spans="1:39" x14ac:dyDescent="0.25">
      <c r="A277" t="s">
        <v>2078</v>
      </c>
      <c r="B277" t="s">
        <v>36</v>
      </c>
      <c r="C277">
        <v>1522047</v>
      </c>
      <c r="D277">
        <v>15198671827</v>
      </c>
      <c r="E277" t="s">
        <v>2079</v>
      </c>
      <c r="F277" t="s">
        <v>53</v>
      </c>
      <c r="G277" t="s">
        <v>2080</v>
      </c>
      <c r="H277" t="s">
        <v>48</v>
      </c>
      <c r="I277" t="s">
        <v>39</v>
      </c>
      <c r="K277" t="s">
        <v>72</v>
      </c>
      <c r="L277" t="s">
        <v>139</v>
      </c>
      <c r="M277">
        <v>399</v>
      </c>
      <c r="N277" t="s">
        <v>115</v>
      </c>
      <c r="O277" t="s">
        <v>70</v>
      </c>
      <c r="P277">
        <v>399</v>
      </c>
      <c r="Q277" t="s">
        <v>115</v>
      </c>
      <c r="R277" t="s">
        <v>70</v>
      </c>
      <c r="T277" t="s">
        <v>61</v>
      </c>
      <c r="U277" t="s">
        <v>1241</v>
      </c>
      <c r="V277" t="s">
        <v>44</v>
      </c>
      <c r="X277" t="s">
        <v>45</v>
      </c>
      <c r="AA277">
        <v>26285</v>
      </c>
      <c r="AB277" t="s">
        <v>1361</v>
      </c>
      <c r="AC277">
        <v>0</v>
      </c>
      <c r="AG277" t="s">
        <v>46</v>
      </c>
      <c r="AH277" t="s">
        <v>158</v>
      </c>
      <c r="AI277" s="1">
        <v>39479</v>
      </c>
      <c r="AJ277">
        <v>18663.64</v>
      </c>
      <c r="AK277" s="33">
        <f t="shared" si="12"/>
        <v>48</v>
      </c>
      <c r="AL277" t="str">
        <f t="shared" si="13"/>
        <v>44-48</v>
      </c>
      <c r="AM277" t="str">
        <f t="shared" si="14"/>
        <v>18.000 a 19.999</v>
      </c>
    </row>
    <row r="278" spans="1:39" x14ac:dyDescent="0.25">
      <c r="A278" t="s">
        <v>2081</v>
      </c>
      <c r="B278" t="s">
        <v>36</v>
      </c>
      <c r="C278">
        <v>1350579</v>
      </c>
      <c r="D278">
        <v>8229682828</v>
      </c>
      <c r="E278" t="s">
        <v>2082</v>
      </c>
      <c r="F278" t="s">
        <v>53</v>
      </c>
      <c r="G278" t="s">
        <v>2083</v>
      </c>
      <c r="H278" t="s">
        <v>48</v>
      </c>
      <c r="I278" t="s">
        <v>39</v>
      </c>
      <c r="K278" t="s">
        <v>72</v>
      </c>
      <c r="L278" t="s">
        <v>730</v>
      </c>
      <c r="M278">
        <v>363</v>
      </c>
      <c r="N278" t="s">
        <v>155</v>
      </c>
      <c r="O278" t="s">
        <v>41</v>
      </c>
      <c r="P278">
        <v>363</v>
      </c>
      <c r="Q278" t="s">
        <v>155</v>
      </c>
      <c r="R278" t="s">
        <v>41</v>
      </c>
      <c r="T278" t="s">
        <v>61</v>
      </c>
      <c r="U278" t="s">
        <v>1252</v>
      </c>
      <c r="V278" t="s">
        <v>44</v>
      </c>
      <c r="X278" t="s">
        <v>45</v>
      </c>
      <c r="Z278" t="s">
        <v>1627</v>
      </c>
      <c r="AA278">
        <v>0</v>
      </c>
      <c r="AC278">
        <v>0</v>
      </c>
      <c r="AE278" t="s">
        <v>2084</v>
      </c>
      <c r="AF278" t="s">
        <v>2085</v>
      </c>
      <c r="AG278" t="s">
        <v>46</v>
      </c>
      <c r="AH278" t="s">
        <v>158</v>
      </c>
      <c r="AI278" s="1">
        <v>37408</v>
      </c>
      <c r="AJ278">
        <v>20530.009999999998</v>
      </c>
      <c r="AK278" s="33">
        <f t="shared" si="12"/>
        <v>58</v>
      </c>
      <c r="AL278" t="str">
        <f t="shared" si="13"/>
        <v>54-58</v>
      </c>
      <c r="AM278" t="str">
        <f t="shared" si="14"/>
        <v>20.000 ou mais</v>
      </c>
    </row>
    <row r="279" spans="1:39" x14ac:dyDescent="0.25">
      <c r="A279" t="s">
        <v>2086</v>
      </c>
      <c r="B279" t="s">
        <v>36</v>
      </c>
      <c r="C279">
        <v>1373449</v>
      </c>
      <c r="D279">
        <v>10652797873</v>
      </c>
      <c r="E279" t="s">
        <v>2087</v>
      </c>
      <c r="F279" t="s">
        <v>53</v>
      </c>
      <c r="G279" t="s">
        <v>2088</v>
      </c>
      <c r="H279" t="s">
        <v>48</v>
      </c>
      <c r="I279" t="s">
        <v>39</v>
      </c>
      <c r="K279" t="s">
        <v>72</v>
      </c>
      <c r="M279">
        <v>794</v>
      </c>
      <c r="N279" t="s">
        <v>807</v>
      </c>
      <c r="O279" t="s">
        <v>55</v>
      </c>
      <c r="P279">
        <v>1158</v>
      </c>
      <c r="Q279" t="s">
        <v>608</v>
      </c>
      <c r="R279" t="s">
        <v>55</v>
      </c>
      <c r="T279" t="s">
        <v>61</v>
      </c>
      <c r="U279" t="s">
        <v>1236</v>
      </c>
      <c r="V279" t="s">
        <v>44</v>
      </c>
      <c r="X279" t="s">
        <v>45</v>
      </c>
      <c r="AA279">
        <v>26235</v>
      </c>
      <c r="AB279" t="s">
        <v>254</v>
      </c>
      <c r="AC279">
        <v>0</v>
      </c>
      <c r="AG279" t="s">
        <v>46</v>
      </c>
      <c r="AH279" t="s">
        <v>158</v>
      </c>
      <c r="AI279" s="1">
        <v>44690</v>
      </c>
      <c r="AJ279">
        <v>1.00000000002183E-2</v>
      </c>
      <c r="AK279" s="33">
        <f t="shared" si="12"/>
        <v>54</v>
      </c>
      <c r="AL279" t="str">
        <f t="shared" si="13"/>
        <v>54-58</v>
      </c>
      <c r="AM279" t="str">
        <f t="shared" si="14"/>
        <v>até 1.999</v>
      </c>
    </row>
    <row r="280" spans="1:39" x14ac:dyDescent="0.25">
      <c r="A280" t="s">
        <v>2089</v>
      </c>
      <c r="B280" t="s">
        <v>36</v>
      </c>
      <c r="C280">
        <v>1504716</v>
      </c>
      <c r="D280">
        <v>32390688349</v>
      </c>
      <c r="E280" t="s">
        <v>2090</v>
      </c>
      <c r="F280" t="s">
        <v>53</v>
      </c>
      <c r="G280" t="s">
        <v>2091</v>
      </c>
      <c r="H280" t="s">
        <v>48</v>
      </c>
      <c r="I280" t="s">
        <v>39</v>
      </c>
      <c r="K280" t="s">
        <v>207</v>
      </c>
      <c r="L280" t="s">
        <v>2092</v>
      </c>
      <c r="M280">
        <v>344</v>
      </c>
      <c r="N280" t="s">
        <v>111</v>
      </c>
      <c r="O280" t="s">
        <v>41</v>
      </c>
      <c r="P280">
        <v>344</v>
      </c>
      <c r="Q280" t="s">
        <v>111</v>
      </c>
      <c r="R280" t="s">
        <v>41</v>
      </c>
      <c r="T280" t="s">
        <v>61</v>
      </c>
      <c r="U280" t="s">
        <v>1252</v>
      </c>
      <c r="V280" t="s">
        <v>44</v>
      </c>
      <c r="X280" t="s">
        <v>45</v>
      </c>
      <c r="AA280">
        <v>0</v>
      </c>
      <c r="AC280">
        <v>0</v>
      </c>
      <c r="AG280" t="s">
        <v>46</v>
      </c>
      <c r="AH280" t="s">
        <v>158</v>
      </c>
      <c r="AI280" s="1">
        <v>38569</v>
      </c>
      <c r="AJ280">
        <v>20530.009999999998</v>
      </c>
      <c r="AK280" s="33">
        <f t="shared" si="12"/>
        <v>55</v>
      </c>
      <c r="AL280" t="str">
        <f t="shared" si="13"/>
        <v>54-58</v>
      </c>
      <c r="AM280" t="str">
        <f t="shared" si="14"/>
        <v>20.000 ou mais</v>
      </c>
    </row>
    <row r="281" spans="1:39" x14ac:dyDescent="0.25">
      <c r="A281" t="s">
        <v>2093</v>
      </c>
      <c r="B281" t="s">
        <v>36</v>
      </c>
      <c r="C281">
        <v>2891172</v>
      </c>
      <c r="D281">
        <v>416162606</v>
      </c>
      <c r="E281" t="s">
        <v>2094</v>
      </c>
      <c r="F281" t="s">
        <v>53</v>
      </c>
      <c r="G281" t="s">
        <v>2095</v>
      </c>
      <c r="H281" t="s">
        <v>67</v>
      </c>
      <c r="I281" t="s">
        <v>39</v>
      </c>
      <c r="K281" t="s">
        <v>40</v>
      </c>
      <c r="M281">
        <v>362</v>
      </c>
      <c r="N281" t="s">
        <v>554</v>
      </c>
      <c r="O281" t="s">
        <v>41</v>
      </c>
      <c r="P281">
        <v>360</v>
      </c>
      <c r="Q281" t="s">
        <v>455</v>
      </c>
      <c r="R281" t="s">
        <v>41</v>
      </c>
      <c r="T281" t="s">
        <v>52</v>
      </c>
      <c r="U281" t="s">
        <v>1236</v>
      </c>
      <c r="V281" t="s">
        <v>44</v>
      </c>
      <c r="X281" t="s">
        <v>45</v>
      </c>
      <c r="Z281" t="s">
        <v>245</v>
      </c>
      <c r="AA281">
        <v>0</v>
      </c>
      <c r="AC281">
        <v>0</v>
      </c>
      <c r="AE281" t="s">
        <v>515</v>
      </c>
      <c r="AF281" t="s">
        <v>763</v>
      </c>
      <c r="AG281" t="s">
        <v>46</v>
      </c>
      <c r="AH281" t="s">
        <v>158</v>
      </c>
      <c r="AI281" s="1">
        <v>41325</v>
      </c>
      <c r="AJ281">
        <v>8561.94</v>
      </c>
      <c r="AK281" s="33">
        <f t="shared" si="12"/>
        <v>47</v>
      </c>
      <c r="AL281" t="str">
        <f t="shared" si="13"/>
        <v>44-48</v>
      </c>
      <c r="AM281" t="str">
        <f t="shared" si="14"/>
        <v>8.000 a 9.999</v>
      </c>
    </row>
    <row r="282" spans="1:39" x14ac:dyDescent="0.25">
      <c r="A282" t="s">
        <v>2096</v>
      </c>
      <c r="B282" t="s">
        <v>36</v>
      </c>
      <c r="C282">
        <v>413586</v>
      </c>
      <c r="D282">
        <v>98186094849</v>
      </c>
      <c r="E282" t="s">
        <v>2097</v>
      </c>
      <c r="F282" t="s">
        <v>53</v>
      </c>
      <c r="G282" t="s">
        <v>2098</v>
      </c>
      <c r="H282" t="s">
        <v>48</v>
      </c>
      <c r="I282" t="s">
        <v>39</v>
      </c>
      <c r="K282" t="s">
        <v>72</v>
      </c>
      <c r="L282" t="s">
        <v>2099</v>
      </c>
      <c r="M282">
        <v>307</v>
      </c>
      <c r="N282" t="s">
        <v>1332</v>
      </c>
      <c r="O282" t="s">
        <v>86</v>
      </c>
      <c r="P282">
        <v>305</v>
      </c>
      <c r="Q282" t="s">
        <v>100</v>
      </c>
      <c r="R282" t="s">
        <v>86</v>
      </c>
      <c r="T282" t="s">
        <v>43</v>
      </c>
      <c r="U282" t="s">
        <v>1302</v>
      </c>
      <c r="V282" t="s">
        <v>44</v>
      </c>
      <c r="X282" t="s">
        <v>45</v>
      </c>
      <c r="AA282">
        <v>0</v>
      </c>
      <c r="AC282">
        <v>0</v>
      </c>
      <c r="AG282" t="s">
        <v>46</v>
      </c>
      <c r="AH282" t="s">
        <v>47</v>
      </c>
      <c r="AI282" s="1">
        <v>33546</v>
      </c>
      <c r="AJ282">
        <v>6710.98</v>
      </c>
      <c r="AK282" s="33">
        <f t="shared" si="12"/>
        <v>63</v>
      </c>
      <c r="AL282" t="str">
        <f t="shared" si="13"/>
        <v>59-63</v>
      </c>
      <c r="AM282" t="str">
        <f t="shared" si="14"/>
        <v>6.000 a 7.999</v>
      </c>
    </row>
    <row r="283" spans="1:39" x14ac:dyDescent="0.25">
      <c r="A283" t="s">
        <v>2100</v>
      </c>
      <c r="B283" t="s">
        <v>36</v>
      </c>
      <c r="C283">
        <v>2372879</v>
      </c>
      <c r="D283">
        <v>15838540885</v>
      </c>
      <c r="E283" t="s">
        <v>2101</v>
      </c>
      <c r="F283" t="s">
        <v>53</v>
      </c>
      <c r="G283" t="s">
        <v>2102</v>
      </c>
      <c r="H283" t="s">
        <v>48</v>
      </c>
      <c r="I283" t="s">
        <v>39</v>
      </c>
      <c r="K283" t="s">
        <v>72</v>
      </c>
      <c r="L283" t="s">
        <v>2103</v>
      </c>
      <c r="M283">
        <v>403</v>
      </c>
      <c r="N283" t="s">
        <v>105</v>
      </c>
      <c r="O283" t="s">
        <v>41</v>
      </c>
      <c r="P283">
        <v>403</v>
      </c>
      <c r="Q283" t="s">
        <v>105</v>
      </c>
      <c r="R283" t="s">
        <v>41</v>
      </c>
      <c r="T283" t="s">
        <v>61</v>
      </c>
      <c r="U283" t="s">
        <v>1241</v>
      </c>
      <c r="V283" t="s">
        <v>44</v>
      </c>
      <c r="X283" t="s">
        <v>45</v>
      </c>
      <c r="AA283">
        <v>0</v>
      </c>
      <c r="AC283">
        <v>0</v>
      </c>
      <c r="AG283" t="s">
        <v>46</v>
      </c>
      <c r="AH283" t="s">
        <v>158</v>
      </c>
      <c r="AI283" s="1">
        <v>38308</v>
      </c>
      <c r="AJ283">
        <v>18663.64</v>
      </c>
      <c r="AK283" s="33">
        <f t="shared" si="12"/>
        <v>50</v>
      </c>
      <c r="AL283" t="str">
        <f t="shared" si="13"/>
        <v>49-53</v>
      </c>
      <c r="AM283" t="str">
        <f t="shared" si="14"/>
        <v>18.000 a 19.999</v>
      </c>
    </row>
    <row r="284" spans="1:39" x14ac:dyDescent="0.25">
      <c r="A284" t="s">
        <v>2104</v>
      </c>
      <c r="B284" t="s">
        <v>36</v>
      </c>
      <c r="C284">
        <v>1946995</v>
      </c>
      <c r="D284">
        <v>31042566836</v>
      </c>
      <c r="E284" t="s">
        <v>804</v>
      </c>
      <c r="F284" t="s">
        <v>53</v>
      </c>
      <c r="G284" t="s">
        <v>2105</v>
      </c>
      <c r="H284" t="s">
        <v>48</v>
      </c>
      <c r="I284" t="s">
        <v>39</v>
      </c>
      <c r="K284" t="s">
        <v>72</v>
      </c>
      <c r="M284">
        <v>349</v>
      </c>
      <c r="N284" t="s">
        <v>65</v>
      </c>
      <c r="O284" t="s">
        <v>41</v>
      </c>
      <c r="P284">
        <v>349</v>
      </c>
      <c r="Q284" t="s">
        <v>65</v>
      </c>
      <c r="R284" t="s">
        <v>41</v>
      </c>
      <c r="T284" t="s">
        <v>61</v>
      </c>
      <c r="U284" t="s">
        <v>1285</v>
      </c>
      <c r="V284" t="s">
        <v>44</v>
      </c>
      <c r="X284" t="s">
        <v>45</v>
      </c>
      <c r="AA284">
        <v>26240</v>
      </c>
      <c r="AB284" t="s">
        <v>2106</v>
      </c>
      <c r="AC284">
        <v>0</v>
      </c>
      <c r="AG284" t="s">
        <v>46</v>
      </c>
      <c r="AH284" t="s">
        <v>158</v>
      </c>
      <c r="AI284" s="1">
        <v>42066</v>
      </c>
      <c r="AJ284">
        <v>17255.59</v>
      </c>
      <c r="AK284" s="33">
        <f t="shared" si="12"/>
        <v>40</v>
      </c>
      <c r="AL284" t="str">
        <f t="shared" si="13"/>
        <v>39-43</v>
      </c>
      <c r="AM284" t="str">
        <f t="shared" si="14"/>
        <v>16.000 a 17.999</v>
      </c>
    </row>
    <row r="285" spans="1:39" x14ac:dyDescent="0.25">
      <c r="A285" t="s">
        <v>2107</v>
      </c>
      <c r="B285" t="s">
        <v>36</v>
      </c>
      <c r="C285">
        <v>1325673</v>
      </c>
      <c r="D285">
        <v>29648513104</v>
      </c>
      <c r="E285" t="s">
        <v>2108</v>
      </c>
      <c r="F285" t="s">
        <v>53</v>
      </c>
      <c r="G285" t="s">
        <v>2109</v>
      </c>
      <c r="H285" t="s">
        <v>48</v>
      </c>
      <c r="I285" t="s">
        <v>39</v>
      </c>
      <c r="K285" t="s">
        <v>72</v>
      </c>
      <c r="M285">
        <v>414</v>
      </c>
      <c r="N285" t="s">
        <v>128</v>
      </c>
      <c r="O285" t="s">
        <v>41</v>
      </c>
      <c r="P285">
        <v>414</v>
      </c>
      <c r="Q285" t="s">
        <v>128</v>
      </c>
      <c r="R285" t="s">
        <v>41</v>
      </c>
      <c r="T285" t="s">
        <v>61</v>
      </c>
      <c r="U285" t="s">
        <v>1236</v>
      </c>
      <c r="V285" t="s">
        <v>44</v>
      </c>
      <c r="X285" t="s">
        <v>45</v>
      </c>
      <c r="AA285">
        <v>0</v>
      </c>
      <c r="AC285">
        <v>0</v>
      </c>
      <c r="AG285" t="s">
        <v>46</v>
      </c>
      <c r="AH285" t="s">
        <v>158</v>
      </c>
      <c r="AI285" s="1">
        <v>42919</v>
      </c>
      <c r="AJ285">
        <v>12272.12</v>
      </c>
      <c r="AK285" s="33">
        <f t="shared" si="12"/>
        <v>59</v>
      </c>
      <c r="AL285" t="str">
        <f t="shared" si="13"/>
        <v>59-63</v>
      </c>
      <c r="AM285" t="str">
        <f t="shared" si="14"/>
        <v>12.000 a 13.999</v>
      </c>
    </row>
    <row r="286" spans="1:39" x14ac:dyDescent="0.25">
      <c r="A286" t="s">
        <v>2110</v>
      </c>
      <c r="B286" t="s">
        <v>36</v>
      </c>
      <c r="C286">
        <v>2023542</v>
      </c>
      <c r="D286">
        <v>21974693805</v>
      </c>
      <c r="E286" t="s">
        <v>2111</v>
      </c>
      <c r="F286" t="s">
        <v>53</v>
      </c>
      <c r="G286" t="s">
        <v>2112</v>
      </c>
      <c r="H286" t="s">
        <v>48</v>
      </c>
      <c r="I286" t="s">
        <v>39</v>
      </c>
      <c r="K286" t="s">
        <v>72</v>
      </c>
      <c r="M286">
        <v>344</v>
      </c>
      <c r="N286" t="s">
        <v>111</v>
      </c>
      <c r="O286" t="s">
        <v>41</v>
      </c>
      <c r="P286">
        <v>344</v>
      </c>
      <c r="Q286" t="s">
        <v>111</v>
      </c>
      <c r="R286" t="s">
        <v>41</v>
      </c>
      <c r="T286" t="s">
        <v>61</v>
      </c>
      <c r="U286" t="s">
        <v>1302</v>
      </c>
      <c r="V286" t="s">
        <v>44</v>
      </c>
      <c r="X286" t="s">
        <v>45</v>
      </c>
      <c r="AA286">
        <v>0</v>
      </c>
      <c r="AC286">
        <v>0</v>
      </c>
      <c r="AG286" t="s">
        <v>46</v>
      </c>
      <c r="AH286" t="s">
        <v>158</v>
      </c>
      <c r="AI286" s="1">
        <v>41402</v>
      </c>
      <c r="AJ286">
        <v>13273.52</v>
      </c>
      <c r="AK286" s="33">
        <f t="shared" si="12"/>
        <v>41</v>
      </c>
      <c r="AL286" t="str">
        <f t="shared" si="13"/>
        <v>39-43</v>
      </c>
      <c r="AM286" t="str">
        <f t="shared" si="14"/>
        <v>12.000 a 13.999</v>
      </c>
    </row>
    <row r="287" spans="1:39" x14ac:dyDescent="0.25">
      <c r="A287" t="s">
        <v>2113</v>
      </c>
      <c r="B287" t="s">
        <v>36</v>
      </c>
      <c r="C287">
        <v>1724631</v>
      </c>
      <c r="D287">
        <v>24726607820</v>
      </c>
      <c r="E287" t="s">
        <v>2114</v>
      </c>
      <c r="F287" t="s">
        <v>53</v>
      </c>
      <c r="G287" t="s">
        <v>2115</v>
      </c>
      <c r="H287" t="s">
        <v>48</v>
      </c>
      <c r="I287" t="s">
        <v>39</v>
      </c>
      <c r="K287" t="s">
        <v>72</v>
      </c>
      <c r="M287">
        <v>795</v>
      </c>
      <c r="N287" t="s">
        <v>621</v>
      </c>
      <c r="O287" t="s">
        <v>55</v>
      </c>
      <c r="P287">
        <v>1158</v>
      </c>
      <c r="Q287" t="s">
        <v>608</v>
      </c>
      <c r="R287" t="s">
        <v>55</v>
      </c>
      <c r="T287" t="s">
        <v>61</v>
      </c>
      <c r="U287" t="s">
        <v>1302</v>
      </c>
      <c r="V287" t="s">
        <v>44</v>
      </c>
      <c r="X287" t="s">
        <v>45</v>
      </c>
      <c r="AA287">
        <v>0</v>
      </c>
      <c r="AC287">
        <v>0</v>
      </c>
      <c r="AG287" t="s">
        <v>46</v>
      </c>
      <c r="AH287" t="s">
        <v>158</v>
      </c>
      <c r="AI287" s="1">
        <v>40637</v>
      </c>
      <c r="AJ287">
        <v>13273.52</v>
      </c>
      <c r="AK287" s="33">
        <f t="shared" si="12"/>
        <v>48</v>
      </c>
      <c r="AL287" t="str">
        <f t="shared" si="13"/>
        <v>44-48</v>
      </c>
      <c r="AM287" t="str">
        <f t="shared" si="14"/>
        <v>12.000 a 13.999</v>
      </c>
    </row>
    <row r="288" spans="1:39" x14ac:dyDescent="0.25">
      <c r="A288" t="s">
        <v>2116</v>
      </c>
      <c r="B288" t="s">
        <v>36</v>
      </c>
      <c r="C288">
        <v>1211212</v>
      </c>
      <c r="D288">
        <v>7311083702</v>
      </c>
      <c r="E288" t="s">
        <v>2117</v>
      </c>
      <c r="F288" t="s">
        <v>53</v>
      </c>
      <c r="G288" t="s">
        <v>2118</v>
      </c>
      <c r="H288" t="s">
        <v>80</v>
      </c>
      <c r="I288" t="s">
        <v>39</v>
      </c>
      <c r="K288" t="s">
        <v>114</v>
      </c>
      <c r="M288">
        <v>797</v>
      </c>
      <c r="N288" t="s">
        <v>187</v>
      </c>
      <c r="O288" t="s">
        <v>55</v>
      </c>
      <c r="P288">
        <v>1155</v>
      </c>
      <c r="Q288" t="s">
        <v>188</v>
      </c>
      <c r="R288" t="s">
        <v>55</v>
      </c>
      <c r="T288" t="s">
        <v>61</v>
      </c>
      <c r="U288" t="s">
        <v>1236</v>
      </c>
      <c r="V288" t="s">
        <v>44</v>
      </c>
      <c r="X288" t="s">
        <v>45</v>
      </c>
      <c r="AA288">
        <v>0</v>
      </c>
      <c r="AC288">
        <v>0</v>
      </c>
      <c r="AG288" t="s">
        <v>46</v>
      </c>
      <c r="AH288" t="s">
        <v>158</v>
      </c>
      <c r="AI288" s="1">
        <v>42808</v>
      </c>
      <c r="AJ288">
        <v>12272.12</v>
      </c>
      <c r="AK288" s="33">
        <f t="shared" si="12"/>
        <v>45</v>
      </c>
      <c r="AL288" t="str">
        <f t="shared" si="13"/>
        <v>44-48</v>
      </c>
      <c r="AM288" t="str">
        <f t="shared" si="14"/>
        <v>12.000 a 13.999</v>
      </c>
    </row>
    <row r="289" spans="1:39" x14ac:dyDescent="0.25">
      <c r="A289" t="s">
        <v>2119</v>
      </c>
      <c r="B289" t="s">
        <v>36</v>
      </c>
      <c r="C289">
        <v>3308908</v>
      </c>
      <c r="D289">
        <v>8264743650</v>
      </c>
      <c r="E289" t="s">
        <v>2120</v>
      </c>
      <c r="F289" t="s">
        <v>53</v>
      </c>
      <c r="G289" t="s">
        <v>2121</v>
      </c>
      <c r="H289" t="s">
        <v>38</v>
      </c>
      <c r="I289" t="s">
        <v>39</v>
      </c>
      <c r="K289" t="s">
        <v>40</v>
      </c>
      <c r="M289">
        <v>808</v>
      </c>
      <c r="N289" t="s">
        <v>127</v>
      </c>
      <c r="O289" t="s">
        <v>41</v>
      </c>
      <c r="P289">
        <v>808</v>
      </c>
      <c r="Q289" t="s">
        <v>127</v>
      </c>
      <c r="R289" t="s">
        <v>41</v>
      </c>
      <c r="T289" t="s">
        <v>52</v>
      </c>
      <c r="U289" t="s">
        <v>1244</v>
      </c>
      <c r="V289" t="s">
        <v>825</v>
      </c>
      <c r="X289" t="s">
        <v>45</v>
      </c>
      <c r="AA289">
        <v>0</v>
      </c>
      <c r="AC289">
        <v>0</v>
      </c>
      <c r="AG289" t="s">
        <v>826</v>
      </c>
      <c r="AH289" t="s">
        <v>47</v>
      </c>
      <c r="AI289" s="1">
        <v>44816</v>
      </c>
      <c r="AJ289">
        <v>3866.06</v>
      </c>
      <c r="AK289" s="33">
        <f t="shared" si="12"/>
        <v>29</v>
      </c>
      <c r="AL289" t="str">
        <f t="shared" si="13"/>
        <v>29-33</v>
      </c>
      <c r="AM289" t="str">
        <f t="shared" si="14"/>
        <v>2.000 a 3.999</v>
      </c>
    </row>
    <row r="290" spans="1:39" x14ac:dyDescent="0.25">
      <c r="A290" t="s">
        <v>2122</v>
      </c>
      <c r="B290" t="s">
        <v>36</v>
      </c>
      <c r="C290">
        <v>1658388</v>
      </c>
      <c r="D290">
        <v>462800652</v>
      </c>
      <c r="E290" t="s">
        <v>2123</v>
      </c>
      <c r="F290" t="s">
        <v>53</v>
      </c>
      <c r="G290" t="s">
        <v>2124</v>
      </c>
      <c r="H290" t="s">
        <v>38</v>
      </c>
      <c r="I290" t="s">
        <v>39</v>
      </c>
      <c r="K290" t="s">
        <v>40</v>
      </c>
      <c r="L290" t="s">
        <v>244</v>
      </c>
      <c r="M290">
        <v>403</v>
      </c>
      <c r="N290" t="s">
        <v>105</v>
      </c>
      <c r="O290" t="s">
        <v>41</v>
      </c>
      <c r="P290">
        <v>403</v>
      </c>
      <c r="Q290" t="s">
        <v>105</v>
      </c>
      <c r="R290" t="s">
        <v>41</v>
      </c>
      <c r="T290" t="s">
        <v>61</v>
      </c>
      <c r="U290" t="s">
        <v>1241</v>
      </c>
      <c r="V290" t="s">
        <v>44</v>
      </c>
      <c r="X290" t="s">
        <v>45</v>
      </c>
      <c r="AA290">
        <v>0</v>
      </c>
      <c r="AC290">
        <v>0</v>
      </c>
      <c r="AG290" t="s">
        <v>46</v>
      </c>
      <c r="AH290" t="s">
        <v>158</v>
      </c>
      <c r="AI290" s="1">
        <v>39716</v>
      </c>
      <c r="AJ290">
        <v>18663.64</v>
      </c>
      <c r="AK290" s="33">
        <f t="shared" si="12"/>
        <v>46</v>
      </c>
      <c r="AL290" t="str">
        <f t="shared" si="13"/>
        <v>44-48</v>
      </c>
      <c r="AM290" t="str">
        <f t="shared" si="14"/>
        <v>18.000 a 19.999</v>
      </c>
    </row>
    <row r="291" spans="1:39" x14ac:dyDescent="0.25">
      <c r="A291" t="s">
        <v>2125</v>
      </c>
      <c r="B291" t="s">
        <v>36</v>
      </c>
      <c r="C291">
        <v>1546366</v>
      </c>
      <c r="D291">
        <v>2068075970</v>
      </c>
      <c r="E291" t="s">
        <v>96</v>
      </c>
      <c r="F291" t="s">
        <v>53</v>
      </c>
      <c r="G291" t="s">
        <v>2126</v>
      </c>
      <c r="H291" t="s">
        <v>48</v>
      </c>
      <c r="I291" t="s">
        <v>39</v>
      </c>
      <c r="K291" t="s">
        <v>72</v>
      </c>
      <c r="M291">
        <v>407</v>
      </c>
      <c r="N291" t="s">
        <v>161</v>
      </c>
      <c r="O291" t="s">
        <v>41</v>
      </c>
      <c r="P291">
        <v>407</v>
      </c>
      <c r="Q291" t="s">
        <v>161</v>
      </c>
      <c r="R291" t="s">
        <v>41</v>
      </c>
      <c r="T291" t="s">
        <v>61</v>
      </c>
      <c r="U291" t="s">
        <v>1269</v>
      </c>
      <c r="V291" t="s">
        <v>44</v>
      </c>
      <c r="X291" t="s">
        <v>45</v>
      </c>
      <c r="AA291">
        <v>0</v>
      </c>
      <c r="AC291">
        <v>0</v>
      </c>
      <c r="AG291" t="s">
        <v>46</v>
      </c>
      <c r="AH291" t="s">
        <v>158</v>
      </c>
      <c r="AI291" s="1">
        <v>40204</v>
      </c>
      <c r="AJ291">
        <v>17945.810000000001</v>
      </c>
      <c r="AK291" s="33">
        <f t="shared" si="12"/>
        <v>48</v>
      </c>
      <c r="AL291" t="str">
        <f t="shared" si="13"/>
        <v>44-48</v>
      </c>
      <c r="AM291" t="str">
        <f t="shared" si="14"/>
        <v>16.000 a 17.999</v>
      </c>
    </row>
    <row r="292" spans="1:39" x14ac:dyDescent="0.25">
      <c r="A292" t="s">
        <v>2127</v>
      </c>
      <c r="B292" t="s">
        <v>36</v>
      </c>
      <c r="C292">
        <v>2083090</v>
      </c>
      <c r="D292">
        <v>21883008824</v>
      </c>
      <c r="E292" t="s">
        <v>2128</v>
      </c>
      <c r="F292" t="s">
        <v>53</v>
      </c>
      <c r="G292" t="s">
        <v>2129</v>
      </c>
      <c r="H292" t="s">
        <v>48</v>
      </c>
      <c r="I292" t="s">
        <v>39</v>
      </c>
      <c r="K292" t="s">
        <v>72</v>
      </c>
      <c r="M292">
        <v>1346</v>
      </c>
      <c r="N292" t="s">
        <v>2130</v>
      </c>
      <c r="O292" t="s">
        <v>81</v>
      </c>
      <c r="P292">
        <v>332</v>
      </c>
      <c r="Q292" t="s">
        <v>82</v>
      </c>
      <c r="R292" t="s">
        <v>81</v>
      </c>
      <c r="T292" t="s">
        <v>61</v>
      </c>
      <c r="U292" t="s">
        <v>1278</v>
      </c>
      <c r="V292" t="s">
        <v>44</v>
      </c>
      <c r="X292" t="s">
        <v>45</v>
      </c>
      <c r="AA292">
        <v>0</v>
      </c>
      <c r="AC292">
        <v>0</v>
      </c>
      <c r="AG292" t="s">
        <v>46</v>
      </c>
      <c r="AH292" t="s">
        <v>158</v>
      </c>
      <c r="AI292" s="1">
        <v>41653</v>
      </c>
      <c r="AJ292">
        <v>13746.19</v>
      </c>
      <c r="AK292" s="33">
        <f t="shared" si="12"/>
        <v>41</v>
      </c>
      <c r="AL292" t="str">
        <f t="shared" si="13"/>
        <v>39-43</v>
      </c>
      <c r="AM292" t="str">
        <f t="shared" si="14"/>
        <v>12.000 a 13.999</v>
      </c>
    </row>
    <row r="293" spans="1:39" x14ac:dyDescent="0.25">
      <c r="A293" t="s">
        <v>2131</v>
      </c>
      <c r="B293" t="s">
        <v>36</v>
      </c>
      <c r="C293">
        <v>2217781</v>
      </c>
      <c r="D293">
        <v>56076312653</v>
      </c>
      <c r="E293" t="s">
        <v>616</v>
      </c>
      <c r="F293" t="s">
        <v>53</v>
      </c>
      <c r="G293" t="s">
        <v>2132</v>
      </c>
      <c r="H293" t="s">
        <v>48</v>
      </c>
      <c r="I293" t="s">
        <v>39</v>
      </c>
      <c r="K293" t="s">
        <v>40</v>
      </c>
      <c r="L293" t="s">
        <v>59</v>
      </c>
      <c r="M293">
        <v>122</v>
      </c>
      <c r="N293" t="s">
        <v>178</v>
      </c>
      <c r="O293" t="s">
        <v>41</v>
      </c>
      <c r="P293">
        <v>363</v>
      </c>
      <c r="Q293" t="s">
        <v>155</v>
      </c>
      <c r="R293" t="s">
        <v>41</v>
      </c>
      <c r="T293" t="s">
        <v>61</v>
      </c>
      <c r="U293" t="s">
        <v>1252</v>
      </c>
      <c r="V293" t="s">
        <v>44</v>
      </c>
      <c r="X293" t="s">
        <v>45</v>
      </c>
      <c r="AA293">
        <v>0</v>
      </c>
      <c r="AC293">
        <v>0</v>
      </c>
      <c r="AG293" t="s">
        <v>46</v>
      </c>
      <c r="AH293" t="s">
        <v>158</v>
      </c>
      <c r="AI293" s="1">
        <v>38205</v>
      </c>
      <c r="AJ293">
        <v>30233.57</v>
      </c>
      <c r="AK293" s="33">
        <f t="shared" si="12"/>
        <v>61</v>
      </c>
      <c r="AL293" t="str">
        <f t="shared" si="13"/>
        <v>59-63</v>
      </c>
      <c r="AM293" t="str">
        <f t="shared" si="14"/>
        <v>20.000 ou mais</v>
      </c>
    </row>
    <row r="294" spans="1:39" x14ac:dyDescent="0.25">
      <c r="A294" t="s">
        <v>2133</v>
      </c>
      <c r="B294" t="s">
        <v>36</v>
      </c>
      <c r="C294">
        <v>2035089</v>
      </c>
      <c r="D294">
        <v>59200685668</v>
      </c>
      <c r="E294" t="s">
        <v>2134</v>
      </c>
      <c r="F294" t="s">
        <v>53</v>
      </c>
      <c r="G294" t="s">
        <v>2135</v>
      </c>
      <c r="H294" t="s">
        <v>48</v>
      </c>
      <c r="I294" t="s">
        <v>39</v>
      </c>
      <c r="K294" t="s">
        <v>40</v>
      </c>
      <c r="M294">
        <v>1330</v>
      </c>
      <c r="N294" t="s">
        <v>2136</v>
      </c>
      <c r="O294" t="s">
        <v>86</v>
      </c>
      <c r="P294">
        <v>288</v>
      </c>
      <c r="Q294" t="s">
        <v>186</v>
      </c>
      <c r="R294" t="s">
        <v>86</v>
      </c>
      <c r="T294" t="s">
        <v>61</v>
      </c>
      <c r="U294" t="s">
        <v>2137</v>
      </c>
      <c r="V294" t="s">
        <v>44</v>
      </c>
      <c r="X294" t="s">
        <v>45</v>
      </c>
      <c r="AA294">
        <v>0</v>
      </c>
      <c r="AC294">
        <v>0</v>
      </c>
      <c r="AG294" t="s">
        <v>46</v>
      </c>
      <c r="AH294" t="s">
        <v>158</v>
      </c>
      <c r="AI294" s="1">
        <v>43523</v>
      </c>
      <c r="AJ294">
        <v>21513.19</v>
      </c>
      <c r="AK294" s="33">
        <f t="shared" si="12"/>
        <v>54</v>
      </c>
      <c r="AL294" t="str">
        <f t="shared" si="13"/>
        <v>54-58</v>
      </c>
      <c r="AM294" t="str">
        <f t="shared" si="14"/>
        <v>20.000 ou mais</v>
      </c>
    </row>
    <row r="295" spans="1:39" x14ac:dyDescent="0.25">
      <c r="A295" t="s">
        <v>2138</v>
      </c>
      <c r="B295" t="s">
        <v>36</v>
      </c>
      <c r="C295">
        <v>413273</v>
      </c>
      <c r="D295">
        <v>30185653634</v>
      </c>
      <c r="E295" t="s">
        <v>2139</v>
      </c>
      <c r="F295" t="s">
        <v>53</v>
      </c>
      <c r="G295" t="s">
        <v>2140</v>
      </c>
      <c r="H295" t="s">
        <v>48</v>
      </c>
      <c r="I295" t="s">
        <v>39</v>
      </c>
      <c r="K295" t="s">
        <v>40</v>
      </c>
      <c r="L295" t="s">
        <v>59</v>
      </c>
      <c r="M295">
        <v>1</v>
      </c>
      <c r="N295" t="s">
        <v>707</v>
      </c>
      <c r="O295" t="s">
        <v>41</v>
      </c>
      <c r="P295">
        <v>305</v>
      </c>
      <c r="Q295" t="s">
        <v>100</v>
      </c>
      <c r="R295" t="s">
        <v>86</v>
      </c>
      <c r="T295" t="s">
        <v>61</v>
      </c>
      <c r="U295" t="s">
        <v>1252</v>
      </c>
      <c r="V295" t="s">
        <v>44</v>
      </c>
      <c r="X295" t="s">
        <v>45</v>
      </c>
      <c r="AA295">
        <v>0</v>
      </c>
      <c r="AC295">
        <v>0</v>
      </c>
      <c r="AG295" t="s">
        <v>46</v>
      </c>
      <c r="AH295" t="s">
        <v>158</v>
      </c>
      <c r="AI295" s="1">
        <v>32448</v>
      </c>
      <c r="AJ295">
        <v>31346</v>
      </c>
      <c r="AK295" s="33">
        <f t="shared" si="12"/>
        <v>66</v>
      </c>
      <c r="AL295" t="str">
        <f t="shared" si="13"/>
        <v>64-68</v>
      </c>
      <c r="AM295" t="str">
        <f t="shared" si="14"/>
        <v>20.000 ou mais</v>
      </c>
    </row>
    <row r="296" spans="1:39" x14ac:dyDescent="0.25">
      <c r="A296" t="s">
        <v>2141</v>
      </c>
      <c r="B296" t="s">
        <v>36</v>
      </c>
      <c r="C296">
        <v>413885</v>
      </c>
      <c r="D296">
        <v>39450619620</v>
      </c>
      <c r="E296" t="s">
        <v>2142</v>
      </c>
      <c r="F296" t="s">
        <v>53</v>
      </c>
      <c r="G296" t="s">
        <v>2143</v>
      </c>
      <c r="H296" t="s">
        <v>48</v>
      </c>
      <c r="I296" t="s">
        <v>39</v>
      </c>
      <c r="K296" t="s">
        <v>40</v>
      </c>
      <c r="L296" t="s">
        <v>59</v>
      </c>
      <c r="M296">
        <v>403</v>
      </c>
      <c r="N296" t="s">
        <v>105</v>
      </c>
      <c r="O296" t="s">
        <v>41</v>
      </c>
      <c r="P296">
        <v>403</v>
      </c>
      <c r="Q296" t="s">
        <v>105</v>
      </c>
      <c r="R296" t="s">
        <v>41</v>
      </c>
      <c r="T296" t="s">
        <v>61</v>
      </c>
      <c r="U296" t="s">
        <v>1252</v>
      </c>
      <c r="V296" t="s">
        <v>44</v>
      </c>
      <c r="X296" t="s">
        <v>45</v>
      </c>
      <c r="AA296">
        <v>0</v>
      </c>
      <c r="AC296">
        <v>0</v>
      </c>
      <c r="AG296" t="s">
        <v>46</v>
      </c>
      <c r="AH296" t="s">
        <v>158</v>
      </c>
      <c r="AI296" s="1">
        <v>33612</v>
      </c>
      <c r="AJ296">
        <v>21198.42</v>
      </c>
      <c r="AK296" s="33">
        <f t="shared" si="12"/>
        <v>61</v>
      </c>
      <c r="AL296" t="str">
        <f t="shared" si="13"/>
        <v>59-63</v>
      </c>
      <c r="AM296" t="str">
        <f t="shared" si="14"/>
        <v>20.000 ou mais</v>
      </c>
    </row>
    <row r="297" spans="1:39" x14ac:dyDescent="0.25">
      <c r="A297" t="s">
        <v>2144</v>
      </c>
      <c r="B297" t="s">
        <v>36</v>
      </c>
      <c r="C297">
        <v>1544219</v>
      </c>
      <c r="D297">
        <v>88112780668</v>
      </c>
      <c r="E297" t="s">
        <v>2145</v>
      </c>
      <c r="F297" t="s">
        <v>53</v>
      </c>
      <c r="G297" t="s">
        <v>2146</v>
      </c>
      <c r="H297" t="s">
        <v>48</v>
      </c>
      <c r="I297" t="s">
        <v>39</v>
      </c>
      <c r="K297" t="s">
        <v>40</v>
      </c>
      <c r="L297" t="s">
        <v>59</v>
      </c>
      <c r="M297">
        <v>369</v>
      </c>
      <c r="N297" t="s">
        <v>242</v>
      </c>
      <c r="O297" t="s">
        <v>41</v>
      </c>
      <c r="P297">
        <v>369</v>
      </c>
      <c r="Q297" t="s">
        <v>242</v>
      </c>
      <c r="R297" t="s">
        <v>41</v>
      </c>
      <c r="T297" t="s">
        <v>61</v>
      </c>
      <c r="U297" t="s">
        <v>1302</v>
      </c>
      <c r="V297" t="s">
        <v>44</v>
      </c>
      <c r="X297" t="s">
        <v>45</v>
      </c>
      <c r="AA297">
        <v>0</v>
      </c>
      <c r="AC297">
        <v>0</v>
      </c>
      <c r="AG297" t="s">
        <v>46</v>
      </c>
      <c r="AH297" t="s">
        <v>158</v>
      </c>
      <c r="AI297" s="1">
        <v>38926</v>
      </c>
      <c r="AJ297">
        <v>13273.52</v>
      </c>
      <c r="AK297" s="33">
        <f t="shared" si="12"/>
        <v>47</v>
      </c>
      <c r="AL297" t="str">
        <f t="shared" si="13"/>
        <v>44-48</v>
      </c>
      <c r="AM297" t="str">
        <f t="shared" si="14"/>
        <v>12.000 a 13.999</v>
      </c>
    </row>
    <row r="298" spans="1:39" x14ac:dyDescent="0.25">
      <c r="A298" t="s">
        <v>2147</v>
      </c>
      <c r="B298" t="s">
        <v>36</v>
      </c>
      <c r="C298">
        <v>1035158</v>
      </c>
      <c r="D298">
        <v>55515479653</v>
      </c>
      <c r="E298" t="s">
        <v>2148</v>
      </c>
      <c r="F298" t="s">
        <v>53</v>
      </c>
      <c r="G298" t="s">
        <v>2149</v>
      </c>
      <c r="H298" t="s">
        <v>48</v>
      </c>
      <c r="I298" t="s">
        <v>39</v>
      </c>
      <c r="K298" t="s">
        <v>40</v>
      </c>
      <c r="L298" t="s">
        <v>59</v>
      </c>
      <c r="M298">
        <v>376</v>
      </c>
      <c r="N298" t="s">
        <v>164</v>
      </c>
      <c r="O298" t="s">
        <v>41</v>
      </c>
      <c r="P298">
        <v>376</v>
      </c>
      <c r="Q298" t="s">
        <v>164</v>
      </c>
      <c r="R298" t="s">
        <v>41</v>
      </c>
      <c r="T298" t="s">
        <v>61</v>
      </c>
      <c r="U298" t="s">
        <v>1252</v>
      </c>
      <c r="V298" t="s">
        <v>44</v>
      </c>
      <c r="X298" t="s">
        <v>45</v>
      </c>
      <c r="AA298">
        <v>0</v>
      </c>
      <c r="AC298">
        <v>0</v>
      </c>
      <c r="AG298" t="s">
        <v>46</v>
      </c>
      <c r="AH298" t="s">
        <v>47</v>
      </c>
      <c r="AI298" s="1">
        <v>34050</v>
      </c>
      <c r="AJ298">
        <v>12783.5</v>
      </c>
      <c r="AK298" s="33">
        <f t="shared" si="12"/>
        <v>53</v>
      </c>
      <c r="AL298" t="str">
        <f t="shared" si="13"/>
        <v>49-53</v>
      </c>
      <c r="AM298" t="str">
        <f t="shared" si="14"/>
        <v>12.000 a 13.999</v>
      </c>
    </row>
    <row r="299" spans="1:39" x14ac:dyDescent="0.25">
      <c r="A299" t="s">
        <v>2150</v>
      </c>
      <c r="B299" t="s">
        <v>36</v>
      </c>
      <c r="C299">
        <v>1123448</v>
      </c>
      <c r="D299">
        <v>51776839668</v>
      </c>
      <c r="E299" t="s">
        <v>2151</v>
      </c>
      <c r="F299" t="s">
        <v>53</v>
      </c>
      <c r="G299" t="s">
        <v>2152</v>
      </c>
      <c r="H299" t="s">
        <v>48</v>
      </c>
      <c r="I299" t="s">
        <v>39</v>
      </c>
      <c r="K299" t="s">
        <v>40</v>
      </c>
      <c r="L299" t="s">
        <v>131</v>
      </c>
      <c r="M299">
        <v>92</v>
      </c>
      <c r="N299" t="s">
        <v>154</v>
      </c>
      <c r="O299" t="s">
        <v>50</v>
      </c>
      <c r="P299">
        <v>319</v>
      </c>
      <c r="Q299" t="s">
        <v>118</v>
      </c>
      <c r="R299" t="s">
        <v>86</v>
      </c>
      <c r="T299" t="s">
        <v>61</v>
      </c>
      <c r="U299" t="s">
        <v>1252</v>
      </c>
      <c r="V299" t="s">
        <v>44</v>
      </c>
      <c r="X299" t="s">
        <v>45</v>
      </c>
      <c r="AA299">
        <v>0</v>
      </c>
      <c r="AC299">
        <v>0</v>
      </c>
      <c r="AG299" t="s">
        <v>46</v>
      </c>
      <c r="AH299" t="s">
        <v>158</v>
      </c>
      <c r="AI299" s="1">
        <v>34710</v>
      </c>
      <c r="AJ299">
        <v>27682.52</v>
      </c>
      <c r="AK299" s="33">
        <f t="shared" si="12"/>
        <v>57</v>
      </c>
      <c r="AL299" t="str">
        <f t="shared" si="13"/>
        <v>54-58</v>
      </c>
      <c r="AM299" t="str">
        <f t="shared" si="14"/>
        <v>20.000 ou mais</v>
      </c>
    </row>
    <row r="300" spans="1:39" x14ac:dyDescent="0.25">
      <c r="A300" t="s">
        <v>2153</v>
      </c>
      <c r="B300" t="s">
        <v>36</v>
      </c>
      <c r="C300">
        <v>411423</v>
      </c>
      <c r="D300">
        <v>44138962620</v>
      </c>
      <c r="E300" t="s">
        <v>2154</v>
      </c>
      <c r="F300" t="s">
        <v>53</v>
      </c>
      <c r="G300" t="s">
        <v>2155</v>
      </c>
      <c r="H300" t="s">
        <v>48</v>
      </c>
      <c r="I300" t="s">
        <v>39</v>
      </c>
      <c r="K300" t="s">
        <v>72</v>
      </c>
      <c r="L300" t="s">
        <v>2156</v>
      </c>
      <c r="M300">
        <v>372</v>
      </c>
      <c r="N300" t="s">
        <v>76</v>
      </c>
      <c r="O300" t="s">
        <v>41</v>
      </c>
      <c r="P300">
        <v>372</v>
      </c>
      <c r="Q300" t="s">
        <v>76</v>
      </c>
      <c r="R300" t="s">
        <v>41</v>
      </c>
      <c r="T300" t="s">
        <v>52</v>
      </c>
      <c r="U300" t="s">
        <v>1302</v>
      </c>
      <c r="V300" t="s">
        <v>44</v>
      </c>
      <c r="X300" t="s">
        <v>45</v>
      </c>
      <c r="AA300">
        <v>0</v>
      </c>
      <c r="AC300">
        <v>0</v>
      </c>
      <c r="AG300" t="s">
        <v>46</v>
      </c>
      <c r="AH300" t="s">
        <v>158</v>
      </c>
      <c r="AI300" s="1">
        <v>29376</v>
      </c>
      <c r="AJ300">
        <v>11983.31</v>
      </c>
      <c r="AK300" s="33">
        <f t="shared" si="12"/>
        <v>67</v>
      </c>
      <c r="AL300" t="str">
        <f t="shared" si="13"/>
        <v>64-68</v>
      </c>
      <c r="AM300" t="str">
        <f t="shared" si="14"/>
        <v>10.000 a 11.999</v>
      </c>
    </row>
    <row r="301" spans="1:39" x14ac:dyDescent="0.25">
      <c r="A301" t="s">
        <v>2157</v>
      </c>
      <c r="B301" t="s">
        <v>36</v>
      </c>
      <c r="C301">
        <v>2023211</v>
      </c>
      <c r="D301">
        <v>45050570972</v>
      </c>
      <c r="E301" t="s">
        <v>2158</v>
      </c>
      <c r="F301" t="s">
        <v>53</v>
      </c>
      <c r="G301" t="s">
        <v>2159</v>
      </c>
      <c r="H301" t="s">
        <v>48</v>
      </c>
      <c r="I301" t="s">
        <v>39</v>
      </c>
      <c r="K301" t="s">
        <v>68</v>
      </c>
      <c r="M301">
        <v>369</v>
      </c>
      <c r="N301" t="s">
        <v>242</v>
      </c>
      <c r="O301" t="s">
        <v>41</v>
      </c>
      <c r="P301">
        <v>369</v>
      </c>
      <c r="Q301" t="s">
        <v>242</v>
      </c>
      <c r="R301" t="s">
        <v>41</v>
      </c>
      <c r="T301" t="s">
        <v>61</v>
      </c>
      <c r="U301" t="s">
        <v>1302</v>
      </c>
      <c r="V301" t="s">
        <v>44</v>
      </c>
      <c r="X301" t="s">
        <v>45</v>
      </c>
      <c r="AA301">
        <v>0</v>
      </c>
      <c r="AC301">
        <v>0</v>
      </c>
      <c r="AG301" t="s">
        <v>46</v>
      </c>
      <c r="AH301" t="s">
        <v>158</v>
      </c>
      <c r="AI301" s="1">
        <v>41396</v>
      </c>
      <c r="AJ301">
        <v>13273.52</v>
      </c>
      <c r="AK301" s="33">
        <f t="shared" si="12"/>
        <v>61</v>
      </c>
      <c r="AL301" t="str">
        <f t="shared" si="13"/>
        <v>59-63</v>
      </c>
      <c r="AM301" t="str">
        <f t="shared" si="14"/>
        <v>12.000 a 13.999</v>
      </c>
    </row>
    <row r="302" spans="1:39" x14ac:dyDescent="0.25">
      <c r="A302" t="s">
        <v>2160</v>
      </c>
      <c r="B302" t="s">
        <v>36</v>
      </c>
      <c r="C302">
        <v>3378888</v>
      </c>
      <c r="D302">
        <v>97281280610</v>
      </c>
      <c r="E302" t="s">
        <v>2161</v>
      </c>
      <c r="F302" t="s">
        <v>53</v>
      </c>
      <c r="G302" t="s">
        <v>2162</v>
      </c>
      <c r="H302" t="s">
        <v>48</v>
      </c>
      <c r="I302" t="s">
        <v>39</v>
      </c>
      <c r="K302" t="s">
        <v>72</v>
      </c>
      <c r="L302" t="s">
        <v>730</v>
      </c>
      <c r="M302">
        <v>808</v>
      </c>
      <c r="N302" t="s">
        <v>127</v>
      </c>
      <c r="O302" t="s">
        <v>41</v>
      </c>
      <c r="P302">
        <v>808</v>
      </c>
      <c r="Q302" t="s">
        <v>127</v>
      </c>
      <c r="R302" t="s">
        <v>41</v>
      </c>
      <c r="T302" t="s">
        <v>61</v>
      </c>
      <c r="U302" t="s">
        <v>1302</v>
      </c>
      <c r="V302" t="s">
        <v>44</v>
      </c>
      <c r="X302" t="s">
        <v>45</v>
      </c>
      <c r="AA302">
        <v>0</v>
      </c>
      <c r="AC302">
        <v>0</v>
      </c>
      <c r="AG302" t="s">
        <v>46</v>
      </c>
      <c r="AH302" t="s">
        <v>158</v>
      </c>
      <c r="AI302" s="1">
        <v>39835</v>
      </c>
      <c r="AJ302">
        <v>13273.52</v>
      </c>
      <c r="AK302" s="33">
        <f t="shared" si="12"/>
        <v>49</v>
      </c>
      <c r="AL302" t="str">
        <f t="shared" si="13"/>
        <v>49-53</v>
      </c>
      <c r="AM302" t="str">
        <f t="shared" si="14"/>
        <v>12.000 a 13.999</v>
      </c>
    </row>
    <row r="303" spans="1:39" x14ac:dyDescent="0.25">
      <c r="A303" t="s">
        <v>2163</v>
      </c>
      <c r="B303" t="s">
        <v>36</v>
      </c>
      <c r="C303">
        <v>1685504</v>
      </c>
      <c r="D303">
        <v>1557129932</v>
      </c>
      <c r="E303" t="s">
        <v>2164</v>
      </c>
      <c r="F303" t="s">
        <v>53</v>
      </c>
      <c r="G303" t="s">
        <v>2165</v>
      </c>
      <c r="H303" t="s">
        <v>48</v>
      </c>
      <c r="I303" t="s">
        <v>39</v>
      </c>
      <c r="K303" t="s">
        <v>68</v>
      </c>
      <c r="L303" t="s">
        <v>2166</v>
      </c>
      <c r="M303">
        <v>800</v>
      </c>
      <c r="N303" t="s">
        <v>701</v>
      </c>
      <c r="O303" t="s">
        <v>55</v>
      </c>
      <c r="P303">
        <v>1155</v>
      </c>
      <c r="Q303" t="s">
        <v>188</v>
      </c>
      <c r="R303" t="s">
        <v>55</v>
      </c>
      <c r="T303" t="s">
        <v>61</v>
      </c>
      <c r="U303" t="s">
        <v>1269</v>
      </c>
      <c r="V303" t="s">
        <v>44</v>
      </c>
      <c r="X303" t="s">
        <v>45</v>
      </c>
      <c r="AA303">
        <v>0</v>
      </c>
      <c r="AC303">
        <v>0</v>
      </c>
      <c r="AG303" t="s">
        <v>46</v>
      </c>
      <c r="AH303" t="s">
        <v>158</v>
      </c>
      <c r="AI303" s="1">
        <v>39876</v>
      </c>
      <c r="AJ303">
        <v>17945.810000000001</v>
      </c>
      <c r="AK303" s="33">
        <f t="shared" si="12"/>
        <v>48</v>
      </c>
      <c r="AL303" t="str">
        <f t="shared" si="13"/>
        <v>44-48</v>
      </c>
      <c r="AM303" t="str">
        <f t="shared" si="14"/>
        <v>16.000 a 17.999</v>
      </c>
    </row>
    <row r="304" spans="1:39" x14ac:dyDescent="0.25">
      <c r="A304" t="s">
        <v>2167</v>
      </c>
      <c r="B304" t="s">
        <v>36</v>
      </c>
      <c r="C304">
        <v>412892</v>
      </c>
      <c r="D304">
        <v>50644858672</v>
      </c>
      <c r="E304" t="s">
        <v>2168</v>
      </c>
      <c r="F304" t="s">
        <v>53</v>
      </c>
      <c r="G304" t="s">
        <v>2169</v>
      </c>
      <c r="H304" t="s">
        <v>67</v>
      </c>
      <c r="I304" t="s">
        <v>39</v>
      </c>
      <c r="K304" t="s">
        <v>40</v>
      </c>
      <c r="L304" t="s">
        <v>59</v>
      </c>
      <c r="M304">
        <v>414</v>
      </c>
      <c r="N304" t="s">
        <v>128</v>
      </c>
      <c r="O304" t="s">
        <v>41</v>
      </c>
      <c r="P304">
        <v>414</v>
      </c>
      <c r="Q304" t="s">
        <v>128</v>
      </c>
      <c r="R304" t="s">
        <v>41</v>
      </c>
      <c r="T304" t="s">
        <v>61</v>
      </c>
      <c r="U304" t="s">
        <v>1252</v>
      </c>
      <c r="V304" t="s">
        <v>44</v>
      </c>
      <c r="X304" t="s">
        <v>45</v>
      </c>
      <c r="AA304">
        <v>0</v>
      </c>
      <c r="AC304">
        <v>0</v>
      </c>
      <c r="AG304" t="s">
        <v>46</v>
      </c>
      <c r="AH304" t="s">
        <v>158</v>
      </c>
      <c r="AI304" s="1">
        <v>31917</v>
      </c>
      <c r="AJ304">
        <v>21580.38</v>
      </c>
      <c r="AK304" s="33">
        <f t="shared" si="12"/>
        <v>60</v>
      </c>
      <c r="AL304" t="str">
        <f t="shared" si="13"/>
        <v>59-63</v>
      </c>
      <c r="AM304" t="str">
        <f t="shared" si="14"/>
        <v>20.000 ou mais</v>
      </c>
    </row>
    <row r="305" spans="1:39" x14ac:dyDescent="0.25">
      <c r="A305" t="s">
        <v>2170</v>
      </c>
      <c r="B305" t="s">
        <v>36</v>
      </c>
      <c r="C305">
        <v>1828557</v>
      </c>
      <c r="D305">
        <v>71910247634</v>
      </c>
      <c r="E305" t="s">
        <v>2171</v>
      </c>
      <c r="F305" t="s">
        <v>53</v>
      </c>
      <c r="G305" t="s">
        <v>2172</v>
      </c>
      <c r="H305" t="s">
        <v>48</v>
      </c>
      <c r="I305" t="s">
        <v>39</v>
      </c>
      <c r="K305" t="s">
        <v>40</v>
      </c>
      <c r="M305">
        <v>360</v>
      </c>
      <c r="N305" t="s">
        <v>455</v>
      </c>
      <c r="O305" t="s">
        <v>41</v>
      </c>
      <c r="P305">
        <v>360</v>
      </c>
      <c r="Q305" t="s">
        <v>455</v>
      </c>
      <c r="R305" t="s">
        <v>41</v>
      </c>
      <c r="T305" t="s">
        <v>61</v>
      </c>
      <c r="U305" t="s">
        <v>1236</v>
      </c>
      <c r="V305" t="s">
        <v>44</v>
      </c>
      <c r="X305" t="s">
        <v>45</v>
      </c>
      <c r="AA305">
        <v>0</v>
      </c>
      <c r="AC305">
        <v>0</v>
      </c>
      <c r="AG305" t="s">
        <v>46</v>
      </c>
      <c r="AH305" t="s">
        <v>158</v>
      </c>
      <c r="AI305" s="1">
        <v>40515</v>
      </c>
      <c r="AJ305">
        <v>12272.12</v>
      </c>
      <c r="AK305" s="33">
        <f t="shared" si="12"/>
        <v>49</v>
      </c>
      <c r="AL305" t="str">
        <f t="shared" si="13"/>
        <v>49-53</v>
      </c>
      <c r="AM305" t="str">
        <f t="shared" si="14"/>
        <v>12.000 a 13.999</v>
      </c>
    </row>
    <row r="306" spans="1:39" x14ac:dyDescent="0.25">
      <c r="A306" t="s">
        <v>2173</v>
      </c>
      <c r="B306" t="s">
        <v>36</v>
      </c>
      <c r="C306">
        <v>1662941</v>
      </c>
      <c r="D306">
        <v>4282835605</v>
      </c>
      <c r="E306" t="s">
        <v>2174</v>
      </c>
      <c r="F306" t="s">
        <v>53</v>
      </c>
      <c r="G306" t="s">
        <v>2175</v>
      </c>
      <c r="H306" t="s">
        <v>48</v>
      </c>
      <c r="I306" t="s">
        <v>39</v>
      </c>
      <c r="K306" t="s">
        <v>40</v>
      </c>
      <c r="L306" t="s">
        <v>223</v>
      </c>
      <c r="M306">
        <v>298</v>
      </c>
      <c r="N306" t="s">
        <v>121</v>
      </c>
      <c r="O306" t="s">
        <v>86</v>
      </c>
      <c r="P306">
        <v>298</v>
      </c>
      <c r="Q306" t="s">
        <v>121</v>
      </c>
      <c r="R306" t="s">
        <v>86</v>
      </c>
      <c r="T306" t="s">
        <v>61</v>
      </c>
      <c r="U306" t="s">
        <v>1241</v>
      </c>
      <c r="V306" t="s">
        <v>44</v>
      </c>
      <c r="X306" t="s">
        <v>45</v>
      </c>
      <c r="AA306">
        <v>0</v>
      </c>
      <c r="AC306">
        <v>0</v>
      </c>
      <c r="AG306" t="s">
        <v>46</v>
      </c>
      <c r="AH306" t="s">
        <v>158</v>
      </c>
      <c r="AI306" s="1">
        <v>39751</v>
      </c>
      <c r="AJ306">
        <v>22516.400000000001</v>
      </c>
      <c r="AK306" s="33">
        <f t="shared" si="12"/>
        <v>41</v>
      </c>
      <c r="AL306" t="str">
        <f t="shared" si="13"/>
        <v>39-43</v>
      </c>
      <c r="AM306" t="str">
        <f t="shared" si="14"/>
        <v>20.000 ou mais</v>
      </c>
    </row>
    <row r="307" spans="1:39" x14ac:dyDescent="0.25">
      <c r="A307" t="s">
        <v>2176</v>
      </c>
      <c r="B307" t="s">
        <v>36</v>
      </c>
      <c r="C307">
        <v>2133946</v>
      </c>
      <c r="D307">
        <v>15213863825</v>
      </c>
      <c r="E307" t="s">
        <v>2177</v>
      </c>
      <c r="F307" t="s">
        <v>37</v>
      </c>
      <c r="G307" t="s">
        <v>2178</v>
      </c>
      <c r="H307" t="s">
        <v>48</v>
      </c>
      <c r="I307" t="s">
        <v>39</v>
      </c>
      <c r="K307" t="s">
        <v>72</v>
      </c>
      <c r="M307">
        <v>578</v>
      </c>
      <c r="N307" t="s">
        <v>665</v>
      </c>
      <c r="O307" t="s">
        <v>55</v>
      </c>
      <c r="P307">
        <v>1158</v>
      </c>
      <c r="Q307" t="s">
        <v>608</v>
      </c>
      <c r="R307" t="s">
        <v>55</v>
      </c>
      <c r="T307" t="s">
        <v>61</v>
      </c>
      <c r="U307" t="s">
        <v>1278</v>
      </c>
      <c r="V307" t="s">
        <v>44</v>
      </c>
      <c r="X307" t="s">
        <v>45</v>
      </c>
      <c r="AA307">
        <v>0</v>
      </c>
      <c r="AC307">
        <v>0</v>
      </c>
      <c r="AG307" t="s">
        <v>46</v>
      </c>
      <c r="AH307" t="s">
        <v>158</v>
      </c>
      <c r="AI307" s="1">
        <v>41821</v>
      </c>
      <c r="AJ307">
        <v>12763.01</v>
      </c>
      <c r="AK307" s="33">
        <f t="shared" si="12"/>
        <v>52</v>
      </c>
      <c r="AL307" t="str">
        <f t="shared" si="13"/>
        <v>49-53</v>
      </c>
      <c r="AM307" t="str">
        <f t="shared" si="14"/>
        <v>12.000 a 13.999</v>
      </c>
    </row>
    <row r="308" spans="1:39" x14ac:dyDescent="0.25">
      <c r="A308" t="s">
        <v>2179</v>
      </c>
      <c r="B308" t="s">
        <v>36</v>
      </c>
      <c r="C308">
        <v>1461667</v>
      </c>
      <c r="D308">
        <v>12157308881</v>
      </c>
      <c r="E308" t="s">
        <v>2180</v>
      </c>
      <c r="F308" t="s">
        <v>37</v>
      </c>
      <c r="G308" t="s">
        <v>2181</v>
      </c>
      <c r="H308" t="s">
        <v>48</v>
      </c>
      <c r="I308" t="s">
        <v>39</v>
      </c>
      <c r="K308" t="s">
        <v>72</v>
      </c>
      <c r="L308" t="s">
        <v>563</v>
      </c>
      <c r="M308">
        <v>349</v>
      </c>
      <c r="N308" t="s">
        <v>65</v>
      </c>
      <c r="O308" t="s">
        <v>41</v>
      </c>
      <c r="P308">
        <v>349</v>
      </c>
      <c r="Q308" t="s">
        <v>65</v>
      </c>
      <c r="R308" t="s">
        <v>41</v>
      </c>
      <c r="T308" t="s">
        <v>61</v>
      </c>
      <c r="U308" t="s">
        <v>1252</v>
      </c>
      <c r="V308" t="s">
        <v>44</v>
      </c>
      <c r="X308" t="s">
        <v>45</v>
      </c>
      <c r="AA308">
        <v>0</v>
      </c>
      <c r="AC308">
        <v>0</v>
      </c>
      <c r="AG308" t="s">
        <v>46</v>
      </c>
      <c r="AH308" t="s">
        <v>158</v>
      </c>
      <c r="AI308" s="1">
        <v>38205</v>
      </c>
      <c r="AJ308">
        <v>20530.009999999998</v>
      </c>
      <c r="AK308" s="33">
        <f t="shared" si="12"/>
        <v>51</v>
      </c>
      <c r="AL308" t="str">
        <f t="shared" si="13"/>
        <v>49-53</v>
      </c>
      <c r="AM308" t="str">
        <f t="shared" si="14"/>
        <v>20.000 ou mais</v>
      </c>
    </row>
    <row r="309" spans="1:39" x14ac:dyDescent="0.25">
      <c r="A309" t="s">
        <v>2182</v>
      </c>
      <c r="B309" t="s">
        <v>36</v>
      </c>
      <c r="C309">
        <v>2543238</v>
      </c>
      <c r="D309">
        <v>2738630618</v>
      </c>
      <c r="E309" t="s">
        <v>374</v>
      </c>
      <c r="F309" t="s">
        <v>37</v>
      </c>
      <c r="G309" t="s">
        <v>2183</v>
      </c>
      <c r="H309" t="s">
        <v>48</v>
      </c>
      <c r="I309" t="s">
        <v>39</v>
      </c>
      <c r="K309" t="s">
        <v>40</v>
      </c>
      <c r="L309" t="s">
        <v>59</v>
      </c>
      <c r="M309">
        <v>326</v>
      </c>
      <c r="N309" t="s">
        <v>87</v>
      </c>
      <c r="O309" t="s">
        <v>86</v>
      </c>
      <c r="P309">
        <v>326</v>
      </c>
      <c r="Q309" t="s">
        <v>87</v>
      </c>
      <c r="R309" t="s">
        <v>86</v>
      </c>
      <c r="T309" t="s">
        <v>61</v>
      </c>
      <c r="U309" t="s">
        <v>1241</v>
      </c>
      <c r="V309" t="s">
        <v>44</v>
      </c>
      <c r="X309" t="s">
        <v>45</v>
      </c>
      <c r="AA309">
        <v>0</v>
      </c>
      <c r="AC309">
        <v>0</v>
      </c>
      <c r="AG309" t="s">
        <v>46</v>
      </c>
      <c r="AH309" t="s">
        <v>158</v>
      </c>
      <c r="AI309" s="1">
        <v>39716</v>
      </c>
      <c r="AJ309">
        <v>20242.84</v>
      </c>
      <c r="AK309" s="33">
        <f t="shared" si="12"/>
        <v>50</v>
      </c>
      <c r="AL309" t="str">
        <f t="shared" si="13"/>
        <v>49-53</v>
      </c>
      <c r="AM309" t="str">
        <f t="shared" si="14"/>
        <v>20.000 ou mais</v>
      </c>
    </row>
    <row r="310" spans="1:39" x14ac:dyDescent="0.25">
      <c r="A310" t="s">
        <v>2184</v>
      </c>
      <c r="B310" t="s">
        <v>36</v>
      </c>
      <c r="C310">
        <v>3704682</v>
      </c>
      <c r="D310">
        <v>4678379614</v>
      </c>
      <c r="E310" t="s">
        <v>2185</v>
      </c>
      <c r="F310" t="s">
        <v>37</v>
      </c>
      <c r="G310" t="s">
        <v>2186</v>
      </c>
      <c r="H310" t="s">
        <v>48</v>
      </c>
      <c r="I310" t="s">
        <v>39</v>
      </c>
      <c r="K310" t="s">
        <v>40</v>
      </c>
      <c r="M310">
        <v>349</v>
      </c>
      <c r="N310" t="s">
        <v>65</v>
      </c>
      <c r="O310" t="s">
        <v>41</v>
      </c>
      <c r="P310">
        <v>349</v>
      </c>
      <c r="Q310" t="s">
        <v>65</v>
      </c>
      <c r="R310" t="s">
        <v>41</v>
      </c>
      <c r="T310" t="s">
        <v>43</v>
      </c>
      <c r="U310" t="s">
        <v>1482</v>
      </c>
      <c r="V310" t="s">
        <v>44</v>
      </c>
      <c r="X310" t="s">
        <v>45</v>
      </c>
      <c r="AA310">
        <v>0</v>
      </c>
      <c r="AC310">
        <v>0</v>
      </c>
      <c r="AG310" t="s">
        <v>46</v>
      </c>
      <c r="AH310" t="s">
        <v>71</v>
      </c>
      <c r="AI310" s="1">
        <v>41449</v>
      </c>
      <c r="AJ310">
        <v>2725.02</v>
      </c>
      <c r="AK310" s="33">
        <f t="shared" si="12"/>
        <v>42</v>
      </c>
      <c r="AL310" t="str">
        <f t="shared" si="13"/>
        <v>39-43</v>
      </c>
      <c r="AM310" t="str">
        <f t="shared" si="14"/>
        <v>2.000 a 3.999</v>
      </c>
    </row>
    <row r="311" spans="1:39" x14ac:dyDescent="0.25">
      <c r="A311" t="s">
        <v>2187</v>
      </c>
      <c r="B311" t="s">
        <v>36</v>
      </c>
      <c r="C311">
        <v>1309333</v>
      </c>
      <c r="D311">
        <v>9892471636</v>
      </c>
      <c r="E311" t="s">
        <v>2188</v>
      </c>
      <c r="F311" t="s">
        <v>37</v>
      </c>
      <c r="G311" t="s">
        <v>2189</v>
      </c>
      <c r="H311" t="s">
        <v>48</v>
      </c>
      <c r="I311" t="s">
        <v>39</v>
      </c>
      <c r="K311" t="s">
        <v>40</v>
      </c>
      <c r="M311">
        <v>806</v>
      </c>
      <c r="N311" t="s">
        <v>265</v>
      </c>
      <c r="O311" t="s">
        <v>41</v>
      </c>
      <c r="P311">
        <v>806</v>
      </c>
      <c r="Q311" t="s">
        <v>265</v>
      </c>
      <c r="R311" t="s">
        <v>41</v>
      </c>
      <c r="T311" t="s">
        <v>413</v>
      </c>
      <c r="U311" t="s">
        <v>1244</v>
      </c>
      <c r="V311" t="s">
        <v>825</v>
      </c>
      <c r="X311" t="s">
        <v>45</v>
      </c>
      <c r="AA311">
        <v>0</v>
      </c>
      <c r="AC311">
        <v>0</v>
      </c>
      <c r="AG311" t="s">
        <v>826</v>
      </c>
      <c r="AH311" t="s">
        <v>47</v>
      </c>
      <c r="AI311" s="1">
        <v>44292</v>
      </c>
      <c r="AJ311">
        <v>3866.06</v>
      </c>
      <c r="AK311" s="33">
        <f t="shared" si="12"/>
        <v>33</v>
      </c>
      <c r="AL311" t="str">
        <f t="shared" si="13"/>
        <v>29-33</v>
      </c>
      <c r="AM311" t="str">
        <f t="shared" si="14"/>
        <v>2.000 a 3.999</v>
      </c>
    </row>
    <row r="312" spans="1:39" x14ac:dyDescent="0.25">
      <c r="A312" t="s">
        <v>2190</v>
      </c>
      <c r="B312" t="s">
        <v>36</v>
      </c>
      <c r="C312">
        <v>2023540</v>
      </c>
      <c r="D312">
        <v>2596324903</v>
      </c>
      <c r="E312" t="s">
        <v>2191</v>
      </c>
      <c r="F312" t="s">
        <v>37</v>
      </c>
      <c r="G312" t="s">
        <v>2192</v>
      </c>
      <c r="H312" t="s">
        <v>48</v>
      </c>
      <c r="I312" t="s">
        <v>39</v>
      </c>
      <c r="K312" t="s">
        <v>68</v>
      </c>
      <c r="M312">
        <v>349</v>
      </c>
      <c r="N312" t="s">
        <v>65</v>
      </c>
      <c r="O312" t="s">
        <v>41</v>
      </c>
      <c r="P312">
        <v>349</v>
      </c>
      <c r="Q312" t="s">
        <v>65</v>
      </c>
      <c r="R312" t="s">
        <v>41</v>
      </c>
      <c r="T312" t="s">
        <v>61</v>
      </c>
      <c r="U312" t="s">
        <v>1302</v>
      </c>
      <c r="V312" t="s">
        <v>44</v>
      </c>
      <c r="X312" t="s">
        <v>45</v>
      </c>
      <c r="AA312">
        <v>0</v>
      </c>
      <c r="AC312">
        <v>0</v>
      </c>
      <c r="AG312" t="s">
        <v>46</v>
      </c>
      <c r="AH312" t="s">
        <v>158</v>
      </c>
      <c r="AI312" s="1">
        <v>41402</v>
      </c>
      <c r="AJ312">
        <v>13273.52</v>
      </c>
      <c r="AK312" s="33">
        <f t="shared" si="12"/>
        <v>44</v>
      </c>
      <c r="AL312" t="str">
        <f t="shared" si="13"/>
        <v>44-48</v>
      </c>
      <c r="AM312" t="str">
        <f t="shared" si="14"/>
        <v>12.000 a 13.999</v>
      </c>
    </row>
    <row r="313" spans="1:39" x14ac:dyDescent="0.25">
      <c r="A313" t="s">
        <v>2193</v>
      </c>
      <c r="B313" t="s">
        <v>36</v>
      </c>
      <c r="C313">
        <v>1040341</v>
      </c>
      <c r="D313">
        <v>2239751177</v>
      </c>
      <c r="E313" t="s">
        <v>909</v>
      </c>
      <c r="F313" t="s">
        <v>37</v>
      </c>
      <c r="G313" t="s">
        <v>2194</v>
      </c>
      <c r="H313" t="s">
        <v>48</v>
      </c>
      <c r="I313" t="s">
        <v>39</v>
      </c>
      <c r="K313" t="s">
        <v>40</v>
      </c>
      <c r="M313">
        <v>356</v>
      </c>
      <c r="N313" t="s">
        <v>206</v>
      </c>
      <c r="O313" t="s">
        <v>41</v>
      </c>
      <c r="P313">
        <v>356</v>
      </c>
      <c r="Q313" t="s">
        <v>206</v>
      </c>
      <c r="R313" t="s">
        <v>41</v>
      </c>
      <c r="T313" t="s">
        <v>61</v>
      </c>
      <c r="U313" t="s">
        <v>1257</v>
      </c>
      <c r="V313" t="s">
        <v>44</v>
      </c>
      <c r="X313" t="s">
        <v>45</v>
      </c>
      <c r="AA313">
        <v>0</v>
      </c>
      <c r="AC313">
        <v>0</v>
      </c>
      <c r="AG313" t="s">
        <v>46</v>
      </c>
      <c r="AH313" t="s">
        <v>158</v>
      </c>
      <c r="AI313" s="1">
        <v>43313</v>
      </c>
      <c r="AJ313">
        <v>11800.12</v>
      </c>
      <c r="AK313" s="33">
        <f t="shared" si="12"/>
        <v>34</v>
      </c>
      <c r="AL313" t="str">
        <f t="shared" si="13"/>
        <v>34-38</v>
      </c>
      <c r="AM313" t="str">
        <f t="shared" si="14"/>
        <v>10.000 a 11.999</v>
      </c>
    </row>
    <row r="314" spans="1:39" x14ac:dyDescent="0.25">
      <c r="A314" t="s">
        <v>2195</v>
      </c>
      <c r="B314" t="s">
        <v>36</v>
      </c>
      <c r="C314">
        <v>3308920</v>
      </c>
      <c r="D314">
        <v>21349566829</v>
      </c>
      <c r="E314" t="s">
        <v>234</v>
      </c>
      <c r="F314" t="s">
        <v>37</v>
      </c>
      <c r="G314" t="s">
        <v>2196</v>
      </c>
      <c r="H314" t="s">
        <v>48</v>
      </c>
      <c r="I314" t="s">
        <v>39</v>
      </c>
      <c r="K314" t="s">
        <v>72</v>
      </c>
      <c r="M314">
        <v>808</v>
      </c>
      <c r="N314" t="s">
        <v>127</v>
      </c>
      <c r="O314" t="s">
        <v>41</v>
      </c>
      <c r="P314">
        <v>808</v>
      </c>
      <c r="Q314" t="s">
        <v>127</v>
      </c>
      <c r="R314" t="s">
        <v>41</v>
      </c>
      <c r="T314" t="s">
        <v>413</v>
      </c>
      <c r="U314" t="s">
        <v>1244</v>
      </c>
      <c r="V314" t="s">
        <v>825</v>
      </c>
      <c r="X314" t="s">
        <v>45</v>
      </c>
      <c r="AA314">
        <v>0</v>
      </c>
      <c r="AC314">
        <v>0</v>
      </c>
      <c r="AG314" t="s">
        <v>826</v>
      </c>
      <c r="AH314" t="s">
        <v>47</v>
      </c>
      <c r="AI314" s="1">
        <v>44816</v>
      </c>
      <c r="AJ314">
        <v>3866.06</v>
      </c>
      <c r="AK314" s="33">
        <f t="shared" si="12"/>
        <v>35</v>
      </c>
      <c r="AL314" t="str">
        <f t="shared" si="13"/>
        <v>34-38</v>
      </c>
      <c r="AM314" t="str">
        <f t="shared" si="14"/>
        <v>2.000 a 3.999</v>
      </c>
    </row>
    <row r="315" spans="1:39" x14ac:dyDescent="0.25">
      <c r="A315" t="s">
        <v>2197</v>
      </c>
      <c r="B315" t="s">
        <v>36</v>
      </c>
      <c r="C315">
        <v>3483929</v>
      </c>
      <c r="D315">
        <v>1338523694</v>
      </c>
      <c r="E315" t="s">
        <v>734</v>
      </c>
      <c r="F315" t="s">
        <v>37</v>
      </c>
      <c r="G315" t="s">
        <v>2198</v>
      </c>
      <c r="H315" t="s">
        <v>48</v>
      </c>
      <c r="I315" t="s">
        <v>39</v>
      </c>
      <c r="K315" t="s">
        <v>40</v>
      </c>
      <c r="M315">
        <v>305</v>
      </c>
      <c r="N315" t="s">
        <v>100</v>
      </c>
      <c r="O315" t="s">
        <v>86</v>
      </c>
      <c r="P315">
        <v>305</v>
      </c>
      <c r="Q315" t="s">
        <v>100</v>
      </c>
      <c r="R315" t="s">
        <v>86</v>
      </c>
      <c r="T315" t="s">
        <v>52</v>
      </c>
      <c r="U315" t="s">
        <v>1482</v>
      </c>
      <c r="V315" t="s">
        <v>44</v>
      </c>
      <c r="X315" t="s">
        <v>45</v>
      </c>
      <c r="AA315">
        <v>0</v>
      </c>
      <c r="AC315">
        <v>0</v>
      </c>
      <c r="AG315" t="s">
        <v>46</v>
      </c>
      <c r="AH315" t="s">
        <v>47</v>
      </c>
      <c r="AI315" s="1">
        <v>43199</v>
      </c>
      <c r="AJ315">
        <v>4768.78</v>
      </c>
      <c r="AK315" s="33">
        <f t="shared" si="12"/>
        <v>43</v>
      </c>
      <c r="AL315" t="str">
        <f t="shared" si="13"/>
        <v>39-43</v>
      </c>
      <c r="AM315" t="str">
        <f t="shared" si="14"/>
        <v>4.000 a 5.999</v>
      </c>
    </row>
    <row r="316" spans="1:39" x14ac:dyDescent="0.25">
      <c r="A316" t="s">
        <v>2199</v>
      </c>
      <c r="B316" t="s">
        <v>36</v>
      </c>
      <c r="C316">
        <v>2302673</v>
      </c>
      <c r="D316">
        <v>486889084</v>
      </c>
      <c r="E316" t="s">
        <v>2200</v>
      </c>
      <c r="F316" t="s">
        <v>37</v>
      </c>
      <c r="G316" t="s">
        <v>2201</v>
      </c>
      <c r="H316" t="s">
        <v>48</v>
      </c>
      <c r="I316" t="s">
        <v>39</v>
      </c>
      <c r="K316" t="s">
        <v>271</v>
      </c>
      <c r="M316">
        <v>298</v>
      </c>
      <c r="N316" t="s">
        <v>121</v>
      </c>
      <c r="O316" t="s">
        <v>86</v>
      </c>
      <c r="P316">
        <v>298</v>
      </c>
      <c r="Q316" t="s">
        <v>121</v>
      </c>
      <c r="R316" t="s">
        <v>86</v>
      </c>
      <c r="T316" t="s">
        <v>61</v>
      </c>
      <c r="U316" t="s">
        <v>1236</v>
      </c>
      <c r="V316" t="s">
        <v>44</v>
      </c>
      <c r="X316" t="s">
        <v>45</v>
      </c>
      <c r="AA316">
        <v>0</v>
      </c>
      <c r="AC316">
        <v>0</v>
      </c>
      <c r="AG316" t="s">
        <v>46</v>
      </c>
      <c r="AH316" t="s">
        <v>158</v>
      </c>
      <c r="AI316" s="1">
        <v>42467</v>
      </c>
      <c r="AJ316">
        <v>12272.12</v>
      </c>
      <c r="AK316" s="33">
        <f t="shared" si="12"/>
        <v>38</v>
      </c>
      <c r="AL316" t="str">
        <f t="shared" si="13"/>
        <v>34-38</v>
      </c>
      <c r="AM316" t="str">
        <f t="shared" si="14"/>
        <v>12.000 a 13.999</v>
      </c>
    </row>
    <row r="317" spans="1:39" x14ac:dyDescent="0.25">
      <c r="A317" t="s">
        <v>2202</v>
      </c>
      <c r="B317" t="s">
        <v>36</v>
      </c>
      <c r="C317">
        <v>2318519</v>
      </c>
      <c r="D317">
        <v>1113759089</v>
      </c>
      <c r="E317" t="s">
        <v>412</v>
      </c>
      <c r="F317" t="s">
        <v>53</v>
      </c>
      <c r="G317" t="s">
        <v>2203</v>
      </c>
      <c r="H317" t="s">
        <v>48</v>
      </c>
      <c r="I317" t="s">
        <v>39</v>
      </c>
      <c r="K317" t="s">
        <v>271</v>
      </c>
      <c r="M317">
        <v>1269</v>
      </c>
      <c r="N317" t="s">
        <v>2204</v>
      </c>
      <c r="O317" t="s">
        <v>86</v>
      </c>
      <c r="P317">
        <v>294</v>
      </c>
      <c r="Q317" t="s">
        <v>137</v>
      </c>
      <c r="R317" t="s">
        <v>86</v>
      </c>
      <c r="T317" t="s">
        <v>61</v>
      </c>
      <c r="U317" t="s">
        <v>1236</v>
      </c>
      <c r="V317" t="s">
        <v>44</v>
      </c>
      <c r="X317" t="s">
        <v>45</v>
      </c>
      <c r="AA317">
        <v>0</v>
      </c>
      <c r="AC317">
        <v>0</v>
      </c>
      <c r="AG317" t="s">
        <v>46</v>
      </c>
      <c r="AH317" t="s">
        <v>158</v>
      </c>
      <c r="AI317" s="1">
        <v>42528</v>
      </c>
      <c r="AJ317">
        <v>13255.3</v>
      </c>
      <c r="AK317" s="33">
        <f t="shared" si="12"/>
        <v>37</v>
      </c>
      <c r="AL317" t="str">
        <f t="shared" si="13"/>
        <v>34-38</v>
      </c>
      <c r="AM317" t="str">
        <f t="shared" si="14"/>
        <v>12.000 a 13.999</v>
      </c>
    </row>
    <row r="318" spans="1:39" x14ac:dyDescent="0.25">
      <c r="A318" t="s">
        <v>2205</v>
      </c>
      <c r="B318" t="s">
        <v>36</v>
      </c>
      <c r="C318">
        <v>2155253</v>
      </c>
      <c r="D318">
        <v>26738203888</v>
      </c>
      <c r="E318" t="s">
        <v>2206</v>
      </c>
      <c r="F318" t="s">
        <v>53</v>
      </c>
      <c r="G318" t="s">
        <v>2207</v>
      </c>
      <c r="H318" t="s">
        <v>48</v>
      </c>
      <c r="I318" t="s">
        <v>39</v>
      </c>
      <c r="K318" t="s">
        <v>72</v>
      </c>
      <c r="M318">
        <v>344</v>
      </c>
      <c r="N318" t="s">
        <v>111</v>
      </c>
      <c r="O318" t="s">
        <v>41</v>
      </c>
      <c r="P318">
        <v>344</v>
      </c>
      <c r="Q318" t="s">
        <v>111</v>
      </c>
      <c r="R318" t="s">
        <v>41</v>
      </c>
      <c r="T318" t="s">
        <v>61</v>
      </c>
      <c r="U318" t="s">
        <v>1278</v>
      </c>
      <c r="V318" t="s">
        <v>44</v>
      </c>
      <c r="X318" t="s">
        <v>45</v>
      </c>
      <c r="AA318">
        <v>0</v>
      </c>
      <c r="AC318">
        <v>0</v>
      </c>
      <c r="AG318" t="s">
        <v>46</v>
      </c>
      <c r="AH318" t="s">
        <v>158</v>
      </c>
      <c r="AI318" s="1">
        <v>41885</v>
      </c>
      <c r="AJ318">
        <v>12763.01</v>
      </c>
      <c r="AK318" s="33">
        <f t="shared" si="12"/>
        <v>43</v>
      </c>
      <c r="AL318" t="str">
        <f t="shared" si="13"/>
        <v>39-43</v>
      </c>
      <c r="AM318" t="str">
        <f t="shared" si="14"/>
        <v>12.000 a 13.999</v>
      </c>
    </row>
    <row r="319" spans="1:39" x14ac:dyDescent="0.25">
      <c r="A319" t="s">
        <v>2208</v>
      </c>
      <c r="B319" t="s">
        <v>36</v>
      </c>
      <c r="C319">
        <v>413886</v>
      </c>
      <c r="D319">
        <v>45247900634</v>
      </c>
      <c r="E319" t="s">
        <v>2209</v>
      </c>
      <c r="F319" t="s">
        <v>53</v>
      </c>
      <c r="G319" t="s">
        <v>2210</v>
      </c>
      <c r="H319" t="s">
        <v>48</v>
      </c>
      <c r="I319" t="s">
        <v>39</v>
      </c>
      <c r="K319" t="s">
        <v>40</v>
      </c>
      <c r="L319" t="s">
        <v>273</v>
      </c>
      <c r="M319">
        <v>319</v>
      </c>
      <c r="N319" t="s">
        <v>118</v>
      </c>
      <c r="O319" t="s">
        <v>86</v>
      </c>
      <c r="P319">
        <v>319</v>
      </c>
      <c r="Q319" t="s">
        <v>118</v>
      </c>
      <c r="R319" t="s">
        <v>86</v>
      </c>
      <c r="T319" t="s">
        <v>61</v>
      </c>
      <c r="U319" t="s">
        <v>1252</v>
      </c>
      <c r="V319" t="s">
        <v>44</v>
      </c>
      <c r="X319" t="s">
        <v>45</v>
      </c>
      <c r="AA319">
        <v>0</v>
      </c>
      <c r="AC319">
        <v>0</v>
      </c>
      <c r="AG319" t="s">
        <v>46</v>
      </c>
      <c r="AH319" t="s">
        <v>158</v>
      </c>
      <c r="AI319" s="1">
        <v>33591</v>
      </c>
      <c r="AJ319">
        <v>21214.22</v>
      </c>
      <c r="AK319" s="33">
        <f t="shared" si="12"/>
        <v>59</v>
      </c>
      <c r="AL319" t="str">
        <f t="shared" si="13"/>
        <v>59-63</v>
      </c>
      <c r="AM319" t="str">
        <f t="shared" si="14"/>
        <v>20.000 ou mais</v>
      </c>
    </row>
    <row r="320" spans="1:39" x14ac:dyDescent="0.25">
      <c r="A320" t="s">
        <v>2211</v>
      </c>
      <c r="B320" t="s">
        <v>36</v>
      </c>
      <c r="C320">
        <v>1775430</v>
      </c>
      <c r="D320">
        <v>1313905623</v>
      </c>
      <c r="E320" t="s">
        <v>2212</v>
      </c>
      <c r="F320" t="s">
        <v>37</v>
      </c>
      <c r="G320" t="s">
        <v>2213</v>
      </c>
      <c r="H320" t="s">
        <v>48</v>
      </c>
      <c r="I320" t="s">
        <v>39</v>
      </c>
      <c r="K320" t="s">
        <v>40</v>
      </c>
      <c r="M320">
        <v>305</v>
      </c>
      <c r="N320" t="s">
        <v>100</v>
      </c>
      <c r="O320" t="s">
        <v>86</v>
      </c>
      <c r="P320">
        <v>305</v>
      </c>
      <c r="Q320" t="s">
        <v>100</v>
      </c>
      <c r="R320" t="s">
        <v>86</v>
      </c>
      <c r="T320" t="s">
        <v>61</v>
      </c>
      <c r="U320" t="s">
        <v>1302</v>
      </c>
      <c r="V320" t="s">
        <v>44</v>
      </c>
      <c r="X320" t="s">
        <v>45</v>
      </c>
      <c r="AA320">
        <v>0</v>
      </c>
      <c r="AC320">
        <v>0</v>
      </c>
      <c r="AG320" t="s">
        <v>46</v>
      </c>
      <c r="AH320" t="s">
        <v>158</v>
      </c>
      <c r="AI320" s="1">
        <v>40269</v>
      </c>
      <c r="AJ320">
        <v>17126.28</v>
      </c>
      <c r="AK320" s="33">
        <f t="shared" si="12"/>
        <v>39</v>
      </c>
      <c r="AL320" t="str">
        <f t="shared" si="13"/>
        <v>39-43</v>
      </c>
      <c r="AM320" t="str">
        <f t="shared" si="14"/>
        <v>16.000 a 17.999</v>
      </c>
    </row>
    <row r="321" spans="1:39" x14ac:dyDescent="0.25">
      <c r="A321" t="s">
        <v>2214</v>
      </c>
      <c r="B321" t="s">
        <v>36</v>
      </c>
      <c r="C321">
        <v>2188877</v>
      </c>
      <c r="D321">
        <v>31305669886</v>
      </c>
      <c r="E321" t="s">
        <v>1849</v>
      </c>
      <c r="F321" t="s">
        <v>37</v>
      </c>
      <c r="G321" t="s">
        <v>2215</v>
      </c>
      <c r="H321" t="s">
        <v>67</v>
      </c>
      <c r="I321" t="s">
        <v>39</v>
      </c>
      <c r="K321" t="s">
        <v>72</v>
      </c>
      <c r="M321">
        <v>369</v>
      </c>
      <c r="N321" t="s">
        <v>242</v>
      </c>
      <c r="O321" t="s">
        <v>41</v>
      </c>
      <c r="P321">
        <v>369</v>
      </c>
      <c r="Q321" t="s">
        <v>242</v>
      </c>
      <c r="R321" t="s">
        <v>41</v>
      </c>
      <c r="T321" t="s">
        <v>61</v>
      </c>
      <c r="U321" t="s">
        <v>1278</v>
      </c>
      <c r="V321" t="s">
        <v>44</v>
      </c>
      <c r="X321" t="s">
        <v>45</v>
      </c>
      <c r="AA321">
        <v>0</v>
      </c>
      <c r="AC321">
        <v>0</v>
      </c>
      <c r="AG321" t="s">
        <v>46</v>
      </c>
      <c r="AH321" t="s">
        <v>158</v>
      </c>
      <c r="AI321" s="1">
        <v>42039</v>
      </c>
      <c r="AJ321">
        <v>13746.19</v>
      </c>
      <c r="AK321" s="33">
        <f t="shared" si="12"/>
        <v>39</v>
      </c>
      <c r="AL321" t="str">
        <f t="shared" si="13"/>
        <v>39-43</v>
      </c>
      <c r="AM321" t="str">
        <f t="shared" si="14"/>
        <v>12.000 a 13.999</v>
      </c>
    </row>
    <row r="322" spans="1:39" x14ac:dyDescent="0.25">
      <c r="A322" t="s">
        <v>2216</v>
      </c>
      <c r="B322" t="s">
        <v>36</v>
      </c>
      <c r="C322">
        <v>1882472</v>
      </c>
      <c r="D322">
        <v>3446419969</v>
      </c>
      <c r="E322" t="s">
        <v>2217</v>
      </c>
      <c r="F322" t="s">
        <v>37</v>
      </c>
      <c r="G322" t="s">
        <v>2218</v>
      </c>
      <c r="H322" t="s">
        <v>48</v>
      </c>
      <c r="I322" t="s">
        <v>39</v>
      </c>
      <c r="K322" t="s">
        <v>523</v>
      </c>
      <c r="M322">
        <v>391</v>
      </c>
      <c r="N322" t="s">
        <v>64</v>
      </c>
      <c r="O322" t="s">
        <v>41</v>
      </c>
      <c r="P322">
        <v>391</v>
      </c>
      <c r="Q322" t="s">
        <v>64</v>
      </c>
      <c r="R322" t="s">
        <v>41</v>
      </c>
      <c r="T322" t="s">
        <v>61</v>
      </c>
      <c r="U322" t="s">
        <v>1285</v>
      </c>
      <c r="V322" t="s">
        <v>44</v>
      </c>
      <c r="X322" t="s">
        <v>45</v>
      </c>
      <c r="AA322">
        <v>0</v>
      </c>
      <c r="AC322">
        <v>0</v>
      </c>
      <c r="AG322" t="s">
        <v>46</v>
      </c>
      <c r="AH322" t="s">
        <v>158</v>
      </c>
      <c r="AI322" s="1">
        <v>40760</v>
      </c>
      <c r="AJ322">
        <v>17255.59</v>
      </c>
      <c r="AK322" s="33">
        <f t="shared" si="12"/>
        <v>39</v>
      </c>
      <c r="AL322" t="str">
        <f t="shared" si="13"/>
        <v>39-43</v>
      </c>
      <c r="AM322" t="str">
        <f t="shared" si="14"/>
        <v>16.000 a 17.999</v>
      </c>
    </row>
    <row r="323" spans="1:39" x14ac:dyDescent="0.25">
      <c r="A323" t="s">
        <v>2219</v>
      </c>
      <c r="B323" t="s">
        <v>36</v>
      </c>
      <c r="C323">
        <v>2330896</v>
      </c>
      <c r="D323">
        <v>1166152650</v>
      </c>
      <c r="E323" t="s">
        <v>2220</v>
      </c>
      <c r="F323" t="s">
        <v>37</v>
      </c>
      <c r="G323" t="s">
        <v>2221</v>
      </c>
      <c r="H323" t="s">
        <v>48</v>
      </c>
      <c r="I323" t="s">
        <v>150</v>
      </c>
      <c r="J323" t="s">
        <v>1677</v>
      </c>
      <c r="L323" t="s">
        <v>2222</v>
      </c>
      <c r="M323">
        <v>288</v>
      </c>
      <c r="N323" t="s">
        <v>186</v>
      </c>
      <c r="O323" t="s">
        <v>86</v>
      </c>
      <c r="P323">
        <v>288</v>
      </c>
      <c r="Q323" t="s">
        <v>186</v>
      </c>
      <c r="R323" t="s">
        <v>86</v>
      </c>
      <c r="T323" t="s">
        <v>61</v>
      </c>
      <c r="U323" t="s">
        <v>1278</v>
      </c>
      <c r="V323" t="s">
        <v>44</v>
      </c>
      <c r="X323" t="s">
        <v>45</v>
      </c>
      <c r="AA323">
        <v>0</v>
      </c>
      <c r="AC323">
        <v>0</v>
      </c>
      <c r="AG323" t="s">
        <v>46</v>
      </c>
      <c r="AH323" t="s">
        <v>158</v>
      </c>
      <c r="AI323" s="1">
        <v>41648</v>
      </c>
      <c r="AJ323">
        <v>12763.01</v>
      </c>
      <c r="AK323" s="33">
        <f t="shared" ref="AK323:AK386" si="15">(YEAR($AO$2))-YEAR(E323)</f>
        <v>50</v>
      </c>
      <c r="AL323" t="str">
        <f t="shared" ref="AL323:AL386" si="16">VLOOKUP(AK323,$AQ$2:$AR$13,2,1)</f>
        <v>49-53</v>
      </c>
      <c r="AM323" t="str">
        <f t="shared" ref="AM323:AM386" si="17">VLOOKUP(AJ323,$AS$2:$AT$12,2,1)</f>
        <v>12.000 a 13.999</v>
      </c>
    </row>
    <row r="324" spans="1:39" x14ac:dyDescent="0.25">
      <c r="A324" t="s">
        <v>2223</v>
      </c>
      <c r="B324" t="s">
        <v>36</v>
      </c>
      <c r="C324">
        <v>1675608</v>
      </c>
      <c r="D324">
        <v>59606240959</v>
      </c>
      <c r="E324" t="s">
        <v>2224</v>
      </c>
      <c r="F324" t="s">
        <v>37</v>
      </c>
      <c r="G324" t="s">
        <v>2225</v>
      </c>
      <c r="H324" t="s">
        <v>48</v>
      </c>
      <c r="I324" t="s">
        <v>39</v>
      </c>
      <c r="K324" t="s">
        <v>68</v>
      </c>
      <c r="L324" t="s">
        <v>744</v>
      </c>
      <c r="M324">
        <v>332</v>
      </c>
      <c r="N324" t="s">
        <v>82</v>
      </c>
      <c r="O324" t="s">
        <v>81</v>
      </c>
      <c r="P324">
        <v>332</v>
      </c>
      <c r="Q324" t="s">
        <v>82</v>
      </c>
      <c r="R324" t="s">
        <v>81</v>
      </c>
      <c r="T324" t="s">
        <v>61</v>
      </c>
      <c r="U324" t="s">
        <v>1269</v>
      </c>
      <c r="V324" t="s">
        <v>44</v>
      </c>
      <c r="X324" t="s">
        <v>45</v>
      </c>
      <c r="AA324">
        <v>0</v>
      </c>
      <c r="AC324">
        <v>0</v>
      </c>
      <c r="AG324" t="s">
        <v>46</v>
      </c>
      <c r="AH324" t="s">
        <v>158</v>
      </c>
      <c r="AI324" s="1">
        <v>39835</v>
      </c>
      <c r="AJ324">
        <v>17945.810000000001</v>
      </c>
      <c r="AK324" s="33">
        <f t="shared" si="15"/>
        <v>53</v>
      </c>
      <c r="AL324" t="str">
        <f t="shared" si="16"/>
        <v>49-53</v>
      </c>
      <c r="AM324" t="str">
        <f t="shared" si="17"/>
        <v>16.000 a 17.999</v>
      </c>
    </row>
    <row r="325" spans="1:39" x14ac:dyDescent="0.25">
      <c r="A325" t="s">
        <v>2226</v>
      </c>
      <c r="B325" t="s">
        <v>36</v>
      </c>
      <c r="C325">
        <v>1661469</v>
      </c>
      <c r="D325">
        <v>25386291874</v>
      </c>
      <c r="E325" t="s">
        <v>2227</v>
      </c>
      <c r="F325" t="s">
        <v>37</v>
      </c>
      <c r="G325" t="s">
        <v>2228</v>
      </c>
      <c r="H325" t="s">
        <v>48</v>
      </c>
      <c r="I325" t="s">
        <v>39</v>
      </c>
      <c r="K325" t="s">
        <v>72</v>
      </c>
      <c r="L325" t="s">
        <v>483</v>
      </c>
      <c r="M325">
        <v>288</v>
      </c>
      <c r="N325" t="s">
        <v>186</v>
      </c>
      <c r="O325" t="s">
        <v>86</v>
      </c>
      <c r="P325">
        <v>288</v>
      </c>
      <c r="Q325" t="s">
        <v>186</v>
      </c>
      <c r="R325" t="s">
        <v>86</v>
      </c>
      <c r="T325" t="s">
        <v>61</v>
      </c>
      <c r="U325" t="s">
        <v>1241</v>
      </c>
      <c r="V325" t="s">
        <v>44</v>
      </c>
      <c r="X325" t="s">
        <v>45</v>
      </c>
      <c r="AA325">
        <v>0</v>
      </c>
      <c r="AC325">
        <v>0</v>
      </c>
      <c r="AG325" t="s">
        <v>46</v>
      </c>
      <c r="AH325" t="s">
        <v>158</v>
      </c>
      <c r="AI325" s="1">
        <v>39736</v>
      </c>
      <c r="AJ325">
        <v>19429.3</v>
      </c>
      <c r="AK325" s="33">
        <f t="shared" si="15"/>
        <v>47</v>
      </c>
      <c r="AL325" t="str">
        <f t="shared" si="16"/>
        <v>44-48</v>
      </c>
      <c r="AM325" t="str">
        <f t="shared" si="17"/>
        <v>18.000 a 19.999</v>
      </c>
    </row>
    <row r="326" spans="1:39" x14ac:dyDescent="0.25">
      <c r="A326" t="s">
        <v>2229</v>
      </c>
      <c r="B326" t="s">
        <v>36</v>
      </c>
      <c r="C326">
        <v>3275431</v>
      </c>
      <c r="D326">
        <v>93179421649</v>
      </c>
      <c r="E326" t="s">
        <v>1412</v>
      </c>
      <c r="F326" t="s">
        <v>37</v>
      </c>
      <c r="G326" t="s">
        <v>2230</v>
      </c>
      <c r="H326" t="s">
        <v>48</v>
      </c>
      <c r="I326" t="s">
        <v>39</v>
      </c>
      <c r="K326" t="s">
        <v>40</v>
      </c>
      <c r="L326" t="s">
        <v>425</v>
      </c>
      <c r="M326">
        <v>294</v>
      </c>
      <c r="N326" t="s">
        <v>137</v>
      </c>
      <c r="O326" t="s">
        <v>86</v>
      </c>
      <c r="P326">
        <v>294</v>
      </c>
      <c r="Q326" t="s">
        <v>137</v>
      </c>
      <c r="R326" t="s">
        <v>86</v>
      </c>
      <c r="T326" t="s">
        <v>61</v>
      </c>
      <c r="U326" t="s">
        <v>1252</v>
      </c>
      <c r="V326" t="s">
        <v>44</v>
      </c>
      <c r="X326" t="s">
        <v>45</v>
      </c>
      <c r="AA326">
        <v>0</v>
      </c>
      <c r="AC326">
        <v>0</v>
      </c>
      <c r="AG326" t="s">
        <v>46</v>
      </c>
      <c r="AH326" t="s">
        <v>158</v>
      </c>
      <c r="AI326" s="1">
        <v>38569</v>
      </c>
      <c r="AJ326">
        <v>20530.009999999998</v>
      </c>
      <c r="AK326" s="33">
        <f t="shared" si="15"/>
        <v>51</v>
      </c>
      <c r="AL326" t="str">
        <f t="shared" si="16"/>
        <v>49-53</v>
      </c>
      <c r="AM326" t="str">
        <f t="shared" si="17"/>
        <v>20.000 ou mais</v>
      </c>
    </row>
    <row r="327" spans="1:39" x14ac:dyDescent="0.25">
      <c r="A327" t="s">
        <v>2231</v>
      </c>
      <c r="B327" t="s">
        <v>36</v>
      </c>
      <c r="C327">
        <v>1035177</v>
      </c>
      <c r="D327">
        <v>59510722634</v>
      </c>
      <c r="E327" t="s">
        <v>2232</v>
      </c>
      <c r="F327" t="s">
        <v>53</v>
      </c>
      <c r="G327" t="s">
        <v>2233</v>
      </c>
      <c r="H327" t="s">
        <v>48</v>
      </c>
      <c r="I327" t="s">
        <v>39</v>
      </c>
      <c r="K327" t="s">
        <v>40</v>
      </c>
      <c r="L327" t="s">
        <v>320</v>
      </c>
      <c r="M327">
        <v>438</v>
      </c>
      <c r="N327" t="s">
        <v>2234</v>
      </c>
      <c r="O327" t="s">
        <v>86</v>
      </c>
      <c r="P327">
        <v>319</v>
      </c>
      <c r="Q327" t="s">
        <v>118</v>
      </c>
      <c r="R327" t="s">
        <v>86</v>
      </c>
      <c r="T327" t="s">
        <v>61</v>
      </c>
      <c r="U327" t="s">
        <v>1252</v>
      </c>
      <c r="V327" t="s">
        <v>44</v>
      </c>
      <c r="X327" t="s">
        <v>45</v>
      </c>
      <c r="AA327">
        <v>0</v>
      </c>
      <c r="AC327">
        <v>0</v>
      </c>
      <c r="AG327" t="s">
        <v>46</v>
      </c>
      <c r="AH327" t="s">
        <v>47</v>
      </c>
      <c r="AI327" s="1">
        <v>34050</v>
      </c>
      <c r="AJ327">
        <v>13451.91</v>
      </c>
      <c r="AK327" s="33">
        <f t="shared" si="15"/>
        <v>54</v>
      </c>
      <c r="AL327" t="str">
        <f t="shared" si="16"/>
        <v>54-58</v>
      </c>
      <c r="AM327" t="str">
        <f t="shared" si="17"/>
        <v>12.000 a 13.999</v>
      </c>
    </row>
    <row r="328" spans="1:39" x14ac:dyDescent="0.25">
      <c r="A328" t="s">
        <v>2235</v>
      </c>
      <c r="B328" t="s">
        <v>36</v>
      </c>
      <c r="C328">
        <v>3048381</v>
      </c>
      <c r="D328">
        <v>8824049621</v>
      </c>
      <c r="E328" t="s">
        <v>2236</v>
      </c>
      <c r="F328" t="s">
        <v>53</v>
      </c>
      <c r="G328" t="s">
        <v>2237</v>
      </c>
      <c r="H328" t="s">
        <v>48</v>
      </c>
      <c r="I328" t="s">
        <v>39</v>
      </c>
      <c r="K328" t="s">
        <v>40</v>
      </c>
      <c r="M328">
        <v>356</v>
      </c>
      <c r="N328" t="s">
        <v>206</v>
      </c>
      <c r="O328" t="s">
        <v>41</v>
      </c>
      <c r="P328">
        <v>356</v>
      </c>
      <c r="Q328" t="s">
        <v>206</v>
      </c>
      <c r="R328" t="s">
        <v>41</v>
      </c>
      <c r="T328" t="s">
        <v>61</v>
      </c>
      <c r="U328" t="s">
        <v>1257</v>
      </c>
      <c r="V328" t="s">
        <v>44</v>
      </c>
      <c r="X328" t="s">
        <v>45</v>
      </c>
      <c r="AA328">
        <v>0</v>
      </c>
      <c r="AC328">
        <v>0</v>
      </c>
      <c r="AG328" t="s">
        <v>46</v>
      </c>
      <c r="AH328" t="s">
        <v>158</v>
      </c>
      <c r="AI328" s="1">
        <v>43243</v>
      </c>
      <c r="AJ328">
        <v>12897.8</v>
      </c>
      <c r="AK328" s="33">
        <f t="shared" si="15"/>
        <v>35</v>
      </c>
      <c r="AL328" t="str">
        <f t="shared" si="16"/>
        <v>34-38</v>
      </c>
      <c r="AM328" t="str">
        <f t="shared" si="17"/>
        <v>12.000 a 13.999</v>
      </c>
    </row>
    <row r="329" spans="1:39" x14ac:dyDescent="0.25">
      <c r="A329" t="s">
        <v>2238</v>
      </c>
      <c r="B329" t="s">
        <v>36</v>
      </c>
      <c r="C329">
        <v>1666008</v>
      </c>
      <c r="D329">
        <v>11164446827</v>
      </c>
      <c r="E329" t="s">
        <v>2239</v>
      </c>
      <c r="F329" t="s">
        <v>53</v>
      </c>
      <c r="G329" t="s">
        <v>2240</v>
      </c>
      <c r="H329" t="s">
        <v>48</v>
      </c>
      <c r="I329" t="s">
        <v>39</v>
      </c>
      <c r="K329" t="s">
        <v>72</v>
      </c>
      <c r="L329" t="s">
        <v>139</v>
      </c>
      <c r="M329">
        <v>808</v>
      </c>
      <c r="N329" t="s">
        <v>127</v>
      </c>
      <c r="O329" t="s">
        <v>41</v>
      </c>
      <c r="P329">
        <v>808</v>
      </c>
      <c r="Q329" t="s">
        <v>127</v>
      </c>
      <c r="R329" t="s">
        <v>41</v>
      </c>
      <c r="T329" t="s">
        <v>61</v>
      </c>
      <c r="U329" t="s">
        <v>1278</v>
      </c>
      <c r="V329" t="s">
        <v>44</v>
      </c>
      <c r="X329" t="s">
        <v>45</v>
      </c>
      <c r="AA329">
        <v>0</v>
      </c>
      <c r="AC329">
        <v>0</v>
      </c>
      <c r="AG329" t="s">
        <v>46</v>
      </c>
      <c r="AH329" t="s">
        <v>158</v>
      </c>
      <c r="AI329" s="1">
        <v>39777</v>
      </c>
      <c r="AJ329">
        <v>12763.01</v>
      </c>
      <c r="AK329" s="33">
        <f t="shared" si="15"/>
        <v>53</v>
      </c>
      <c r="AL329" t="str">
        <f t="shared" si="16"/>
        <v>49-53</v>
      </c>
      <c r="AM329" t="str">
        <f t="shared" si="17"/>
        <v>12.000 a 13.999</v>
      </c>
    </row>
    <row r="330" spans="1:39" x14ac:dyDescent="0.25">
      <c r="A330" t="s">
        <v>2241</v>
      </c>
      <c r="B330" t="s">
        <v>36</v>
      </c>
      <c r="C330">
        <v>1658396</v>
      </c>
      <c r="D330">
        <v>30787984884</v>
      </c>
      <c r="E330" t="s">
        <v>604</v>
      </c>
      <c r="F330" t="s">
        <v>53</v>
      </c>
      <c r="G330" t="s">
        <v>2242</v>
      </c>
      <c r="H330" t="s">
        <v>48</v>
      </c>
      <c r="I330" t="s">
        <v>39</v>
      </c>
      <c r="K330" t="s">
        <v>72</v>
      </c>
      <c r="L330" t="s">
        <v>1181</v>
      </c>
      <c r="M330">
        <v>808</v>
      </c>
      <c r="N330" t="s">
        <v>127</v>
      </c>
      <c r="O330" t="s">
        <v>41</v>
      </c>
      <c r="P330">
        <v>808</v>
      </c>
      <c r="Q330" t="s">
        <v>127</v>
      </c>
      <c r="R330" t="s">
        <v>41</v>
      </c>
      <c r="T330" t="s">
        <v>61</v>
      </c>
      <c r="U330" t="s">
        <v>1269</v>
      </c>
      <c r="V330" t="s">
        <v>44</v>
      </c>
      <c r="X330" t="s">
        <v>45</v>
      </c>
      <c r="AA330">
        <v>0</v>
      </c>
      <c r="AC330">
        <v>0</v>
      </c>
      <c r="AG330" t="s">
        <v>46</v>
      </c>
      <c r="AH330" t="s">
        <v>158</v>
      </c>
      <c r="AI330" s="1">
        <v>39716</v>
      </c>
      <c r="AJ330">
        <v>17945.810000000001</v>
      </c>
      <c r="AK330" s="33">
        <f t="shared" si="15"/>
        <v>39</v>
      </c>
      <c r="AL330" t="str">
        <f t="shared" si="16"/>
        <v>39-43</v>
      </c>
      <c r="AM330" t="str">
        <f t="shared" si="17"/>
        <v>16.000 a 17.999</v>
      </c>
    </row>
    <row r="331" spans="1:39" x14ac:dyDescent="0.25">
      <c r="A331" t="s">
        <v>2243</v>
      </c>
      <c r="B331" t="s">
        <v>36</v>
      </c>
      <c r="C331">
        <v>1035157</v>
      </c>
      <c r="D331">
        <v>8978049885</v>
      </c>
      <c r="E331" t="s">
        <v>2244</v>
      </c>
      <c r="F331" t="s">
        <v>53</v>
      </c>
      <c r="G331" t="s">
        <v>2245</v>
      </c>
      <c r="H331" t="s">
        <v>38</v>
      </c>
      <c r="I331" t="s">
        <v>39</v>
      </c>
      <c r="K331" t="s">
        <v>72</v>
      </c>
      <c r="L331" t="s">
        <v>139</v>
      </c>
      <c r="M331">
        <v>391</v>
      </c>
      <c r="N331" t="s">
        <v>64</v>
      </c>
      <c r="O331" t="s">
        <v>41</v>
      </c>
      <c r="P331">
        <v>391</v>
      </c>
      <c r="Q331" t="s">
        <v>64</v>
      </c>
      <c r="R331" t="s">
        <v>41</v>
      </c>
      <c r="T331" t="s">
        <v>61</v>
      </c>
      <c r="U331" t="s">
        <v>1252</v>
      </c>
      <c r="V331" t="s">
        <v>44</v>
      </c>
      <c r="X331" t="s">
        <v>45</v>
      </c>
      <c r="AA331">
        <v>0</v>
      </c>
      <c r="AC331">
        <v>0</v>
      </c>
      <c r="AG331" t="s">
        <v>46</v>
      </c>
      <c r="AH331" t="s">
        <v>158</v>
      </c>
      <c r="AI331" s="1">
        <v>34050</v>
      </c>
      <c r="AJ331">
        <v>21007.45</v>
      </c>
      <c r="AK331" s="33">
        <f t="shared" si="15"/>
        <v>56</v>
      </c>
      <c r="AL331" t="str">
        <f t="shared" si="16"/>
        <v>54-58</v>
      </c>
      <c r="AM331" t="str">
        <f t="shared" si="17"/>
        <v>20.000 ou mais</v>
      </c>
    </row>
    <row r="332" spans="1:39" x14ac:dyDescent="0.25">
      <c r="A332" t="s">
        <v>2246</v>
      </c>
      <c r="B332" t="s">
        <v>36</v>
      </c>
      <c r="C332">
        <v>1686096</v>
      </c>
      <c r="D332">
        <v>40011208015</v>
      </c>
      <c r="E332" t="s">
        <v>2247</v>
      </c>
      <c r="F332" t="s">
        <v>53</v>
      </c>
      <c r="G332" t="s">
        <v>2248</v>
      </c>
      <c r="H332" t="s">
        <v>48</v>
      </c>
      <c r="I332" t="s">
        <v>39</v>
      </c>
      <c r="K332" t="s">
        <v>271</v>
      </c>
      <c r="L332" t="s">
        <v>2249</v>
      </c>
      <c r="M332">
        <v>796</v>
      </c>
      <c r="N332" t="s">
        <v>571</v>
      </c>
      <c r="O332" t="s">
        <v>55</v>
      </c>
      <c r="P332">
        <v>1152</v>
      </c>
      <c r="Q332" t="s">
        <v>113</v>
      </c>
      <c r="R332" t="s">
        <v>55</v>
      </c>
      <c r="T332" t="s">
        <v>61</v>
      </c>
      <c r="U332" t="s">
        <v>1302</v>
      </c>
      <c r="V332" t="s">
        <v>44</v>
      </c>
      <c r="X332" t="s">
        <v>45</v>
      </c>
      <c r="AA332">
        <v>0</v>
      </c>
      <c r="AC332">
        <v>0</v>
      </c>
      <c r="AG332" t="s">
        <v>46</v>
      </c>
      <c r="AH332" t="s">
        <v>158</v>
      </c>
      <c r="AI332" s="1">
        <v>39876</v>
      </c>
      <c r="AJ332">
        <v>13273.52</v>
      </c>
      <c r="AK332" s="33">
        <f t="shared" si="15"/>
        <v>62</v>
      </c>
      <c r="AL332" t="str">
        <f t="shared" si="16"/>
        <v>59-63</v>
      </c>
      <c r="AM332" t="str">
        <f t="shared" si="17"/>
        <v>12.000 a 13.999</v>
      </c>
    </row>
    <row r="333" spans="1:39" x14ac:dyDescent="0.25">
      <c r="A333" t="s">
        <v>2250</v>
      </c>
      <c r="B333" t="s">
        <v>36</v>
      </c>
      <c r="C333">
        <v>2230407</v>
      </c>
      <c r="D333">
        <v>58875948615</v>
      </c>
      <c r="E333" t="s">
        <v>2251</v>
      </c>
      <c r="F333" t="s">
        <v>53</v>
      </c>
      <c r="G333" t="s">
        <v>2252</v>
      </c>
      <c r="H333" t="s">
        <v>48</v>
      </c>
      <c r="I333" t="s">
        <v>39</v>
      </c>
      <c r="K333" t="s">
        <v>40</v>
      </c>
      <c r="L333" t="s">
        <v>59</v>
      </c>
      <c r="M333">
        <v>301</v>
      </c>
      <c r="N333" t="s">
        <v>69</v>
      </c>
      <c r="O333" t="s">
        <v>70</v>
      </c>
      <c r="P333">
        <v>301</v>
      </c>
      <c r="Q333" t="s">
        <v>69</v>
      </c>
      <c r="R333" t="s">
        <v>70</v>
      </c>
      <c r="T333" t="s">
        <v>61</v>
      </c>
      <c r="U333" t="s">
        <v>1252</v>
      </c>
      <c r="V333" t="s">
        <v>44</v>
      </c>
      <c r="X333" t="s">
        <v>45</v>
      </c>
      <c r="AA333">
        <v>0</v>
      </c>
      <c r="AC333">
        <v>0</v>
      </c>
      <c r="AG333" t="s">
        <v>46</v>
      </c>
      <c r="AH333" t="s">
        <v>158</v>
      </c>
      <c r="AI333" s="1">
        <v>38205</v>
      </c>
      <c r="AJ333">
        <v>21484.89</v>
      </c>
      <c r="AK333" s="33">
        <f t="shared" si="15"/>
        <v>55</v>
      </c>
      <c r="AL333" t="str">
        <f t="shared" si="16"/>
        <v>54-58</v>
      </c>
      <c r="AM333" t="str">
        <f t="shared" si="17"/>
        <v>20.000 ou mais</v>
      </c>
    </row>
    <row r="334" spans="1:39" x14ac:dyDescent="0.25">
      <c r="A334" t="s">
        <v>2253</v>
      </c>
      <c r="B334" t="s">
        <v>36</v>
      </c>
      <c r="C334">
        <v>1123271</v>
      </c>
      <c r="D334">
        <v>23154918000</v>
      </c>
      <c r="E334" t="s">
        <v>2254</v>
      </c>
      <c r="F334" t="s">
        <v>53</v>
      </c>
      <c r="G334" t="s">
        <v>2255</v>
      </c>
      <c r="H334" t="s">
        <v>48</v>
      </c>
      <c r="I334" t="s">
        <v>39</v>
      </c>
      <c r="K334" t="s">
        <v>271</v>
      </c>
      <c r="L334" t="s">
        <v>1320</v>
      </c>
      <c r="M334">
        <v>305</v>
      </c>
      <c r="N334" t="s">
        <v>100</v>
      </c>
      <c r="O334" t="s">
        <v>86</v>
      </c>
      <c r="P334">
        <v>305</v>
      </c>
      <c r="Q334" t="s">
        <v>100</v>
      </c>
      <c r="R334" t="s">
        <v>86</v>
      </c>
      <c r="T334" t="s">
        <v>43</v>
      </c>
      <c r="U334" t="s">
        <v>1302</v>
      </c>
      <c r="V334" t="s">
        <v>44</v>
      </c>
      <c r="X334" t="s">
        <v>45</v>
      </c>
      <c r="AA334">
        <v>0</v>
      </c>
      <c r="AC334">
        <v>0</v>
      </c>
      <c r="AG334" t="s">
        <v>46</v>
      </c>
      <c r="AH334" t="s">
        <v>47</v>
      </c>
      <c r="AI334" s="1">
        <v>34453</v>
      </c>
      <c r="AJ334">
        <v>5574.87</v>
      </c>
      <c r="AK334" s="33">
        <f t="shared" si="15"/>
        <v>66</v>
      </c>
      <c r="AL334" t="str">
        <f t="shared" si="16"/>
        <v>64-68</v>
      </c>
      <c r="AM334" t="str">
        <f t="shared" si="17"/>
        <v>4.000 a 5.999</v>
      </c>
    </row>
    <row r="335" spans="1:39" x14ac:dyDescent="0.25">
      <c r="A335" t="s">
        <v>2256</v>
      </c>
      <c r="B335" t="s">
        <v>36</v>
      </c>
      <c r="C335">
        <v>1921453</v>
      </c>
      <c r="D335">
        <v>76147355600</v>
      </c>
      <c r="E335" t="s">
        <v>2257</v>
      </c>
      <c r="F335" t="s">
        <v>37</v>
      </c>
      <c r="G335" t="s">
        <v>2258</v>
      </c>
      <c r="H335" t="s">
        <v>48</v>
      </c>
      <c r="I335" t="s">
        <v>39</v>
      </c>
      <c r="K335" t="s">
        <v>40</v>
      </c>
      <c r="M335">
        <v>363</v>
      </c>
      <c r="N335" t="s">
        <v>155</v>
      </c>
      <c r="O335" t="s">
        <v>41</v>
      </c>
      <c r="P335">
        <v>363</v>
      </c>
      <c r="Q335" t="s">
        <v>155</v>
      </c>
      <c r="R335" t="s">
        <v>41</v>
      </c>
      <c r="T335" t="s">
        <v>61</v>
      </c>
      <c r="U335" t="s">
        <v>1302</v>
      </c>
      <c r="V335" t="s">
        <v>44</v>
      </c>
      <c r="X335" t="s">
        <v>45</v>
      </c>
      <c r="AA335">
        <v>0</v>
      </c>
      <c r="AC335">
        <v>0</v>
      </c>
      <c r="AG335" t="s">
        <v>46</v>
      </c>
      <c r="AH335" t="s">
        <v>158</v>
      </c>
      <c r="AI335" s="1">
        <v>40969</v>
      </c>
      <c r="AJ335">
        <v>14256.7</v>
      </c>
      <c r="AK335" s="33">
        <f t="shared" si="15"/>
        <v>54</v>
      </c>
      <c r="AL335" t="str">
        <f t="shared" si="16"/>
        <v>54-58</v>
      </c>
      <c r="AM335" t="str">
        <f t="shared" si="17"/>
        <v>14.000 a 15.999</v>
      </c>
    </row>
    <row r="336" spans="1:39" x14ac:dyDescent="0.25">
      <c r="A336" t="s">
        <v>2259</v>
      </c>
      <c r="B336" t="s">
        <v>36</v>
      </c>
      <c r="C336">
        <v>1999554</v>
      </c>
      <c r="D336">
        <v>93875304187</v>
      </c>
      <c r="E336" t="s">
        <v>2260</v>
      </c>
      <c r="F336" t="s">
        <v>37</v>
      </c>
      <c r="G336" t="s">
        <v>2261</v>
      </c>
      <c r="H336" t="s">
        <v>67</v>
      </c>
      <c r="I336" t="s">
        <v>39</v>
      </c>
      <c r="K336" t="s">
        <v>40</v>
      </c>
      <c r="M336">
        <v>414</v>
      </c>
      <c r="N336" t="s">
        <v>128</v>
      </c>
      <c r="O336" t="s">
        <v>41</v>
      </c>
      <c r="P336">
        <v>414</v>
      </c>
      <c r="Q336" t="s">
        <v>128</v>
      </c>
      <c r="R336" t="s">
        <v>41</v>
      </c>
      <c r="T336" t="s">
        <v>61</v>
      </c>
      <c r="U336" t="s">
        <v>1351</v>
      </c>
      <c r="V336" t="s">
        <v>44</v>
      </c>
      <c r="X336" t="s">
        <v>45</v>
      </c>
      <c r="AA336">
        <v>0</v>
      </c>
      <c r="AC336">
        <v>0</v>
      </c>
      <c r="AG336" t="s">
        <v>46</v>
      </c>
      <c r="AH336" t="s">
        <v>158</v>
      </c>
      <c r="AI336" s="1">
        <v>41332</v>
      </c>
      <c r="AJ336">
        <v>16591.91</v>
      </c>
      <c r="AK336" s="33">
        <f t="shared" si="15"/>
        <v>41</v>
      </c>
      <c r="AL336" t="str">
        <f t="shared" si="16"/>
        <v>39-43</v>
      </c>
      <c r="AM336" t="str">
        <f t="shared" si="17"/>
        <v>16.000 a 17.999</v>
      </c>
    </row>
    <row r="337" spans="1:39" x14ac:dyDescent="0.25">
      <c r="A337" t="s">
        <v>2262</v>
      </c>
      <c r="B337" t="s">
        <v>36</v>
      </c>
      <c r="C337">
        <v>1740031</v>
      </c>
      <c r="D337">
        <v>25998886895</v>
      </c>
      <c r="E337" t="s">
        <v>2263</v>
      </c>
      <c r="F337" t="s">
        <v>37</v>
      </c>
      <c r="G337" t="s">
        <v>2264</v>
      </c>
      <c r="H337" t="s">
        <v>48</v>
      </c>
      <c r="I337" t="s">
        <v>39</v>
      </c>
      <c r="K337" t="s">
        <v>72</v>
      </c>
      <c r="M337">
        <v>305</v>
      </c>
      <c r="N337" t="s">
        <v>100</v>
      </c>
      <c r="O337" t="s">
        <v>86</v>
      </c>
      <c r="P337">
        <v>305</v>
      </c>
      <c r="Q337" t="s">
        <v>100</v>
      </c>
      <c r="R337" t="s">
        <v>86</v>
      </c>
      <c r="T337" t="s">
        <v>61</v>
      </c>
      <c r="U337" t="s">
        <v>1269</v>
      </c>
      <c r="V337" t="s">
        <v>44</v>
      </c>
      <c r="X337" t="s">
        <v>45</v>
      </c>
      <c r="Z337" t="s">
        <v>168</v>
      </c>
      <c r="AA337">
        <v>0</v>
      </c>
      <c r="AC337">
        <v>0</v>
      </c>
      <c r="AE337" t="s">
        <v>315</v>
      </c>
      <c r="AF337" t="s">
        <v>2265</v>
      </c>
      <c r="AG337" t="s">
        <v>46</v>
      </c>
      <c r="AH337" t="s">
        <v>158</v>
      </c>
      <c r="AI337" s="1">
        <v>40135</v>
      </c>
      <c r="AJ337">
        <v>17945.810000000001</v>
      </c>
      <c r="AK337" s="33">
        <f t="shared" si="15"/>
        <v>45</v>
      </c>
      <c r="AL337" t="str">
        <f t="shared" si="16"/>
        <v>44-48</v>
      </c>
      <c r="AM337" t="str">
        <f t="shared" si="17"/>
        <v>16.000 a 17.999</v>
      </c>
    </row>
    <row r="338" spans="1:39" x14ac:dyDescent="0.25">
      <c r="A338" t="s">
        <v>2266</v>
      </c>
      <c r="B338" t="s">
        <v>36</v>
      </c>
      <c r="C338">
        <v>412696</v>
      </c>
      <c r="D338">
        <v>34055649649</v>
      </c>
      <c r="E338" t="s">
        <v>597</v>
      </c>
      <c r="F338" t="s">
        <v>53</v>
      </c>
      <c r="G338" t="s">
        <v>2267</v>
      </c>
      <c r="H338" t="s">
        <v>48</v>
      </c>
      <c r="I338" t="s">
        <v>39</v>
      </c>
      <c r="K338" t="s">
        <v>40</v>
      </c>
      <c r="L338" t="s">
        <v>59</v>
      </c>
      <c r="M338">
        <v>391</v>
      </c>
      <c r="N338" t="s">
        <v>64</v>
      </c>
      <c r="O338" t="s">
        <v>41</v>
      </c>
      <c r="P338">
        <v>391</v>
      </c>
      <c r="Q338" t="s">
        <v>64</v>
      </c>
      <c r="R338" t="s">
        <v>41</v>
      </c>
      <c r="T338" t="s">
        <v>61</v>
      </c>
      <c r="U338" t="s">
        <v>1252</v>
      </c>
      <c r="V338" t="s">
        <v>44</v>
      </c>
      <c r="X338" t="s">
        <v>45</v>
      </c>
      <c r="AA338">
        <v>0</v>
      </c>
      <c r="AC338">
        <v>0</v>
      </c>
      <c r="AG338" t="s">
        <v>46</v>
      </c>
      <c r="AH338" t="s">
        <v>158</v>
      </c>
      <c r="AI338" s="1">
        <v>31625</v>
      </c>
      <c r="AJ338">
        <v>24810.37</v>
      </c>
      <c r="AK338" s="33">
        <f t="shared" si="15"/>
        <v>62</v>
      </c>
      <c r="AL338" t="str">
        <f t="shared" si="16"/>
        <v>59-63</v>
      </c>
      <c r="AM338" t="str">
        <f t="shared" si="17"/>
        <v>20.000 ou mais</v>
      </c>
    </row>
    <row r="339" spans="1:39" x14ac:dyDescent="0.25">
      <c r="A339" t="s">
        <v>2268</v>
      </c>
      <c r="B339" t="s">
        <v>36</v>
      </c>
      <c r="C339">
        <v>2083719</v>
      </c>
      <c r="D339">
        <v>5339432645</v>
      </c>
      <c r="E339" t="s">
        <v>2269</v>
      </c>
      <c r="F339" t="s">
        <v>37</v>
      </c>
      <c r="G339" t="s">
        <v>2270</v>
      </c>
      <c r="H339" t="s">
        <v>48</v>
      </c>
      <c r="I339" t="s">
        <v>39</v>
      </c>
      <c r="K339" t="s">
        <v>40</v>
      </c>
      <c r="M339">
        <v>787</v>
      </c>
      <c r="N339" t="s">
        <v>268</v>
      </c>
      <c r="O339" t="s">
        <v>142</v>
      </c>
      <c r="P339">
        <v>301</v>
      </c>
      <c r="Q339" t="s">
        <v>69</v>
      </c>
      <c r="R339" t="s">
        <v>70</v>
      </c>
      <c r="T339" t="s">
        <v>61</v>
      </c>
      <c r="U339" t="s">
        <v>1278</v>
      </c>
      <c r="V339" t="s">
        <v>44</v>
      </c>
      <c r="X339" t="s">
        <v>45</v>
      </c>
      <c r="AA339">
        <v>0</v>
      </c>
      <c r="AC339">
        <v>0</v>
      </c>
      <c r="AG339" t="s">
        <v>46</v>
      </c>
      <c r="AH339" t="s">
        <v>158</v>
      </c>
      <c r="AI339" s="1">
        <v>41667</v>
      </c>
      <c r="AJ339">
        <v>12763.01</v>
      </c>
      <c r="AK339" s="33">
        <f t="shared" si="15"/>
        <v>40</v>
      </c>
      <c r="AL339" t="str">
        <f t="shared" si="16"/>
        <v>39-43</v>
      </c>
      <c r="AM339" t="str">
        <f t="shared" si="17"/>
        <v>12.000 a 13.999</v>
      </c>
    </row>
    <row r="340" spans="1:39" x14ac:dyDescent="0.25">
      <c r="A340" t="s">
        <v>2271</v>
      </c>
      <c r="B340" t="s">
        <v>36</v>
      </c>
      <c r="C340">
        <v>1734539</v>
      </c>
      <c r="D340">
        <v>6049651680</v>
      </c>
      <c r="E340" t="s">
        <v>669</v>
      </c>
      <c r="F340" t="s">
        <v>37</v>
      </c>
      <c r="G340" t="s">
        <v>2272</v>
      </c>
      <c r="H340" t="s">
        <v>48</v>
      </c>
      <c r="I340" t="s">
        <v>39</v>
      </c>
      <c r="K340" t="s">
        <v>40</v>
      </c>
      <c r="M340">
        <v>305</v>
      </c>
      <c r="N340" t="s">
        <v>100</v>
      </c>
      <c r="O340" t="s">
        <v>86</v>
      </c>
      <c r="P340">
        <v>305</v>
      </c>
      <c r="Q340" t="s">
        <v>100</v>
      </c>
      <c r="R340" t="s">
        <v>86</v>
      </c>
      <c r="T340" t="s">
        <v>61</v>
      </c>
      <c r="U340" t="s">
        <v>1257</v>
      </c>
      <c r="V340" t="s">
        <v>44</v>
      </c>
      <c r="X340" t="s">
        <v>45</v>
      </c>
      <c r="AA340">
        <v>26279</v>
      </c>
      <c r="AB340" t="s">
        <v>2273</v>
      </c>
      <c r="AC340">
        <v>0</v>
      </c>
      <c r="AG340" t="s">
        <v>46</v>
      </c>
      <c r="AH340" t="s">
        <v>158</v>
      </c>
      <c r="AI340" s="1">
        <v>44355</v>
      </c>
      <c r="AJ340">
        <v>11800.12</v>
      </c>
      <c r="AK340" s="33">
        <f t="shared" si="15"/>
        <v>40</v>
      </c>
      <c r="AL340" t="str">
        <f t="shared" si="16"/>
        <v>39-43</v>
      </c>
      <c r="AM340" t="str">
        <f t="shared" si="17"/>
        <v>10.000 a 11.999</v>
      </c>
    </row>
    <row r="341" spans="1:39" x14ac:dyDescent="0.25">
      <c r="A341" t="s">
        <v>2274</v>
      </c>
      <c r="B341" t="s">
        <v>36</v>
      </c>
      <c r="C341">
        <v>1768927</v>
      </c>
      <c r="D341">
        <v>26433892809</v>
      </c>
      <c r="E341" t="s">
        <v>2275</v>
      </c>
      <c r="F341" t="s">
        <v>37</v>
      </c>
      <c r="G341" t="s">
        <v>2276</v>
      </c>
      <c r="H341" t="s">
        <v>38</v>
      </c>
      <c r="I341" t="s">
        <v>39</v>
      </c>
      <c r="K341" t="s">
        <v>72</v>
      </c>
      <c r="M341">
        <v>349</v>
      </c>
      <c r="N341" t="s">
        <v>65</v>
      </c>
      <c r="O341" t="s">
        <v>41</v>
      </c>
      <c r="P341">
        <v>349</v>
      </c>
      <c r="Q341" t="s">
        <v>65</v>
      </c>
      <c r="R341" t="s">
        <v>41</v>
      </c>
      <c r="T341" t="s">
        <v>61</v>
      </c>
      <c r="U341" t="s">
        <v>1285</v>
      </c>
      <c r="V341" t="s">
        <v>44</v>
      </c>
      <c r="X341" t="s">
        <v>45</v>
      </c>
      <c r="AA341">
        <v>0</v>
      </c>
      <c r="AC341">
        <v>0</v>
      </c>
      <c r="AG341" t="s">
        <v>46</v>
      </c>
      <c r="AH341" t="s">
        <v>158</v>
      </c>
      <c r="AI341" s="1">
        <v>40249</v>
      </c>
      <c r="AJ341">
        <v>17255.59</v>
      </c>
      <c r="AK341" s="33">
        <f t="shared" si="15"/>
        <v>45</v>
      </c>
      <c r="AL341" t="str">
        <f t="shared" si="16"/>
        <v>44-48</v>
      </c>
      <c r="AM341" t="str">
        <f t="shared" si="17"/>
        <v>16.000 a 17.999</v>
      </c>
    </row>
    <row r="342" spans="1:39" x14ac:dyDescent="0.25">
      <c r="A342" t="s">
        <v>2277</v>
      </c>
      <c r="B342" t="s">
        <v>36</v>
      </c>
      <c r="C342">
        <v>2546098</v>
      </c>
      <c r="D342">
        <v>80736769668</v>
      </c>
      <c r="E342" t="s">
        <v>2278</v>
      </c>
      <c r="F342" t="s">
        <v>37</v>
      </c>
      <c r="G342" t="s">
        <v>2279</v>
      </c>
      <c r="H342" t="s">
        <v>48</v>
      </c>
      <c r="I342" t="s">
        <v>39</v>
      </c>
      <c r="K342" t="s">
        <v>40</v>
      </c>
      <c r="L342" t="s">
        <v>54</v>
      </c>
      <c r="M342">
        <v>369</v>
      </c>
      <c r="N342" t="s">
        <v>242</v>
      </c>
      <c r="O342" t="s">
        <v>41</v>
      </c>
      <c r="P342">
        <v>369</v>
      </c>
      <c r="Q342" t="s">
        <v>242</v>
      </c>
      <c r="R342" t="s">
        <v>41</v>
      </c>
      <c r="T342" t="s">
        <v>61</v>
      </c>
      <c r="U342" t="s">
        <v>1351</v>
      </c>
      <c r="V342" t="s">
        <v>44</v>
      </c>
      <c r="X342" t="s">
        <v>45</v>
      </c>
      <c r="AA342">
        <v>0</v>
      </c>
      <c r="AC342">
        <v>0</v>
      </c>
      <c r="AG342" t="s">
        <v>46</v>
      </c>
      <c r="AH342" t="s">
        <v>158</v>
      </c>
      <c r="AI342" s="1">
        <v>40058</v>
      </c>
      <c r="AJ342">
        <v>20444.669999999998</v>
      </c>
      <c r="AK342" s="33">
        <f t="shared" si="15"/>
        <v>59</v>
      </c>
      <c r="AL342" t="str">
        <f t="shared" si="16"/>
        <v>59-63</v>
      </c>
      <c r="AM342" t="str">
        <f t="shared" si="17"/>
        <v>20.000 ou mais</v>
      </c>
    </row>
    <row r="343" spans="1:39" x14ac:dyDescent="0.25">
      <c r="A343" t="s">
        <v>2280</v>
      </c>
      <c r="B343" t="s">
        <v>36</v>
      </c>
      <c r="C343">
        <v>1035259</v>
      </c>
      <c r="D343">
        <v>14959441828</v>
      </c>
      <c r="E343" t="s">
        <v>2281</v>
      </c>
      <c r="F343" t="s">
        <v>37</v>
      </c>
      <c r="G343" t="s">
        <v>2282</v>
      </c>
      <c r="H343" t="s">
        <v>48</v>
      </c>
      <c r="I343" t="s">
        <v>39</v>
      </c>
      <c r="K343" t="s">
        <v>72</v>
      </c>
      <c r="L343" t="s">
        <v>617</v>
      </c>
      <c r="M343">
        <v>808</v>
      </c>
      <c r="N343" t="s">
        <v>127</v>
      </c>
      <c r="O343" t="s">
        <v>41</v>
      </c>
      <c r="P343">
        <v>808</v>
      </c>
      <c r="Q343" t="s">
        <v>127</v>
      </c>
      <c r="R343" t="s">
        <v>41</v>
      </c>
      <c r="T343" t="s">
        <v>61</v>
      </c>
      <c r="U343" t="s">
        <v>1285</v>
      </c>
      <c r="V343" t="s">
        <v>44</v>
      </c>
      <c r="X343" t="s">
        <v>45</v>
      </c>
      <c r="AA343">
        <v>0</v>
      </c>
      <c r="AC343">
        <v>0</v>
      </c>
      <c r="AG343" t="s">
        <v>46</v>
      </c>
      <c r="AH343" t="s">
        <v>158</v>
      </c>
      <c r="AI343" s="1">
        <v>34204</v>
      </c>
      <c r="AJ343">
        <v>17764.05</v>
      </c>
      <c r="AK343" s="33">
        <f t="shared" si="15"/>
        <v>56</v>
      </c>
      <c r="AL343" t="str">
        <f t="shared" si="16"/>
        <v>54-58</v>
      </c>
      <c r="AM343" t="str">
        <f t="shared" si="17"/>
        <v>16.000 a 17.999</v>
      </c>
    </row>
    <row r="344" spans="1:39" x14ac:dyDescent="0.25">
      <c r="A344" t="s">
        <v>2283</v>
      </c>
      <c r="B344" t="s">
        <v>36</v>
      </c>
      <c r="C344">
        <v>413275</v>
      </c>
      <c r="D344">
        <v>59574321649</v>
      </c>
      <c r="E344" t="s">
        <v>2284</v>
      </c>
      <c r="F344" t="s">
        <v>53</v>
      </c>
      <c r="G344" t="s">
        <v>2285</v>
      </c>
      <c r="H344" t="s">
        <v>48</v>
      </c>
      <c r="I344" t="s">
        <v>39</v>
      </c>
      <c r="K344" t="s">
        <v>72</v>
      </c>
      <c r="L344" t="s">
        <v>617</v>
      </c>
      <c r="M344">
        <v>314</v>
      </c>
      <c r="N344" t="s">
        <v>135</v>
      </c>
      <c r="O344" t="s">
        <v>86</v>
      </c>
      <c r="P344">
        <v>314</v>
      </c>
      <c r="Q344" t="s">
        <v>135</v>
      </c>
      <c r="R344" t="s">
        <v>86</v>
      </c>
      <c r="T344" t="s">
        <v>61</v>
      </c>
      <c r="U344" t="s">
        <v>1252</v>
      </c>
      <c r="V344" t="s">
        <v>44</v>
      </c>
      <c r="X344" t="s">
        <v>45</v>
      </c>
      <c r="AA344">
        <v>0</v>
      </c>
      <c r="AC344">
        <v>0</v>
      </c>
      <c r="AG344" t="s">
        <v>46</v>
      </c>
      <c r="AH344" t="s">
        <v>158</v>
      </c>
      <c r="AI344" s="1">
        <v>32448</v>
      </c>
      <c r="AJ344">
        <v>29395.52</v>
      </c>
      <c r="AK344" s="33">
        <f t="shared" si="15"/>
        <v>62</v>
      </c>
      <c r="AL344" t="str">
        <f t="shared" si="16"/>
        <v>59-63</v>
      </c>
      <c r="AM344" t="str">
        <f t="shared" si="17"/>
        <v>20.000 ou mais</v>
      </c>
    </row>
    <row r="345" spans="1:39" x14ac:dyDescent="0.25">
      <c r="A345" t="s">
        <v>2286</v>
      </c>
      <c r="B345" t="s">
        <v>36</v>
      </c>
      <c r="C345">
        <v>2451568</v>
      </c>
      <c r="D345">
        <v>258305622</v>
      </c>
      <c r="E345" t="s">
        <v>2287</v>
      </c>
      <c r="F345" t="s">
        <v>37</v>
      </c>
      <c r="G345" t="s">
        <v>2288</v>
      </c>
      <c r="H345" t="s">
        <v>80</v>
      </c>
      <c r="I345" t="s">
        <v>39</v>
      </c>
      <c r="K345" t="s">
        <v>40</v>
      </c>
      <c r="L345" t="s">
        <v>379</v>
      </c>
      <c r="M345">
        <v>326</v>
      </c>
      <c r="N345" t="s">
        <v>87</v>
      </c>
      <c r="O345" t="s">
        <v>86</v>
      </c>
      <c r="P345">
        <v>326</v>
      </c>
      <c r="Q345" t="s">
        <v>87</v>
      </c>
      <c r="R345" t="s">
        <v>86</v>
      </c>
      <c r="T345" t="s">
        <v>61</v>
      </c>
      <c r="U345" t="s">
        <v>1285</v>
      </c>
      <c r="V345" t="s">
        <v>44</v>
      </c>
      <c r="X345" t="s">
        <v>45</v>
      </c>
      <c r="Z345" t="s">
        <v>1627</v>
      </c>
      <c r="AA345">
        <v>0</v>
      </c>
      <c r="AC345">
        <v>0</v>
      </c>
      <c r="AE345" t="s">
        <v>2289</v>
      </c>
      <c r="AF345" t="s">
        <v>582</v>
      </c>
      <c r="AG345" t="s">
        <v>46</v>
      </c>
      <c r="AH345" t="s">
        <v>158</v>
      </c>
      <c r="AI345" s="1">
        <v>39835</v>
      </c>
      <c r="AJ345">
        <v>17255.59</v>
      </c>
      <c r="AK345" s="33">
        <f t="shared" si="15"/>
        <v>48</v>
      </c>
      <c r="AL345" t="str">
        <f t="shared" si="16"/>
        <v>44-48</v>
      </c>
      <c r="AM345" t="str">
        <f t="shared" si="17"/>
        <v>16.000 a 17.999</v>
      </c>
    </row>
    <row r="346" spans="1:39" x14ac:dyDescent="0.25">
      <c r="A346" t="s">
        <v>2290</v>
      </c>
      <c r="B346" t="s">
        <v>36</v>
      </c>
      <c r="C346">
        <v>1741557</v>
      </c>
      <c r="D346">
        <v>26501973821</v>
      </c>
      <c r="E346" t="s">
        <v>2291</v>
      </c>
      <c r="F346" t="s">
        <v>53</v>
      </c>
      <c r="G346" t="s">
        <v>2292</v>
      </c>
      <c r="H346" t="s">
        <v>38</v>
      </c>
      <c r="I346" t="s">
        <v>39</v>
      </c>
      <c r="K346" t="s">
        <v>72</v>
      </c>
      <c r="M346">
        <v>391</v>
      </c>
      <c r="N346" t="s">
        <v>64</v>
      </c>
      <c r="O346" t="s">
        <v>41</v>
      </c>
      <c r="P346">
        <v>391</v>
      </c>
      <c r="Q346" t="s">
        <v>64</v>
      </c>
      <c r="R346" t="s">
        <v>41</v>
      </c>
      <c r="T346" t="s">
        <v>61</v>
      </c>
      <c r="U346" t="s">
        <v>1285</v>
      </c>
      <c r="V346" t="s">
        <v>44</v>
      </c>
      <c r="X346" t="s">
        <v>45</v>
      </c>
      <c r="AA346">
        <v>0</v>
      </c>
      <c r="AC346">
        <v>0</v>
      </c>
      <c r="AG346" t="s">
        <v>46</v>
      </c>
      <c r="AH346" t="s">
        <v>158</v>
      </c>
      <c r="AI346" s="1">
        <v>40406</v>
      </c>
      <c r="AJ346">
        <v>17255.59</v>
      </c>
      <c r="AK346" s="33">
        <f t="shared" si="15"/>
        <v>43</v>
      </c>
      <c r="AL346" t="str">
        <f t="shared" si="16"/>
        <v>39-43</v>
      </c>
      <c r="AM346" t="str">
        <f t="shared" si="17"/>
        <v>16.000 a 17.999</v>
      </c>
    </row>
    <row r="347" spans="1:39" x14ac:dyDescent="0.25">
      <c r="A347" t="s">
        <v>2293</v>
      </c>
      <c r="B347" t="s">
        <v>36</v>
      </c>
      <c r="C347">
        <v>1658890</v>
      </c>
      <c r="D347">
        <v>88490041172</v>
      </c>
      <c r="E347" t="s">
        <v>2294</v>
      </c>
      <c r="F347" t="s">
        <v>37</v>
      </c>
      <c r="G347" t="s">
        <v>2295</v>
      </c>
      <c r="H347" t="s">
        <v>48</v>
      </c>
      <c r="I347" t="s">
        <v>39</v>
      </c>
      <c r="K347" t="s">
        <v>136</v>
      </c>
      <c r="L347" t="s">
        <v>2296</v>
      </c>
      <c r="M347">
        <v>808</v>
      </c>
      <c r="N347" t="s">
        <v>127</v>
      </c>
      <c r="O347" t="s">
        <v>41</v>
      </c>
      <c r="P347">
        <v>808</v>
      </c>
      <c r="Q347" t="s">
        <v>127</v>
      </c>
      <c r="R347" t="s">
        <v>41</v>
      </c>
      <c r="T347" t="s">
        <v>61</v>
      </c>
      <c r="U347" t="s">
        <v>1351</v>
      </c>
      <c r="V347" t="s">
        <v>44</v>
      </c>
      <c r="X347" t="s">
        <v>45</v>
      </c>
      <c r="AA347">
        <v>0</v>
      </c>
      <c r="AC347">
        <v>0</v>
      </c>
      <c r="AG347" t="s">
        <v>46</v>
      </c>
      <c r="AH347" t="s">
        <v>158</v>
      </c>
      <c r="AI347" s="1">
        <v>39716</v>
      </c>
      <c r="AJ347">
        <v>16591.91</v>
      </c>
      <c r="AK347" s="33">
        <f t="shared" si="15"/>
        <v>46</v>
      </c>
      <c r="AL347" t="str">
        <f t="shared" si="16"/>
        <v>44-48</v>
      </c>
      <c r="AM347" t="str">
        <f t="shared" si="17"/>
        <v>16.000 a 17.999</v>
      </c>
    </row>
    <row r="348" spans="1:39" x14ac:dyDescent="0.25">
      <c r="A348" t="s">
        <v>2297</v>
      </c>
      <c r="B348" t="s">
        <v>36</v>
      </c>
      <c r="C348">
        <v>1675652</v>
      </c>
      <c r="D348">
        <v>7310363876</v>
      </c>
      <c r="E348" t="s">
        <v>2298</v>
      </c>
      <c r="F348" t="s">
        <v>37</v>
      </c>
      <c r="G348" t="s">
        <v>2299</v>
      </c>
      <c r="H348" t="s">
        <v>80</v>
      </c>
      <c r="I348" t="s">
        <v>39</v>
      </c>
      <c r="K348" t="s">
        <v>72</v>
      </c>
      <c r="L348" t="s">
        <v>139</v>
      </c>
      <c r="M348">
        <v>806</v>
      </c>
      <c r="N348" t="s">
        <v>265</v>
      </c>
      <c r="O348" t="s">
        <v>41</v>
      </c>
      <c r="P348">
        <v>806</v>
      </c>
      <c r="Q348" t="s">
        <v>265</v>
      </c>
      <c r="R348" t="s">
        <v>41</v>
      </c>
      <c r="T348" t="s">
        <v>61</v>
      </c>
      <c r="U348" t="s">
        <v>1269</v>
      </c>
      <c r="V348" t="s">
        <v>44</v>
      </c>
      <c r="X348" t="s">
        <v>45</v>
      </c>
      <c r="AA348">
        <v>0</v>
      </c>
      <c r="AC348">
        <v>0</v>
      </c>
      <c r="AG348" t="s">
        <v>46</v>
      </c>
      <c r="AH348" t="s">
        <v>158</v>
      </c>
      <c r="AI348" s="1">
        <v>39835</v>
      </c>
      <c r="AJ348">
        <v>17945.810000000001</v>
      </c>
      <c r="AK348" s="33">
        <f t="shared" si="15"/>
        <v>56</v>
      </c>
      <c r="AL348" t="str">
        <f t="shared" si="16"/>
        <v>54-58</v>
      </c>
      <c r="AM348" t="str">
        <f t="shared" si="17"/>
        <v>16.000 a 17.999</v>
      </c>
    </row>
    <row r="349" spans="1:39" x14ac:dyDescent="0.25">
      <c r="A349" t="s">
        <v>2300</v>
      </c>
      <c r="B349" t="s">
        <v>36</v>
      </c>
      <c r="C349">
        <v>2274734</v>
      </c>
      <c r="D349">
        <v>35735517856</v>
      </c>
      <c r="E349" t="s">
        <v>335</v>
      </c>
      <c r="F349" t="s">
        <v>53</v>
      </c>
      <c r="G349" t="s">
        <v>2301</v>
      </c>
      <c r="H349" t="s">
        <v>48</v>
      </c>
      <c r="I349" t="s">
        <v>39</v>
      </c>
      <c r="K349" t="s">
        <v>72</v>
      </c>
      <c r="M349">
        <v>288</v>
      </c>
      <c r="N349" t="s">
        <v>186</v>
      </c>
      <c r="O349" t="s">
        <v>86</v>
      </c>
      <c r="P349">
        <v>288</v>
      </c>
      <c r="Q349" t="s">
        <v>186</v>
      </c>
      <c r="R349" t="s">
        <v>86</v>
      </c>
      <c r="T349" t="s">
        <v>61</v>
      </c>
      <c r="U349" t="s">
        <v>1236</v>
      </c>
      <c r="V349" t="s">
        <v>44</v>
      </c>
      <c r="X349" t="s">
        <v>45</v>
      </c>
      <c r="AA349">
        <v>0</v>
      </c>
      <c r="AC349">
        <v>0</v>
      </c>
      <c r="AG349" t="s">
        <v>46</v>
      </c>
      <c r="AH349" t="s">
        <v>158</v>
      </c>
      <c r="AI349" s="1">
        <v>42395</v>
      </c>
      <c r="AJ349">
        <v>12272.12</v>
      </c>
      <c r="AK349" s="33">
        <f t="shared" si="15"/>
        <v>35</v>
      </c>
      <c r="AL349" t="str">
        <f t="shared" si="16"/>
        <v>34-38</v>
      </c>
      <c r="AM349" t="str">
        <f t="shared" si="17"/>
        <v>12.000 a 13.999</v>
      </c>
    </row>
    <row r="350" spans="1:39" x14ac:dyDescent="0.25">
      <c r="A350" t="s">
        <v>2302</v>
      </c>
      <c r="B350" t="s">
        <v>36</v>
      </c>
      <c r="C350">
        <v>1287458</v>
      </c>
      <c r="D350">
        <v>93724306768</v>
      </c>
      <c r="E350" t="s">
        <v>466</v>
      </c>
      <c r="F350" t="s">
        <v>37</v>
      </c>
      <c r="G350" t="s">
        <v>2303</v>
      </c>
      <c r="H350" t="s">
        <v>48</v>
      </c>
      <c r="I350" t="s">
        <v>39</v>
      </c>
      <c r="K350" t="s">
        <v>114</v>
      </c>
      <c r="L350" t="s">
        <v>216</v>
      </c>
      <c r="M350">
        <v>326</v>
      </c>
      <c r="N350" t="s">
        <v>87</v>
      </c>
      <c r="O350" t="s">
        <v>86</v>
      </c>
      <c r="P350">
        <v>326</v>
      </c>
      <c r="Q350" t="s">
        <v>87</v>
      </c>
      <c r="R350" t="s">
        <v>86</v>
      </c>
      <c r="T350" t="s">
        <v>61</v>
      </c>
      <c r="U350" t="s">
        <v>1241</v>
      </c>
      <c r="V350" t="s">
        <v>44</v>
      </c>
      <c r="X350" t="s">
        <v>45</v>
      </c>
      <c r="AA350">
        <v>0</v>
      </c>
      <c r="AC350">
        <v>0</v>
      </c>
      <c r="AG350" t="s">
        <v>46</v>
      </c>
      <c r="AH350" t="s">
        <v>158</v>
      </c>
      <c r="AI350" s="1">
        <v>36014</v>
      </c>
      <c r="AJ350">
        <v>18663.64</v>
      </c>
      <c r="AK350" s="33">
        <f t="shared" si="15"/>
        <v>55</v>
      </c>
      <c r="AL350" t="str">
        <f t="shared" si="16"/>
        <v>54-58</v>
      </c>
      <c r="AM350" t="str">
        <f t="shared" si="17"/>
        <v>18.000 a 19.999</v>
      </c>
    </row>
    <row r="351" spans="1:39" x14ac:dyDescent="0.25">
      <c r="A351" t="s">
        <v>2304</v>
      </c>
      <c r="B351" t="s">
        <v>36</v>
      </c>
      <c r="C351">
        <v>1123248</v>
      </c>
      <c r="D351">
        <v>35093951668</v>
      </c>
      <c r="E351" t="s">
        <v>2305</v>
      </c>
      <c r="F351" t="s">
        <v>37</v>
      </c>
      <c r="G351" t="s">
        <v>2306</v>
      </c>
      <c r="H351" t="s">
        <v>48</v>
      </c>
      <c r="I351" t="s">
        <v>39</v>
      </c>
      <c r="K351" t="s">
        <v>40</v>
      </c>
      <c r="L351" t="s">
        <v>59</v>
      </c>
      <c r="M351">
        <v>326</v>
      </c>
      <c r="N351" t="s">
        <v>87</v>
      </c>
      <c r="O351" t="s">
        <v>86</v>
      </c>
      <c r="P351">
        <v>326</v>
      </c>
      <c r="Q351" t="s">
        <v>87</v>
      </c>
      <c r="R351" t="s">
        <v>86</v>
      </c>
      <c r="T351" t="s">
        <v>61</v>
      </c>
      <c r="U351" t="s">
        <v>1241</v>
      </c>
      <c r="V351" t="s">
        <v>44</v>
      </c>
      <c r="X351" t="s">
        <v>45</v>
      </c>
      <c r="AA351">
        <v>0</v>
      </c>
      <c r="AC351">
        <v>0</v>
      </c>
      <c r="AG351" t="s">
        <v>46</v>
      </c>
      <c r="AH351" t="s">
        <v>158</v>
      </c>
      <c r="AI351" s="1">
        <v>34383</v>
      </c>
      <c r="AJ351">
        <v>21806.77</v>
      </c>
      <c r="AK351" s="33">
        <f t="shared" si="15"/>
        <v>62</v>
      </c>
      <c r="AL351" t="str">
        <f t="shared" si="16"/>
        <v>59-63</v>
      </c>
      <c r="AM351" t="str">
        <f t="shared" si="17"/>
        <v>20.000 ou mais</v>
      </c>
    </row>
    <row r="352" spans="1:39" x14ac:dyDescent="0.25">
      <c r="A352" t="s">
        <v>2307</v>
      </c>
      <c r="B352" t="s">
        <v>36</v>
      </c>
      <c r="C352">
        <v>1781766</v>
      </c>
      <c r="D352">
        <v>26427266810</v>
      </c>
      <c r="E352" t="s">
        <v>2308</v>
      </c>
      <c r="F352" t="s">
        <v>37</v>
      </c>
      <c r="G352" t="s">
        <v>2309</v>
      </c>
      <c r="H352" t="s">
        <v>48</v>
      </c>
      <c r="I352" t="s">
        <v>39</v>
      </c>
      <c r="K352" t="s">
        <v>72</v>
      </c>
      <c r="M352">
        <v>372</v>
      </c>
      <c r="N352" t="s">
        <v>76</v>
      </c>
      <c r="O352" t="s">
        <v>41</v>
      </c>
      <c r="P352">
        <v>372</v>
      </c>
      <c r="Q352" t="s">
        <v>76</v>
      </c>
      <c r="R352" t="s">
        <v>41</v>
      </c>
      <c r="T352" t="s">
        <v>61</v>
      </c>
      <c r="U352" t="s">
        <v>1269</v>
      </c>
      <c r="V352" t="s">
        <v>44</v>
      </c>
      <c r="X352" t="s">
        <v>45</v>
      </c>
      <c r="AA352">
        <v>0</v>
      </c>
      <c r="AC352">
        <v>0</v>
      </c>
      <c r="AG352" t="s">
        <v>46</v>
      </c>
      <c r="AH352" t="s">
        <v>158</v>
      </c>
      <c r="AI352" s="1">
        <v>40284</v>
      </c>
      <c r="AJ352">
        <v>18928.990000000002</v>
      </c>
      <c r="AK352" s="33">
        <f t="shared" si="15"/>
        <v>45</v>
      </c>
      <c r="AL352" t="str">
        <f t="shared" si="16"/>
        <v>44-48</v>
      </c>
      <c r="AM352" t="str">
        <f t="shared" si="17"/>
        <v>18.000 a 19.999</v>
      </c>
    </row>
    <row r="353" spans="1:39" x14ac:dyDescent="0.25">
      <c r="A353" t="s">
        <v>2310</v>
      </c>
      <c r="B353" t="s">
        <v>36</v>
      </c>
      <c r="C353">
        <v>2058482</v>
      </c>
      <c r="D353">
        <v>13428038843</v>
      </c>
      <c r="E353" t="s">
        <v>2311</v>
      </c>
      <c r="F353" t="s">
        <v>37</v>
      </c>
      <c r="G353" t="s">
        <v>2312</v>
      </c>
      <c r="H353" t="s">
        <v>67</v>
      </c>
      <c r="I353" t="s">
        <v>39</v>
      </c>
      <c r="K353" t="s">
        <v>72</v>
      </c>
      <c r="M353">
        <v>808</v>
      </c>
      <c r="N353" t="s">
        <v>127</v>
      </c>
      <c r="O353" t="s">
        <v>41</v>
      </c>
      <c r="P353">
        <v>808</v>
      </c>
      <c r="Q353" t="s">
        <v>127</v>
      </c>
      <c r="R353" t="s">
        <v>41</v>
      </c>
      <c r="T353" t="s">
        <v>61</v>
      </c>
      <c r="U353" t="s">
        <v>1257</v>
      </c>
      <c r="V353" t="s">
        <v>44</v>
      </c>
      <c r="X353" t="s">
        <v>45</v>
      </c>
      <c r="AA353">
        <v>0</v>
      </c>
      <c r="AC353">
        <v>0</v>
      </c>
      <c r="AG353" t="s">
        <v>46</v>
      </c>
      <c r="AH353" t="s">
        <v>158</v>
      </c>
      <c r="AI353" s="1">
        <v>41527</v>
      </c>
      <c r="AJ353">
        <v>11800.12</v>
      </c>
      <c r="AK353" s="33">
        <f t="shared" si="15"/>
        <v>52</v>
      </c>
      <c r="AL353" t="str">
        <f t="shared" si="16"/>
        <v>49-53</v>
      </c>
      <c r="AM353" t="str">
        <f t="shared" si="17"/>
        <v>10.000 a 11.999</v>
      </c>
    </row>
    <row r="354" spans="1:39" x14ac:dyDescent="0.25">
      <c r="A354" t="s">
        <v>2313</v>
      </c>
      <c r="B354" t="s">
        <v>36</v>
      </c>
      <c r="C354">
        <v>4173677</v>
      </c>
      <c r="D354">
        <v>72910780678</v>
      </c>
      <c r="E354" t="s">
        <v>300</v>
      </c>
      <c r="F354" t="s">
        <v>37</v>
      </c>
      <c r="G354" t="s">
        <v>2314</v>
      </c>
      <c r="H354" t="s">
        <v>48</v>
      </c>
      <c r="I354" t="s">
        <v>39</v>
      </c>
      <c r="K354" t="s">
        <v>40</v>
      </c>
      <c r="L354" t="s">
        <v>59</v>
      </c>
      <c r="M354">
        <v>437</v>
      </c>
      <c r="N354" t="s">
        <v>2315</v>
      </c>
      <c r="O354" t="s">
        <v>86</v>
      </c>
      <c r="P354">
        <v>437</v>
      </c>
      <c r="Q354" t="s">
        <v>2315</v>
      </c>
      <c r="R354" t="s">
        <v>86</v>
      </c>
      <c r="T354" t="s">
        <v>61</v>
      </c>
      <c r="U354" t="s">
        <v>1241</v>
      </c>
      <c r="V354" t="s">
        <v>44</v>
      </c>
      <c r="X354" t="s">
        <v>45</v>
      </c>
      <c r="AA354">
        <v>0</v>
      </c>
      <c r="AC354">
        <v>0</v>
      </c>
      <c r="AG354" t="s">
        <v>46</v>
      </c>
      <c r="AH354" t="s">
        <v>158</v>
      </c>
      <c r="AI354" s="1">
        <v>39716</v>
      </c>
      <c r="AJ354">
        <v>19531.71</v>
      </c>
      <c r="AK354" s="33">
        <f t="shared" si="15"/>
        <v>54</v>
      </c>
      <c r="AL354" t="str">
        <f t="shared" si="16"/>
        <v>54-58</v>
      </c>
      <c r="AM354" t="str">
        <f t="shared" si="17"/>
        <v>18.000 a 19.999</v>
      </c>
    </row>
    <row r="355" spans="1:39" x14ac:dyDescent="0.25">
      <c r="A355" t="s">
        <v>2316</v>
      </c>
      <c r="B355" t="s">
        <v>36</v>
      </c>
      <c r="C355">
        <v>3141596</v>
      </c>
      <c r="D355">
        <v>17608879866</v>
      </c>
      <c r="E355" t="s">
        <v>2317</v>
      </c>
      <c r="F355" t="s">
        <v>37</v>
      </c>
      <c r="G355" t="s">
        <v>2318</v>
      </c>
      <c r="H355" t="s">
        <v>48</v>
      </c>
      <c r="I355" t="s">
        <v>39</v>
      </c>
      <c r="K355" t="s">
        <v>72</v>
      </c>
      <c r="M355">
        <v>376</v>
      </c>
      <c r="N355" t="s">
        <v>164</v>
      </c>
      <c r="O355" t="s">
        <v>41</v>
      </c>
      <c r="P355">
        <v>376</v>
      </c>
      <c r="Q355" t="s">
        <v>164</v>
      </c>
      <c r="R355" t="s">
        <v>41</v>
      </c>
      <c r="T355" t="s">
        <v>61</v>
      </c>
      <c r="U355" t="s">
        <v>1257</v>
      </c>
      <c r="V355" t="s">
        <v>44</v>
      </c>
      <c r="X355" t="s">
        <v>45</v>
      </c>
      <c r="AA355">
        <v>0</v>
      </c>
      <c r="AC355">
        <v>0</v>
      </c>
      <c r="AG355" t="s">
        <v>46</v>
      </c>
      <c r="AH355" t="s">
        <v>158</v>
      </c>
      <c r="AI355" s="1">
        <v>43682</v>
      </c>
      <c r="AJ355">
        <v>11800.12</v>
      </c>
      <c r="AK355" s="33">
        <f t="shared" si="15"/>
        <v>48</v>
      </c>
      <c r="AL355" t="str">
        <f t="shared" si="16"/>
        <v>44-48</v>
      </c>
      <c r="AM355" t="str">
        <f t="shared" si="17"/>
        <v>10.000 a 11.999</v>
      </c>
    </row>
    <row r="356" spans="1:39" x14ac:dyDescent="0.25">
      <c r="A356" t="s">
        <v>2319</v>
      </c>
      <c r="B356" t="s">
        <v>36</v>
      </c>
      <c r="C356">
        <v>2214065</v>
      </c>
      <c r="D356">
        <v>8315008757</v>
      </c>
      <c r="E356" t="s">
        <v>2320</v>
      </c>
      <c r="F356" t="s">
        <v>37</v>
      </c>
      <c r="G356" t="s">
        <v>2321</v>
      </c>
      <c r="H356" t="s">
        <v>48</v>
      </c>
      <c r="I356" t="s">
        <v>39</v>
      </c>
      <c r="K356" t="s">
        <v>271</v>
      </c>
      <c r="M356">
        <v>806</v>
      </c>
      <c r="N356" t="s">
        <v>265</v>
      </c>
      <c r="O356" t="s">
        <v>41</v>
      </c>
      <c r="P356">
        <v>806</v>
      </c>
      <c r="Q356" t="s">
        <v>265</v>
      </c>
      <c r="R356" t="s">
        <v>41</v>
      </c>
      <c r="T356" t="s">
        <v>61</v>
      </c>
      <c r="U356" t="s">
        <v>1278</v>
      </c>
      <c r="V356" t="s">
        <v>44</v>
      </c>
      <c r="X356" t="s">
        <v>45</v>
      </c>
      <c r="AA356">
        <v>0</v>
      </c>
      <c r="AC356">
        <v>0</v>
      </c>
      <c r="AG356" t="s">
        <v>46</v>
      </c>
      <c r="AH356" t="s">
        <v>158</v>
      </c>
      <c r="AI356" s="1">
        <v>42094</v>
      </c>
      <c r="AJ356">
        <v>12763.01</v>
      </c>
      <c r="AK356" s="33">
        <f t="shared" si="15"/>
        <v>43</v>
      </c>
      <c r="AL356" t="str">
        <f t="shared" si="16"/>
        <v>39-43</v>
      </c>
      <c r="AM356" t="str">
        <f t="shared" si="17"/>
        <v>12.000 a 13.999</v>
      </c>
    </row>
    <row r="357" spans="1:39" x14ac:dyDescent="0.25">
      <c r="A357" t="s">
        <v>2322</v>
      </c>
      <c r="B357" t="s">
        <v>36</v>
      </c>
      <c r="C357">
        <v>3182646</v>
      </c>
      <c r="D357">
        <v>76635953604</v>
      </c>
      <c r="E357" t="s">
        <v>2323</v>
      </c>
      <c r="F357" t="s">
        <v>37</v>
      </c>
      <c r="G357" t="s">
        <v>2324</v>
      </c>
      <c r="H357" t="s">
        <v>38</v>
      </c>
      <c r="I357" t="s">
        <v>39</v>
      </c>
      <c r="K357" t="s">
        <v>40</v>
      </c>
      <c r="M357">
        <v>798</v>
      </c>
      <c r="N357" t="s">
        <v>518</v>
      </c>
      <c r="O357" t="s">
        <v>55</v>
      </c>
      <c r="P357">
        <v>1155</v>
      </c>
      <c r="Q357" t="s">
        <v>188</v>
      </c>
      <c r="R357" t="s">
        <v>55</v>
      </c>
      <c r="T357" t="s">
        <v>61</v>
      </c>
      <c r="U357" t="s">
        <v>1285</v>
      </c>
      <c r="V357" t="s">
        <v>44</v>
      </c>
      <c r="X357" t="s">
        <v>45</v>
      </c>
      <c r="AA357">
        <v>26281</v>
      </c>
      <c r="AB357" t="s">
        <v>712</v>
      </c>
      <c r="AC357">
        <v>0</v>
      </c>
      <c r="AG357" t="s">
        <v>46</v>
      </c>
      <c r="AH357" t="s">
        <v>158</v>
      </c>
      <c r="AI357" s="1">
        <v>44496</v>
      </c>
      <c r="AJ357">
        <v>17255.59</v>
      </c>
      <c r="AK357" s="33">
        <f t="shared" si="15"/>
        <v>51</v>
      </c>
      <c r="AL357" t="str">
        <f t="shared" si="16"/>
        <v>49-53</v>
      </c>
      <c r="AM357" t="str">
        <f t="shared" si="17"/>
        <v>16.000 a 17.999</v>
      </c>
    </row>
    <row r="358" spans="1:39" x14ac:dyDescent="0.25">
      <c r="A358" t="s">
        <v>2325</v>
      </c>
      <c r="B358" t="s">
        <v>36</v>
      </c>
      <c r="C358">
        <v>1327055</v>
      </c>
      <c r="D358">
        <v>5020025658</v>
      </c>
      <c r="E358" t="s">
        <v>2326</v>
      </c>
      <c r="F358" t="s">
        <v>37</v>
      </c>
      <c r="G358" t="s">
        <v>2327</v>
      </c>
      <c r="H358" t="s">
        <v>48</v>
      </c>
      <c r="I358" t="s">
        <v>39</v>
      </c>
      <c r="K358" t="s">
        <v>40</v>
      </c>
      <c r="M358">
        <v>793</v>
      </c>
      <c r="N358" t="s">
        <v>120</v>
      </c>
      <c r="O358" t="s">
        <v>104</v>
      </c>
      <c r="P358">
        <v>298</v>
      </c>
      <c r="Q358" t="s">
        <v>121</v>
      </c>
      <c r="R358" t="s">
        <v>86</v>
      </c>
      <c r="T358" t="s">
        <v>61</v>
      </c>
      <c r="U358" t="s">
        <v>1236</v>
      </c>
      <c r="V358" t="s">
        <v>44</v>
      </c>
      <c r="X358" t="s">
        <v>45</v>
      </c>
      <c r="AA358">
        <v>26232</v>
      </c>
      <c r="AB358" t="s">
        <v>2328</v>
      </c>
      <c r="AC358">
        <v>0</v>
      </c>
      <c r="AG358" t="s">
        <v>46</v>
      </c>
      <c r="AH358" t="s">
        <v>158</v>
      </c>
      <c r="AI358" s="1">
        <v>43651</v>
      </c>
      <c r="AJ358">
        <v>12272.12</v>
      </c>
      <c r="AK358" s="33">
        <f t="shared" si="15"/>
        <v>40</v>
      </c>
      <c r="AL358" t="str">
        <f t="shared" si="16"/>
        <v>39-43</v>
      </c>
      <c r="AM358" t="str">
        <f t="shared" si="17"/>
        <v>12.000 a 13.999</v>
      </c>
    </row>
    <row r="359" spans="1:39" x14ac:dyDescent="0.25">
      <c r="A359" t="s">
        <v>2329</v>
      </c>
      <c r="B359" t="s">
        <v>36</v>
      </c>
      <c r="C359">
        <v>3295203</v>
      </c>
      <c r="D359">
        <v>10645486604</v>
      </c>
      <c r="E359" t="s">
        <v>324</v>
      </c>
      <c r="F359" t="s">
        <v>53</v>
      </c>
      <c r="G359" t="s">
        <v>2330</v>
      </c>
      <c r="H359" t="s">
        <v>38</v>
      </c>
      <c r="I359" t="s">
        <v>39</v>
      </c>
      <c r="K359" t="s">
        <v>40</v>
      </c>
      <c r="M359">
        <v>414</v>
      </c>
      <c r="N359" t="s">
        <v>128</v>
      </c>
      <c r="O359" t="s">
        <v>41</v>
      </c>
      <c r="P359">
        <v>414</v>
      </c>
      <c r="Q359" t="s">
        <v>128</v>
      </c>
      <c r="R359" t="s">
        <v>41</v>
      </c>
      <c r="T359" t="s">
        <v>413</v>
      </c>
      <c r="U359" t="s">
        <v>1244</v>
      </c>
      <c r="V359" t="s">
        <v>825</v>
      </c>
      <c r="X359" t="s">
        <v>45</v>
      </c>
      <c r="AA359">
        <v>0</v>
      </c>
      <c r="AC359">
        <v>0</v>
      </c>
      <c r="AG359" t="s">
        <v>826</v>
      </c>
      <c r="AH359" t="s">
        <v>47</v>
      </c>
      <c r="AI359" s="1">
        <v>44718</v>
      </c>
      <c r="AJ359">
        <v>3866.06</v>
      </c>
      <c r="AK359" s="33">
        <f t="shared" si="15"/>
        <v>30</v>
      </c>
      <c r="AL359" t="str">
        <f t="shared" si="16"/>
        <v>29-33</v>
      </c>
      <c r="AM359" t="str">
        <f t="shared" si="17"/>
        <v>2.000 a 3.999</v>
      </c>
    </row>
    <row r="360" spans="1:39" x14ac:dyDescent="0.25">
      <c r="A360" t="s">
        <v>2331</v>
      </c>
      <c r="B360" t="s">
        <v>36</v>
      </c>
      <c r="C360">
        <v>1560355</v>
      </c>
      <c r="D360">
        <v>27845702820</v>
      </c>
      <c r="E360" t="s">
        <v>2332</v>
      </c>
      <c r="F360" t="s">
        <v>53</v>
      </c>
      <c r="G360" t="s">
        <v>2333</v>
      </c>
      <c r="H360" t="s">
        <v>48</v>
      </c>
      <c r="I360" t="s">
        <v>39</v>
      </c>
      <c r="K360" t="s">
        <v>72</v>
      </c>
      <c r="L360" t="s">
        <v>711</v>
      </c>
      <c r="M360">
        <v>340</v>
      </c>
      <c r="N360" t="s">
        <v>143</v>
      </c>
      <c r="O360" t="s">
        <v>41</v>
      </c>
      <c r="P360">
        <v>340</v>
      </c>
      <c r="Q360" t="s">
        <v>143</v>
      </c>
      <c r="R360" t="s">
        <v>41</v>
      </c>
      <c r="T360" t="s">
        <v>61</v>
      </c>
      <c r="U360" t="s">
        <v>1241</v>
      </c>
      <c r="V360" t="s">
        <v>44</v>
      </c>
      <c r="X360" t="s">
        <v>45</v>
      </c>
      <c r="AA360">
        <v>0</v>
      </c>
      <c r="AC360">
        <v>0</v>
      </c>
      <c r="AG360" t="s">
        <v>46</v>
      </c>
      <c r="AH360" t="s">
        <v>158</v>
      </c>
      <c r="AI360" s="1">
        <v>39762</v>
      </c>
      <c r="AJ360">
        <v>19166.11</v>
      </c>
      <c r="AK360" s="33">
        <f t="shared" si="15"/>
        <v>74</v>
      </c>
      <c r="AL360" t="str">
        <f t="shared" si="16"/>
        <v>69 ou mais</v>
      </c>
      <c r="AM360" t="str">
        <f t="shared" si="17"/>
        <v>18.000 a 19.999</v>
      </c>
    </row>
    <row r="361" spans="1:39" x14ac:dyDescent="0.25">
      <c r="A361" t="s">
        <v>2334</v>
      </c>
      <c r="B361" t="s">
        <v>36</v>
      </c>
      <c r="C361">
        <v>1035258</v>
      </c>
      <c r="D361">
        <v>43102719015</v>
      </c>
      <c r="E361" t="s">
        <v>647</v>
      </c>
      <c r="F361" t="s">
        <v>53</v>
      </c>
      <c r="G361" t="s">
        <v>2335</v>
      </c>
      <c r="H361" t="s">
        <v>38</v>
      </c>
      <c r="I361" t="s">
        <v>39</v>
      </c>
      <c r="K361" t="s">
        <v>271</v>
      </c>
      <c r="L361" t="s">
        <v>2336</v>
      </c>
      <c r="M361">
        <v>414</v>
      </c>
      <c r="N361" t="s">
        <v>128</v>
      </c>
      <c r="O361" t="s">
        <v>41</v>
      </c>
      <c r="P361">
        <v>414</v>
      </c>
      <c r="Q361" t="s">
        <v>128</v>
      </c>
      <c r="R361" t="s">
        <v>41</v>
      </c>
      <c r="T361" t="s">
        <v>52</v>
      </c>
      <c r="U361" t="s">
        <v>1302</v>
      </c>
      <c r="V361" t="s">
        <v>44</v>
      </c>
      <c r="X361" t="s">
        <v>45</v>
      </c>
      <c r="AA361">
        <v>0</v>
      </c>
      <c r="AC361">
        <v>0</v>
      </c>
      <c r="AG361" t="s">
        <v>46</v>
      </c>
      <c r="AH361" t="s">
        <v>158</v>
      </c>
      <c r="AI361" s="1">
        <v>34207</v>
      </c>
      <c r="AJ361">
        <v>9569.2800000000007</v>
      </c>
      <c r="AK361" s="33">
        <f t="shared" si="15"/>
        <v>58</v>
      </c>
      <c r="AL361" t="str">
        <f t="shared" si="16"/>
        <v>54-58</v>
      </c>
      <c r="AM361" t="str">
        <f t="shared" si="17"/>
        <v>8.000 a 9.999</v>
      </c>
    </row>
    <row r="362" spans="1:39" x14ac:dyDescent="0.25">
      <c r="A362" t="s">
        <v>2337</v>
      </c>
      <c r="B362" t="s">
        <v>36</v>
      </c>
      <c r="C362">
        <v>1461694</v>
      </c>
      <c r="D362">
        <v>80757707653</v>
      </c>
      <c r="E362" t="s">
        <v>2338</v>
      </c>
      <c r="F362" t="s">
        <v>53</v>
      </c>
      <c r="G362" t="s">
        <v>2339</v>
      </c>
      <c r="H362" t="s">
        <v>48</v>
      </c>
      <c r="I362" t="s">
        <v>39</v>
      </c>
      <c r="K362" t="s">
        <v>40</v>
      </c>
      <c r="L362" t="s">
        <v>124</v>
      </c>
      <c r="M362">
        <v>376</v>
      </c>
      <c r="N362" t="s">
        <v>164</v>
      </c>
      <c r="O362" t="s">
        <v>41</v>
      </c>
      <c r="P362">
        <v>376</v>
      </c>
      <c r="Q362" t="s">
        <v>164</v>
      </c>
      <c r="R362" t="s">
        <v>41</v>
      </c>
      <c r="T362" t="s">
        <v>61</v>
      </c>
      <c r="U362" t="s">
        <v>1285</v>
      </c>
      <c r="V362" t="s">
        <v>44</v>
      </c>
      <c r="X362" t="s">
        <v>45</v>
      </c>
      <c r="AA362">
        <v>0</v>
      </c>
      <c r="AC362">
        <v>0</v>
      </c>
      <c r="AG362" t="s">
        <v>46</v>
      </c>
      <c r="AH362" t="s">
        <v>158</v>
      </c>
      <c r="AI362" s="1">
        <v>38205</v>
      </c>
      <c r="AJ362">
        <v>17255.59</v>
      </c>
      <c r="AK362" s="33">
        <f t="shared" si="15"/>
        <v>49</v>
      </c>
      <c r="AL362" t="str">
        <f t="shared" si="16"/>
        <v>49-53</v>
      </c>
      <c r="AM362" t="str">
        <f t="shared" si="17"/>
        <v>16.000 a 17.999</v>
      </c>
    </row>
    <row r="363" spans="1:39" x14ac:dyDescent="0.25">
      <c r="A363" t="s">
        <v>2340</v>
      </c>
      <c r="B363" t="s">
        <v>36</v>
      </c>
      <c r="C363">
        <v>2529411</v>
      </c>
      <c r="D363">
        <v>59273429653</v>
      </c>
      <c r="E363" t="s">
        <v>2341</v>
      </c>
      <c r="F363" t="s">
        <v>53</v>
      </c>
      <c r="G363" t="s">
        <v>2342</v>
      </c>
      <c r="H363" t="s">
        <v>48</v>
      </c>
      <c r="I363" t="s">
        <v>39</v>
      </c>
      <c r="K363" t="s">
        <v>40</v>
      </c>
      <c r="L363" t="s">
        <v>124</v>
      </c>
      <c r="M363">
        <v>363</v>
      </c>
      <c r="N363" t="s">
        <v>155</v>
      </c>
      <c r="O363" t="s">
        <v>41</v>
      </c>
      <c r="P363">
        <v>363</v>
      </c>
      <c r="Q363" t="s">
        <v>155</v>
      </c>
      <c r="R363" t="s">
        <v>41</v>
      </c>
      <c r="T363" t="s">
        <v>61</v>
      </c>
      <c r="U363" t="s">
        <v>1302</v>
      </c>
      <c r="V363" t="s">
        <v>44</v>
      </c>
      <c r="X363" t="s">
        <v>45</v>
      </c>
      <c r="AA363">
        <v>0</v>
      </c>
      <c r="AC363">
        <v>0</v>
      </c>
      <c r="AG363" t="s">
        <v>46</v>
      </c>
      <c r="AH363" t="s">
        <v>158</v>
      </c>
      <c r="AI363" s="1">
        <v>40018</v>
      </c>
      <c r="AJ363">
        <v>13273.52</v>
      </c>
      <c r="AK363" s="33">
        <f t="shared" si="15"/>
        <v>52</v>
      </c>
      <c r="AL363" t="str">
        <f t="shared" si="16"/>
        <v>49-53</v>
      </c>
      <c r="AM363" t="str">
        <f t="shared" si="17"/>
        <v>12.000 a 13.999</v>
      </c>
    </row>
    <row r="364" spans="1:39" x14ac:dyDescent="0.25">
      <c r="A364" t="s">
        <v>2343</v>
      </c>
      <c r="B364" t="s">
        <v>36</v>
      </c>
      <c r="C364">
        <v>413540</v>
      </c>
      <c r="D364">
        <v>32306512604</v>
      </c>
      <c r="E364" t="s">
        <v>2344</v>
      </c>
      <c r="F364" t="s">
        <v>53</v>
      </c>
      <c r="G364" t="s">
        <v>2345</v>
      </c>
      <c r="H364" t="s">
        <v>48</v>
      </c>
      <c r="I364" t="s">
        <v>39</v>
      </c>
      <c r="K364" t="s">
        <v>72</v>
      </c>
      <c r="L364" t="s">
        <v>2346</v>
      </c>
      <c r="M364">
        <v>369</v>
      </c>
      <c r="N364" t="s">
        <v>242</v>
      </c>
      <c r="O364" t="s">
        <v>41</v>
      </c>
      <c r="P364">
        <v>369</v>
      </c>
      <c r="Q364" t="s">
        <v>242</v>
      </c>
      <c r="R364" t="s">
        <v>41</v>
      </c>
      <c r="T364" t="s">
        <v>61</v>
      </c>
      <c r="U364" t="s">
        <v>1285</v>
      </c>
      <c r="V364" t="s">
        <v>44</v>
      </c>
      <c r="X364" t="s">
        <v>45</v>
      </c>
      <c r="AA364">
        <v>0</v>
      </c>
      <c r="AC364">
        <v>0</v>
      </c>
      <c r="AG364" t="s">
        <v>46</v>
      </c>
      <c r="AH364" t="s">
        <v>158</v>
      </c>
      <c r="AI364" s="1">
        <v>33303</v>
      </c>
      <c r="AJ364">
        <v>20408.75</v>
      </c>
      <c r="AK364" s="33">
        <f t="shared" si="15"/>
        <v>64</v>
      </c>
      <c r="AL364" t="str">
        <f t="shared" si="16"/>
        <v>64-68</v>
      </c>
      <c r="AM364" t="str">
        <f t="shared" si="17"/>
        <v>20.000 ou mais</v>
      </c>
    </row>
    <row r="365" spans="1:39" x14ac:dyDescent="0.25">
      <c r="A365" t="s">
        <v>2347</v>
      </c>
      <c r="B365" t="s">
        <v>36</v>
      </c>
      <c r="C365">
        <v>1550486</v>
      </c>
      <c r="D365">
        <v>10156458870</v>
      </c>
      <c r="E365" t="s">
        <v>2348</v>
      </c>
      <c r="F365" t="s">
        <v>53</v>
      </c>
      <c r="G365" t="s">
        <v>2349</v>
      </c>
      <c r="H365" t="s">
        <v>48</v>
      </c>
      <c r="I365" t="s">
        <v>39</v>
      </c>
      <c r="K365" t="s">
        <v>72</v>
      </c>
      <c r="L365" t="s">
        <v>1123</v>
      </c>
      <c r="M365">
        <v>301</v>
      </c>
      <c r="N365" t="s">
        <v>69</v>
      </c>
      <c r="O365" t="s">
        <v>70</v>
      </c>
      <c r="P365">
        <v>301</v>
      </c>
      <c r="Q365" t="s">
        <v>69</v>
      </c>
      <c r="R365" t="s">
        <v>70</v>
      </c>
      <c r="T365" t="s">
        <v>61</v>
      </c>
      <c r="U365" t="s">
        <v>1241</v>
      </c>
      <c r="V365" t="s">
        <v>44</v>
      </c>
      <c r="X365" t="s">
        <v>45</v>
      </c>
      <c r="AA365">
        <v>0</v>
      </c>
      <c r="AC365">
        <v>0</v>
      </c>
      <c r="AG365" t="s">
        <v>46</v>
      </c>
      <c r="AH365" t="s">
        <v>158</v>
      </c>
      <c r="AI365" s="1">
        <v>39716</v>
      </c>
      <c r="AJ365">
        <v>18663.64</v>
      </c>
      <c r="AK365" s="33">
        <f t="shared" si="15"/>
        <v>50</v>
      </c>
      <c r="AL365" t="str">
        <f t="shared" si="16"/>
        <v>49-53</v>
      </c>
      <c r="AM365" t="str">
        <f t="shared" si="17"/>
        <v>18.000 a 19.999</v>
      </c>
    </row>
    <row r="366" spans="1:39" x14ac:dyDescent="0.25">
      <c r="A366" t="s">
        <v>2350</v>
      </c>
      <c r="B366" t="s">
        <v>36</v>
      </c>
      <c r="C366">
        <v>2527530</v>
      </c>
      <c r="D366">
        <v>68180101649</v>
      </c>
      <c r="E366" t="s">
        <v>2351</v>
      </c>
      <c r="F366" t="s">
        <v>53</v>
      </c>
      <c r="G366" t="s">
        <v>2352</v>
      </c>
      <c r="H366" t="s">
        <v>48</v>
      </c>
      <c r="I366" t="s">
        <v>39</v>
      </c>
      <c r="K366" t="s">
        <v>40</v>
      </c>
      <c r="L366" t="s">
        <v>488</v>
      </c>
      <c r="M366">
        <v>410</v>
      </c>
      <c r="N366" t="s">
        <v>253</v>
      </c>
      <c r="O366" t="s">
        <v>41</v>
      </c>
      <c r="P366">
        <v>410</v>
      </c>
      <c r="Q366" t="s">
        <v>253</v>
      </c>
      <c r="R366" t="s">
        <v>41</v>
      </c>
      <c r="T366" t="s">
        <v>61</v>
      </c>
      <c r="U366" t="s">
        <v>1252</v>
      </c>
      <c r="V366" t="s">
        <v>44</v>
      </c>
      <c r="X366" t="s">
        <v>45</v>
      </c>
      <c r="AA366">
        <v>0</v>
      </c>
      <c r="AC366">
        <v>0</v>
      </c>
      <c r="AG366" t="s">
        <v>46</v>
      </c>
      <c r="AH366" t="s">
        <v>158</v>
      </c>
      <c r="AI366" s="1">
        <v>38926</v>
      </c>
      <c r="AJ366">
        <v>20530.009999999998</v>
      </c>
      <c r="AK366" s="33">
        <f t="shared" si="15"/>
        <v>47</v>
      </c>
      <c r="AL366" t="str">
        <f t="shared" si="16"/>
        <v>44-48</v>
      </c>
      <c r="AM366" t="str">
        <f t="shared" si="17"/>
        <v>20.000 ou mais</v>
      </c>
    </row>
    <row r="367" spans="1:39" x14ac:dyDescent="0.25">
      <c r="A367" t="s">
        <v>2353</v>
      </c>
      <c r="B367" t="s">
        <v>36</v>
      </c>
      <c r="C367">
        <v>1661478</v>
      </c>
      <c r="D367">
        <v>96517212604</v>
      </c>
      <c r="E367" t="s">
        <v>2354</v>
      </c>
      <c r="F367" t="s">
        <v>53</v>
      </c>
      <c r="G367" t="s">
        <v>1906</v>
      </c>
      <c r="H367" t="s">
        <v>48</v>
      </c>
      <c r="I367" t="s">
        <v>39</v>
      </c>
      <c r="K367" t="s">
        <v>40</v>
      </c>
      <c r="L367" t="s">
        <v>59</v>
      </c>
      <c r="M367">
        <v>288</v>
      </c>
      <c r="N367" t="s">
        <v>186</v>
      </c>
      <c r="O367" t="s">
        <v>86</v>
      </c>
      <c r="P367">
        <v>288</v>
      </c>
      <c r="Q367" t="s">
        <v>186</v>
      </c>
      <c r="R367" t="s">
        <v>86</v>
      </c>
      <c r="T367" t="s">
        <v>61</v>
      </c>
      <c r="U367" t="s">
        <v>1241</v>
      </c>
      <c r="V367" t="s">
        <v>44</v>
      </c>
      <c r="X367" t="s">
        <v>45</v>
      </c>
      <c r="AA367">
        <v>0</v>
      </c>
      <c r="AC367">
        <v>0</v>
      </c>
      <c r="AG367" t="s">
        <v>46</v>
      </c>
      <c r="AH367" t="s">
        <v>158</v>
      </c>
      <c r="AI367" s="1">
        <v>39736</v>
      </c>
      <c r="AJ367">
        <v>18663.64</v>
      </c>
      <c r="AK367" s="33">
        <f t="shared" si="15"/>
        <v>50</v>
      </c>
      <c r="AL367" t="str">
        <f t="shared" si="16"/>
        <v>49-53</v>
      </c>
      <c r="AM367" t="str">
        <f t="shared" si="17"/>
        <v>18.000 a 19.999</v>
      </c>
    </row>
    <row r="368" spans="1:39" x14ac:dyDescent="0.25">
      <c r="A368" t="s">
        <v>2355</v>
      </c>
      <c r="B368" t="s">
        <v>36</v>
      </c>
      <c r="C368">
        <v>1551839</v>
      </c>
      <c r="D368">
        <v>2745772678</v>
      </c>
      <c r="E368" t="s">
        <v>2356</v>
      </c>
      <c r="F368" t="s">
        <v>53</v>
      </c>
      <c r="G368" t="s">
        <v>2357</v>
      </c>
      <c r="H368" t="s">
        <v>48</v>
      </c>
      <c r="I368" t="s">
        <v>39</v>
      </c>
      <c r="K368" t="s">
        <v>40</v>
      </c>
      <c r="M368">
        <v>340</v>
      </c>
      <c r="N368" t="s">
        <v>143</v>
      </c>
      <c r="O368" t="s">
        <v>41</v>
      </c>
      <c r="P368">
        <v>340</v>
      </c>
      <c r="Q368" t="s">
        <v>143</v>
      </c>
      <c r="R368" t="s">
        <v>41</v>
      </c>
      <c r="T368" t="s">
        <v>61</v>
      </c>
      <c r="U368" t="s">
        <v>1269</v>
      </c>
      <c r="V368" t="s">
        <v>44</v>
      </c>
      <c r="X368" t="s">
        <v>45</v>
      </c>
      <c r="AA368">
        <v>0</v>
      </c>
      <c r="AC368">
        <v>0</v>
      </c>
      <c r="AG368" t="s">
        <v>46</v>
      </c>
      <c r="AH368" t="s">
        <v>158</v>
      </c>
      <c r="AI368" s="1">
        <v>40585</v>
      </c>
      <c r="AJ368">
        <v>17945.810000000001</v>
      </c>
      <c r="AK368" s="33">
        <f t="shared" si="15"/>
        <v>47</v>
      </c>
      <c r="AL368" t="str">
        <f t="shared" si="16"/>
        <v>44-48</v>
      </c>
      <c r="AM368" t="str">
        <f t="shared" si="17"/>
        <v>16.000 a 17.999</v>
      </c>
    </row>
    <row r="369" spans="1:39" x14ac:dyDescent="0.25">
      <c r="A369" t="s">
        <v>2358</v>
      </c>
      <c r="B369" t="s">
        <v>36</v>
      </c>
      <c r="C369">
        <v>2410897</v>
      </c>
      <c r="D369">
        <v>6647010602</v>
      </c>
      <c r="E369" t="s">
        <v>596</v>
      </c>
      <c r="F369" t="s">
        <v>53</v>
      </c>
      <c r="G369" t="s">
        <v>778</v>
      </c>
      <c r="H369" t="s">
        <v>48</v>
      </c>
      <c r="I369" t="s">
        <v>39</v>
      </c>
      <c r="K369" t="s">
        <v>40</v>
      </c>
      <c r="M369">
        <v>335</v>
      </c>
      <c r="N369" t="s">
        <v>159</v>
      </c>
      <c r="O369" t="s">
        <v>41</v>
      </c>
      <c r="P369">
        <v>335</v>
      </c>
      <c r="Q369" t="s">
        <v>159</v>
      </c>
      <c r="R369" t="s">
        <v>41</v>
      </c>
      <c r="T369" t="s">
        <v>61</v>
      </c>
      <c r="U369" t="s">
        <v>1236</v>
      </c>
      <c r="V369" t="s">
        <v>44</v>
      </c>
      <c r="X369" t="s">
        <v>45</v>
      </c>
      <c r="AA369">
        <v>0</v>
      </c>
      <c r="AC369">
        <v>0</v>
      </c>
      <c r="AG369" t="s">
        <v>46</v>
      </c>
      <c r="AH369" t="s">
        <v>158</v>
      </c>
      <c r="AI369" s="1">
        <v>42926</v>
      </c>
      <c r="AJ369">
        <v>12272.12</v>
      </c>
      <c r="AK369" s="33">
        <f t="shared" si="15"/>
        <v>36</v>
      </c>
      <c r="AL369" t="str">
        <f t="shared" si="16"/>
        <v>34-38</v>
      </c>
      <c r="AM369" t="str">
        <f t="shared" si="17"/>
        <v>12.000 a 13.999</v>
      </c>
    </row>
    <row r="370" spans="1:39" x14ac:dyDescent="0.25">
      <c r="A370" t="s">
        <v>2359</v>
      </c>
      <c r="B370" t="s">
        <v>36</v>
      </c>
      <c r="C370">
        <v>1694763</v>
      </c>
      <c r="D370">
        <v>46999434115</v>
      </c>
      <c r="E370" t="s">
        <v>2360</v>
      </c>
      <c r="F370" t="s">
        <v>37</v>
      </c>
      <c r="G370" t="s">
        <v>2361</v>
      </c>
      <c r="H370" t="s">
        <v>67</v>
      </c>
      <c r="I370" t="s">
        <v>39</v>
      </c>
      <c r="K370" t="s">
        <v>56</v>
      </c>
      <c r="M370">
        <v>305</v>
      </c>
      <c r="N370" t="s">
        <v>100</v>
      </c>
      <c r="O370" t="s">
        <v>86</v>
      </c>
      <c r="P370">
        <v>305</v>
      </c>
      <c r="Q370" t="s">
        <v>100</v>
      </c>
      <c r="R370" t="s">
        <v>86</v>
      </c>
      <c r="T370" t="s">
        <v>52</v>
      </c>
      <c r="U370" t="s">
        <v>1302</v>
      </c>
      <c r="V370" t="s">
        <v>44</v>
      </c>
      <c r="X370" t="s">
        <v>45</v>
      </c>
      <c r="Z370" t="s">
        <v>74</v>
      </c>
      <c r="AA370">
        <v>0</v>
      </c>
      <c r="AC370">
        <v>0</v>
      </c>
      <c r="AE370" t="s">
        <v>504</v>
      </c>
      <c r="AF370" t="s">
        <v>697</v>
      </c>
      <c r="AG370" t="s">
        <v>46</v>
      </c>
      <c r="AH370" t="s">
        <v>71</v>
      </c>
      <c r="AI370" s="1">
        <v>39899</v>
      </c>
      <c r="AJ370">
        <v>3858.59</v>
      </c>
      <c r="AK370" s="33">
        <f t="shared" si="15"/>
        <v>52</v>
      </c>
      <c r="AL370" t="str">
        <f t="shared" si="16"/>
        <v>49-53</v>
      </c>
      <c r="AM370" t="str">
        <f t="shared" si="17"/>
        <v>2.000 a 3.999</v>
      </c>
    </row>
    <row r="371" spans="1:39" x14ac:dyDescent="0.25">
      <c r="A371" t="s">
        <v>2362</v>
      </c>
      <c r="B371" t="s">
        <v>36</v>
      </c>
      <c r="C371">
        <v>1803453</v>
      </c>
      <c r="D371">
        <v>84841842691</v>
      </c>
      <c r="E371" t="s">
        <v>2363</v>
      </c>
      <c r="F371" t="s">
        <v>53</v>
      </c>
      <c r="G371" t="s">
        <v>2364</v>
      </c>
      <c r="H371" t="s">
        <v>38</v>
      </c>
      <c r="I371" t="s">
        <v>39</v>
      </c>
      <c r="K371" t="s">
        <v>56</v>
      </c>
      <c r="M371">
        <v>1393</v>
      </c>
      <c r="N371" t="s">
        <v>2365</v>
      </c>
      <c r="O371" t="s">
        <v>41</v>
      </c>
      <c r="P371">
        <v>344</v>
      </c>
      <c r="Q371" t="s">
        <v>111</v>
      </c>
      <c r="R371" t="s">
        <v>41</v>
      </c>
      <c r="T371" t="s">
        <v>61</v>
      </c>
      <c r="U371" t="s">
        <v>1269</v>
      </c>
      <c r="V371" t="s">
        <v>44</v>
      </c>
      <c r="X371" t="s">
        <v>45</v>
      </c>
      <c r="AA371">
        <v>0</v>
      </c>
      <c r="AC371">
        <v>0</v>
      </c>
      <c r="AG371" t="s">
        <v>46</v>
      </c>
      <c r="AH371" t="s">
        <v>158</v>
      </c>
      <c r="AI371" s="1">
        <v>40385</v>
      </c>
      <c r="AJ371">
        <v>18928.990000000002</v>
      </c>
      <c r="AK371" s="33">
        <f t="shared" si="15"/>
        <v>51</v>
      </c>
      <c r="AL371" t="str">
        <f t="shared" si="16"/>
        <v>49-53</v>
      </c>
      <c r="AM371" t="str">
        <f t="shared" si="17"/>
        <v>18.000 a 19.999</v>
      </c>
    </row>
    <row r="372" spans="1:39" x14ac:dyDescent="0.25">
      <c r="A372" t="s">
        <v>2366</v>
      </c>
      <c r="B372" t="s">
        <v>36</v>
      </c>
      <c r="C372">
        <v>1010718</v>
      </c>
      <c r="D372">
        <v>4174826633</v>
      </c>
      <c r="E372" t="s">
        <v>2367</v>
      </c>
      <c r="F372" t="s">
        <v>37</v>
      </c>
      <c r="G372" t="s">
        <v>2368</v>
      </c>
      <c r="H372" t="s">
        <v>38</v>
      </c>
      <c r="I372" t="s">
        <v>39</v>
      </c>
      <c r="K372" t="s">
        <v>56</v>
      </c>
      <c r="M372">
        <v>305</v>
      </c>
      <c r="N372" t="s">
        <v>100</v>
      </c>
      <c r="O372" t="s">
        <v>86</v>
      </c>
      <c r="P372">
        <v>305</v>
      </c>
      <c r="Q372" t="s">
        <v>100</v>
      </c>
      <c r="R372" t="s">
        <v>86</v>
      </c>
      <c r="T372" t="s">
        <v>342</v>
      </c>
      <c r="U372" t="s">
        <v>1244</v>
      </c>
      <c r="V372" t="s">
        <v>825</v>
      </c>
      <c r="X372" t="s">
        <v>45</v>
      </c>
      <c r="AA372">
        <v>0</v>
      </c>
      <c r="AC372">
        <v>0</v>
      </c>
      <c r="AG372" t="s">
        <v>826</v>
      </c>
      <c r="AH372" t="s">
        <v>47</v>
      </c>
      <c r="AI372" s="1">
        <v>44783</v>
      </c>
      <c r="AJ372">
        <v>2846.15</v>
      </c>
      <c r="AK372" s="33">
        <f t="shared" si="15"/>
        <v>45</v>
      </c>
      <c r="AL372" t="str">
        <f t="shared" si="16"/>
        <v>44-48</v>
      </c>
      <c r="AM372" t="str">
        <f t="shared" si="17"/>
        <v>2.000 a 3.999</v>
      </c>
    </row>
    <row r="373" spans="1:39" x14ac:dyDescent="0.25">
      <c r="A373" t="s">
        <v>2369</v>
      </c>
      <c r="B373" t="s">
        <v>36</v>
      </c>
      <c r="C373">
        <v>1362205</v>
      </c>
      <c r="D373">
        <v>47423420620</v>
      </c>
      <c r="E373" t="s">
        <v>1499</v>
      </c>
      <c r="F373" t="s">
        <v>53</v>
      </c>
      <c r="G373" t="s">
        <v>2370</v>
      </c>
      <c r="H373" t="s">
        <v>48</v>
      </c>
      <c r="I373" t="s">
        <v>39</v>
      </c>
      <c r="K373" t="s">
        <v>40</v>
      </c>
      <c r="L373" t="s">
        <v>273</v>
      </c>
      <c r="M373">
        <v>4</v>
      </c>
      <c r="N373" t="s">
        <v>60</v>
      </c>
      <c r="O373" t="s">
        <v>41</v>
      </c>
      <c r="P373">
        <v>344</v>
      </c>
      <c r="Q373" t="s">
        <v>111</v>
      </c>
      <c r="R373" t="s">
        <v>41</v>
      </c>
      <c r="T373" t="s">
        <v>61</v>
      </c>
      <c r="U373" t="s">
        <v>1252</v>
      </c>
      <c r="V373" t="s">
        <v>44</v>
      </c>
      <c r="X373" t="s">
        <v>45</v>
      </c>
      <c r="AA373">
        <v>0</v>
      </c>
      <c r="AC373">
        <v>0</v>
      </c>
      <c r="AG373" t="s">
        <v>46</v>
      </c>
      <c r="AH373" t="s">
        <v>158</v>
      </c>
      <c r="AI373" s="1">
        <v>37670</v>
      </c>
      <c r="AJ373">
        <v>25835.439999999999</v>
      </c>
      <c r="AK373" s="33">
        <f t="shared" si="15"/>
        <v>59</v>
      </c>
      <c r="AL373" t="str">
        <f t="shared" si="16"/>
        <v>59-63</v>
      </c>
      <c r="AM373" t="str">
        <f t="shared" si="17"/>
        <v>20.000 ou mais</v>
      </c>
    </row>
    <row r="374" spans="1:39" x14ac:dyDescent="0.25">
      <c r="A374" t="s">
        <v>2371</v>
      </c>
      <c r="B374" t="s">
        <v>36</v>
      </c>
      <c r="C374">
        <v>2569884</v>
      </c>
      <c r="D374">
        <v>84755326672</v>
      </c>
      <c r="E374" t="s">
        <v>2372</v>
      </c>
      <c r="F374" t="s">
        <v>53</v>
      </c>
      <c r="G374" t="s">
        <v>2373</v>
      </c>
      <c r="H374" t="s">
        <v>48</v>
      </c>
      <c r="I374" t="s">
        <v>39</v>
      </c>
      <c r="K374" t="s">
        <v>56</v>
      </c>
      <c r="L374" t="s">
        <v>2374</v>
      </c>
      <c r="M374">
        <v>344</v>
      </c>
      <c r="N374" t="s">
        <v>111</v>
      </c>
      <c r="O374" t="s">
        <v>41</v>
      </c>
      <c r="P374">
        <v>344</v>
      </c>
      <c r="Q374" t="s">
        <v>111</v>
      </c>
      <c r="R374" t="s">
        <v>41</v>
      </c>
      <c r="T374" t="s">
        <v>61</v>
      </c>
      <c r="U374" t="s">
        <v>1302</v>
      </c>
      <c r="V374" t="s">
        <v>44</v>
      </c>
      <c r="X374" t="s">
        <v>45</v>
      </c>
      <c r="Z374" t="s">
        <v>1627</v>
      </c>
      <c r="AA374">
        <v>0</v>
      </c>
      <c r="AC374">
        <v>0</v>
      </c>
      <c r="AE374" t="s">
        <v>329</v>
      </c>
      <c r="AF374" t="s">
        <v>646</v>
      </c>
      <c r="AG374" t="s">
        <v>46</v>
      </c>
      <c r="AH374" t="s">
        <v>158</v>
      </c>
      <c r="AI374" s="1">
        <v>41583</v>
      </c>
      <c r="AJ374">
        <v>13715.95</v>
      </c>
      <c r="AK374" s="33">
        <f t="shared" si="15"/>
        <v>47</v>
      </c>
      <c r="AL374" t="str">
        <f t="shared" si="16"/>
        <v>44-48</v>
      </c>
      <c r="AM374" t="str">
        <f t="shared" si="17"/>
        <v>12.000 a 13.999</v>
      </c>
    </row>
    <row r="375" spans="1:39" x14ac:dyDescent="0.25">
      <c r="A375" t="s">
        <v>2375</v>
      </c>
      <c r="B375" t="s">
        <v>36</v>
      </c>
      <c r="C375">
        <v>2434866</v>
      </c>
      <c r="D375">
        <v>3090874652</v>
      </c>
      <c r="E375" t="s">
        <v>2033</v>
      </c>
      <c r="F375" t="s">
        <v>53</v>
      </c>
      <c r="G375" t="s">
        <v>2376</v>
      </c>
      <c r="H375" t="s">
        <v>48</v>
      </c>
      <c r="I375" t="s">
        <v>39</v>
      </c>
      <c r="K375" t="s">
        <v>40</v>
      </c>
      <c r="L375" t="s">
        <v>88</v>
      </c>
      <c r="M375">
        <v>305</v>
      </c>
      <c r="N375" t="s">
        <v>100</v>
      </c>
      <c r="O375" t="s">
        <v>86</v>
      </c>
      <c r="P375">
        <v>305</v>
      </c>
      <c r="Q375" t="s">
        <v>100</v>
      </c>
      <c r="R375" t="s">
        <v>86</v>
      </c>
      <c r="T375" t="s">
        <v>61</v>
      </c>
      <c r="U375" t="s">
        <v>1257</v>
      </c>
      <c r="V375" t="s">
        <v>44</v>
      </c>
      <c r="X375" t="s">
        <v>45</v>
      </c>
      <c r="AA375">
        <v>0</v>
      </c>
      <c r="AC375">
        <v>0</v>
      </c>
      <c r="AG375" t="s">
        <v>46</v>
      </c>
      <c r="AH375" t="s">
        <v>158</v>
      </c>
      <c r="AI375" s="1">
        <v>37943</v>
      </c>
      <c r="AJ375">
        <v>11800.12</v>
      </c>
      <c r="AK375" s="33">
        <f t="shared" si="15"/>
        <v>44</v>
      </c>
      <c r="AL375" t="str">
        <f t="shared" si="16"/>
        <v>44-48</v>
      </c>
      <c r="AM375" t="str">
        <f t="shared" si="17"/>
        <v>10.000 a 11.999</v>
      </c>
    </row>
    <row r="376" spans="1:39" x14ac:dyDescent="0.25">
      <c r="A376" t="s">
        <v>2377</v>
      </c>
      <c r="B376" t="s">
        <v>36</v>
      </c>
      <c r="C376">
        <v>1035234</v>
      </c>
      <c r="D376">
        <v>41315588153</v>
      </c>
      <c r="E376" t="s">
        <v>2378</v>
      </c>
      <c r="F376" t="s">
        <v>53</v>
      </c>
      <c r="G376" t="s">
        <v>2379</v>
      </c>
      <c r="H376" t="s">
        <v>48</v>
      </c>
      <c r="I376" t="s">
        <v>39</v>
      </c>
      <c r="K376" t="s">
        <v>56</v>
      </c>
      <c r="L376" t="s">
        <v>237</v>
      </c>
      <c r="M376">
        <v>349</v>
      </c>
      <c r="N376" t="s">
        <v>65</v>
      </c>
      <c r="O376" t="s">
        <v>41</v>
      </c>
      <c r="P376">
        <v>349</v>
      </c>
      <c r="Q376" t="s">
        <v>65</v>
      </c>
      <c r="R376" t="s">
        <v>41</v>
      </c>
      <c r="T376" t="s">
        <v>61</v>
      </c>
      <c r="U376" t="s">
        <v>1252</v>
      </c>
      <c r="V376" t="s">
        <v>44</v>
      </c>
      <c r="X376" t="s">
        <v>45</v>
      </c>
      <c r="AA376">
        <v>0</v>
      </c>
      <c r="AC376">
        <v>0</v>
      </c>
      <c r="AG376" t="s">
        <v>46</v>
      </c>
      <c r="AH376" t="s">
        <v>158</v>
      </c>
      <c r="AI376" s="1">
        <v>34183</v>
      </c>
      <c r="AJ376">
        <v>21007.45</v>
      </c>
      <c r="AK376" s="33">
        <f t="shared" si="15"/>
        <v>56</v>
      </c>
      <c r="AL376" t="str">
        <f t="shared" si="16"/>
        <v>54-58</v>
      </c>
      <c r="AM376" t="str">
        <f t="shared" si="17"/>
        <v>20.000 ou mais</v>
      </c>
    </row>
    <row r="377" spans="1:39" x14ac:dyDescent="0.25">
      <c r="A377" t="s">
        <v>2380</v>
      </c>
      <c r="B377" t="s">
        <v>36</v>
      </c>
      <c r="C377">
        <v>1286500</v>
      </c>
      <c r="D377">
        <v>46085971672</v>
      </c>
      <c r="E377" t="s">
        <v>2381</v>
      </c>
      <c r="F377" t="s">
        <v>53</v>
      </c>
      <c r="G377" t="s">
        <v>2382</v>
      </c>
      <c r="H377" t="s">
        <v>48</v>
      </c>
      <c r="I377" t="s">
        <v>39</v>
      </c>
      <c r="K377" t="s">
        <v>40</v>
      </c>
      <c r="L377" t="s">
        <v>134</v>
      </c>
      <c r="M377">
        <v>399</v>
      </c>
      <c r="N377" t="s">
        <v>115</v>
      </c>
      <c r="O377" t="s">
        <v>70</v>
      </c>
      <c r="P377">
        <v>399</v>
      </c>
      <c r="Q377" t="s">
        <v>115</v>
      </c>
      <c r="R377" t="s">
        <v>70</v>
      </c>
      <c r="T377" t="s">
        <v>61</v>
      </c>
      <c r="U377" t="s">
        <v>1252</v>
      </c>
      <c r="V377" t="s">
        <v>44</v>
      </c>
      <c r="X377" t="s">
        <v>45</v>
      </c>
      <c r="AA377">
        <v>0</v>
      </c>
      <c r="AC377">
        <v>0</v>
      </c>
      <c r="AG377" t="s">
        <v>46</v>
      </c>
      <c r="AH377" t="s">
        <v>158</v>
      </c>
      <c r="AI377" s="1">
        <v>36010</v>
      </c>
      <c r="AJ377">
        <v>20530.009999999998</v>
      </c>
      <c r="AK377" s="33">
        <f t="shared" si="15"/>
        <v>59</v>
      </c>
      <c r="AL377" t="str">
        <f t="shared" si="16"/>
        <v>59-63</v>
      </c>
      <c r="AM377" t="str">
        <f t="shared" si="17"/>
        <v>20.000 ou mais</v>
      </c>
    </row>
    <row r="378" spans="1:39" x14ac:dyDescent="0.25">
      <c r="A378" t="s">
        <v>2383</v>
      </c>
      <c r="B378" t="s">
        <v>36</v>
      </c>
      <c r="C378">
        <v>1932174</v>
      </c>
      <c r="D378">
        <v>65857100291</v>
      </c>
      <c r="E378" t="s">
        <v>433</v>
      </c>
      <c r="F378" t="s">
        <v>53</v>
      </c>
      <c r="G378" t="s">
        <v>2384</v>
      </c>
      <c r="H378" t="s">
        <v>38</v>
      </c>
      <c r="I378" t="s">
        <v>39</v>
      </c>
      <c r="K378" t="s">
        <v>482</v>
      </c>
      <c r="M378">
        <v>787</v>
      </c>
      <c r="N378" t="s">
        <v>268</v>
      </c>
      <c r="O378" t="s">
        <v>142</v>
      </c>
      <c r="P378">
        <v>301</v>
      </c>
      <c r="Q378" t="s">
        <v>69</v>
      </c>
      <c r="R378" t="s">
        <v>70</v>
      </c>
      <c r="T378" t="s">
        <v>61</v>
      </c>
      <c r="U378" t="s">
        <v>1302</v>
      </c>
      <c r="V378" t="s">
        <v>44</v>
      </c>
      <c r="X378" t="s">
        <v>45</v>
      </c>
      <c r="AA378">
        <v>0</v>
      </c>
      <c r="AC378">
        <v>0</v>
      </c>
      <c r="AG378" t="s">
        <v>46</v>
      </c>
      <c r="AH378" t="s">
        <v>158</v>
      </c>
      <c r="AI378" s="1">
        <v>41456</v>
      </c>
      <c r="AJ378">
        <v>13273.52</v>
      </c>
      <c r="AK378" s="33">
        <f t="shared" si="15"/>
        <v>41</v>
      </c>
      <c r="AL378" t="str">
        <f t="shared" si="16"/>
        <v>39-43</v>
      </c>
      <c r="AM378" t="str">
        <f t="shared" si="17"/>
        <v>12.000 a 13.999</v>
      </c>
    </row>
    <row r="379" spans="1:39" x14ac:dyDescent="0.25">
      <c r="A379" t="s">
        <v>2385</v>
      </c>
      <c r="B379" t="s">
        <v>36</v>
      </c>
      <c r="C379">
        <v>3275744</v>
      </c>
      <c r="D379">
        <v>71206671653</v>
      </c>
      <c r="E379" t="s">
        <v>2386</v>
      </c>
      <c r="F379" t="s">
        <v>37</v>
      </c>
      <c r="G379" t="s">
        <v>2387</v>
      </c>
      <c r="H379" t="s">
        <v>48</v>
      </c>
      <c r="I379" t="s">
        <v>39</v>
      </c>
      <c r="K379" t="s">
        <v>72</v>
      </c>
      <c r="M379">
        <v>369</v>
      </c>
      <c r="N379" t="s">
        <v>242</v>
      </c>
      <c r="O379" t="s">
        <v>41</v>
      </c>
      <c r="P379">
        <v>369</v>
      </c>
      <c r="Q379" t="s">
        <v>242</v>
      </c>
      <c r="R379" t="s">
        <v>41</v>
      </c>
      <c r="T379" t="s">
        <v>342</v>
      </c>
      <c r="U379" t="s">
        <v>1252</v>
      </c>
      <c r="V379" t="s">
        <v>1346</v>
      </c>
      <c r="X379" t="s">
        <v>45</v>
      </c>
      <c r="AA379">
        <v>0</v>
      </c>
      <c r="AC379">
        <v>0</v>
      </c>
      <c r="AG379" t="s">
        <v>826</v>
      </c>
      <c r="AH379" t="s">
        <v>158</v>
      </c>
      <c r="AI379" s="1">
        <v>44627</v>
      </c>
      <c r="AJ379">
        <v>19701.63</v>
      </c>
      <c r="AK379" s="33">
        <f t="shared" si="15"/>
        <v>52</v>
      </c>
      <c r="AL379" t="str">
        <f t="shared" si="16"/>
        <v>49-53</v>
      </c>
      <c r="AM379" t="str">
        <f t="shared" si="17"/>
        <v>18.000 a 19.999</v>
      </c>
    </row>
    <row r="380" spans="1:39" x14ac:dyDescent="0.25">
      <c r="A380" t="s">
        <v>2388</v>
      </c>
      <c r="B380" t="s">
        <v>36</v>
      </c>
      <c r="C380">
        <v>1543861</v>
      </c>
      <c r="D380">
        <v>68324391053</v>
      </c>
      <c r="E380" t="s">
        <v>2389</v>
      </c>
      <c r="F380" t="s">
        <v>37</v>
      </c>
      <c r="G380" t="s">
        <v>2390</v>
      </c>
      <c r="H380" t="s">
        <v>48</v>
      </c>
      <c r="I380" t="s">
        <v>39</v>
      </c>
      <c r="K380" t="s">
        <v>271</v>
      </c>
      <c r="L380" t="s">
        <v>2391</v>
      </c>
      <c r="M380">
        <v>314</v>
      </c>
      <c r="N380" t="s">
        <v>135</v>
      </c>
      <c r="O380" t="s">
        <v>86</v>
      </c>
      <c r="P380">
        <v>314</v>
      </c>
      <c r="Q380" t="s">
        <v>135</v>
      </c>
      <c r="R380" t="s">
        <v>86</v>
      </c>
      <c r="T380" t="s">
        <v>52</v>
      </c>
      <c r="U380" t="s">
        <v>1236</v>
      </c>
      <c r="V380" t="s">
        <v>44</v>
      </c>
      <c r="X380" t="s">
        <v>45</v>
      </c>
      <c r="AA380">
        <v>0</v>
      </c>
      <c r="AC380">
        <v>0</v>
      </c>
      <c r="AG380" t="s">
        <v>46</v>
      </c>
      <c r="AH380" t="s">
        <v>158</v>
      </c>
      <c r="AI380" s="1">
        <v>39835</v>
      </c>
      <c r="AJ380">
        <v>8561.94</v>
      </c>
      <c r="AK380" s="33">
        <f t="shared" si="15"/>
        <v>48</v>
      </c>
      <c r="AL380" t="str">
        <f t="shared" si="16"/>
        <v>44-48</v>
      </c>
      <c r="AM380" t="str">
        <f t="shared" si="17"/>
        <v>8.000 a 9.999</v>
      </c>
    </row>
    <row r="381" spans="1:39" x14ac:dyDescent="0.25">
      <c r="A381" t="s">
        <v>2392</v>
      </c>
      <c r="B381" t="s">
        <v>36</v>
      </c>
      <c r="C381">
        <v>1687490</v>
      </c>
      <c r="D381">
        <v>20448096803</v>
      </c>
      <c r="E381" t="s">
        <v>2393</v>
      </c>
      <c r="F381" t="s">
        <v>37</v>
      </c>
      <c r="G381" t="s">
        <v>2394</v>
      </c>
      <c r="H381" t="s">
        <v>67</v>
      </c>
      <c r="I381" t="s">
        <v>39</v>
      </c>
      <c r="K381" t="s">
        <v>72</v>
      </c>
      <c r="L381" t="s">
        <v>2395</v>
      </c>
      <c r="M381">
        <v>806</v>
      </c>
      <c r="N381" t="s">
        <v>265</v>
      </c>
      <c r="O381" t="s">
        <v>41</v>
      </c>
      <c r="P381">
        <v>806</v>
      </c>
      <c r="Q381" t="s">
        <v>265</v>
      </c>
      <c r="R381" t="s">
        <v>41</v>
      </c>
      <c r="T381" t="s">
        <v>61</v>
      </c>
      <c r="U381" t="s">
        <v>1269</v>
      </c>
      <c r="V381" t="s">
        <v>44</v>
      </c>
      <c r="X381" t="s">
        <v>45</v>
      </c>
      <c r="AA381">
        <v>0</v>
      </c>
      <c r="AC381">
        <v>0</v>
      </c>
      <c r="AG381" t="s">
        <v>46</v>
      </c>
      <c r="AH381" t="s">
        <v>158</v>
      </c>
      <c r="AI381" s="1">
        <v>39876</v>
      </c>
      <c r="AJ381">
        <v>18928.990000000002</v>
      </c>
      <c r="AK381" s="33">
        <f t="shared" si="15"/>
        <v>48</v>
      </c>
      <c r="AL381" t="str">
        <f t="shared" si="16"/>
        <v>44-48</v>
      </c>
      <c r="AM381" t="str">
        <f t="shared" si="17"/>
        <v>18.000 a 19.999</v>
      </c>
    </row>
    <row r="382" spans="1:39" x14ac:dyDescent="0.25">
      <c r="A382" t="s">
        <v>2396</v>
      </c>
      <c r="B382" t="s">
        <v>36</v>
      </c>
      <c r="C382">
        <v>1804497</v>
      </c>
      <c r="D382">
        <v>18232872802</v>
      </c>
      <c r="E382" t="s">
        <v>2397</v>
      </c>
      <c r="F382" t="s">
        <v>37</v>
      </c>
      <c r="G382" t="s">
        <v>2398</v>
      </c>
      <c r="H382" t="s">
        <v>48</v>
      </c>
      <c r="I382" t="s">
        <v>39</v>
      </c>
      <c r="K382" t="s">
        <v>72</v>
      </c>
      <c r="M382">
        <v>249</v>
      </c>
      <c r="N382" t="s">
        <v>363</v>
      </c>
      <c r="O382" t="s">
        <v>41</v>
      </c>
      <c r="P382">
        <v>369</v>
      </c>
      <c r="Q382" t="s">
        <v>242</v>
      </c>
      <c r="R382" t="s">
        <v>41</v>
      </c>
      <c r="T382" t="s">
        <v>61</v>
      </c>
      <c r="U382" t="s">
        <v>1269</v>
      </c>
      <c r="V382" t="s">
        <v>44</v>
      </c>
      <c r="X382" t="s">
        <v>45</v>
      </c>
      <c r="AA382">
        <v>0</v>
      </c>
      <c r="AC382">
        <v>0</v>
      </c>
      <c r="AG382" t="s">
        <v>46</v>
      </c>
      <c r="AH382" t="s">
        <v>158</v>
      </c>
      <c r="AI382" s="1">
        <v>40394</v>
      </c>
      <c r="AJ382">
        <v>21798.57</v>
      </c>
      <c r="AK382" s="33">
        <f t="shared" si="15"/>
        <v>49</v>
      </c>
      <c r="AL382" t="str">
        <f t="shared" si="16"/>
        <v>49-53</v>
      </c>
      <c r="AM382" t="str">
        <f t="shared" si="17"/>
        <v>20.000 ou mais</v>
      </c>
    </row>
    <row r="383" spans="1:39" x14ac:dyDescent="0.25">
      <c r="A383" t="s">
        <v>2399</v>
      </c>
      <c r="B383" t="s">
        <v>36</v>
      </c>
      <c r="C383">
        <v>2493274</v>
      </c>
      <c r="D383">
        <v>4229847602</v>
      </c>
      <c r="E383" t="s">
        <v>2400</v>
      </c>
      <c r="F383" t="s">
        <v>37</v>
      </c>
      <c r="G383" t="s">
        <v>2401</v>
      </c>
      <c r="H383" t="s">
        <v>48</v>
      </c>
      <c r="I383" t="s">
        <v>39</v>
      </c>
      <c r="K383" t="s">
        <v>40</v>
      </c>
      <c r="L383" t="s">
        <v>59</v>
      </c>
      <c r="M383">
        <v>349</v>
      </c>
      <c r="N383" t="s">
        <v>65</v>
      </c>
      <c r="O383" t="s">
        <v>41</v>
      </c>
      <c r="P383">
        <v>349</v>
      </c>
      <c r="Q383" t="s">
        <v>65</v>
      </c>
      <c r="R383" t="s">
        <v>41</v>
      </c>
      <c r="T383" t="s">
        <v>61</v>
      </c>
      <c r="U383" t="s">
        <v>1269</v>
      </c>
      <c r="V383" t="s">
        <v>44</v>
      </c>
      <c r="X383" t="s">
        <v>45</v>
      </c>
      <c r="AA383">
        <v>0</v>
      </c>
      <c r="AC383">
        <v>0</v>
      </c>
      <c r="AG383" t="s">
        <v>46</v>
      </c>
      <c r="AH383" t="s">
        <v>158</v>
      </c>
      <c r="AI383" s="1">
        <v>40025</v>
      </c>
      <c r="AJ383">
        <v>18928.990000000002</v>
      </c>
      <c r="AK383" s="33">
        <f t="shared" si="15"/>
        <v>43</v>
      </c>
      <c r="AL383" t="str">
        <f t="shared" si="16"/>
        <v>39-43</v>
      </c>
      <c r="AM383" t="str">
        <f t="shared" si="17"/>
        <v>18.000 a 19.999</v>
      </c>
    </row>
    <row r="384" spans="1:39" x14ac:dyDescent="0.25">
      <c r="A384" t="s">
        <v>2402</v>
      </c>
      <c r="B384" t="s">
        <v>36</v>
      </c>
      <c r="C384">
        <v>1610827</v>
      </c>
      <c r="D384">
        <v>95874399615</v>
      </c>
      <c r="E384" t="s">
        <v>2403</v>
      </c>
      <c r="F384" t="s">
        <v>37</v>
      </c>
      <c r="G384" t="s">
        <v>2404</v>
      </c>
      <c r="H384" t="s">
        <v>38</v>
      </c>
      <c r="I384" t="s">
        <v>39</v>
      </c>
      <c r="K384" t="s">
        <v>114</v>
      </c>
      <c r="L384" t="s">
        <v>216</v>
      </c>
      <c r="M384">
        <v>1209</v>
      </c>
      <c r="N384" t="s">
        <v>236</v>
      </c>
      <c r="O384" t="s">
        <v>41</v>
      </c>
      <c r="P384">
        <v>1152</v>
      </c>
      <c r="Q384" t="s">
        <v>113</v>
      </c>
      <c r="R384" t="s">
        <v>55</v>
      </c>
      <c r="T384" t="s">
        <v>61</v>
      </c>
      <c r="U384" t="s">
        <v>1241</v>
      </c>
      <c r="V384" t="s">
        <v>44</v>
      </c>
      <c r="X384" t="s">
        <v>45</v>
      </c>
      <c r="AA384">
        <v>0</v>
      </c>
      <c r="AC384">
        <v>0</v>
      </c>
      <c r="AG384" t="s">
        <v>46</v>
      </c>
      <c r="AH384" t="s">
        <v>158</v>
      </c>
      <c r="AI384" s="1">
        <v>39498</v>
      </c>
      <c r="AJ384">
        <v>22516.400000000001</v>
      </c>
      <c r="AK384" s="33">
        <f t="shared" si="15"/>
        <v>50</v>
      </c>
      <c r="AL384" t="str">
        <f t="shared" si="16"/>
        <v>49-53</v>
      </c>
      <c r="AM384" t="str">
        <f t="shared" si="17"/>
        <v>20.000 ou mais</v>
      </c>
    </row>
    <row r="385" spans="1:39" x14ac:dyDescent="0.25">
      <c r="A385" t="s">
        <v>326</v>
      </c>
      <c r="B385" t="s">
        <v>36</v>
      </c>
      <c r="C385">
        <v>2455932</v>
      </c>
      <c r="D385">
        <v>5020384623</v>
      </c>
      <c r="E385" t="s">
        <v>327</v>
      </c>
      <c r="F385" t="s">
        <v>37</v>
      </c>
      <c r="G385" t="s">
        <v>328</v>
      </c>
      <c r="H385" t="s">
        <v>48</v>
      </c>
      <c r="I385" t="s">
        <v>39</v>
      </c>
      <c r="K385" t="s">
        <v>40</v>
      </c>
      <c r="L385" t="s">
        <v>59</v>
      </c>
      <c r="M385">
        <v>305</v>
      </c>
      <c r="N385" t="s">
        <v>100</v>
      </c>
      <c r="O385" t="s">
        <v>86</v>
      </c>
      <c r="P385">
        <v>305</v>
      </c>
      <c r="Q385" t="s">
        <v>100</v>
      </c>
      <c r="R385" t="s">
        <v>86</v>
      </c>
      <c r="T385" t="s">
        <v>61</v>
      </c>
      <c r="U385" t="s">
        <v>1302</v>
      </c>
      <c r="V385" t="s">
        <v>44</v>
      </c>
      <c r="X385" t="s">
        <v>45</v>
      </c>
      <c r="AA385">
        <v>0</v>
      </c>
      <c r="AC385">
        <v>0</v>
      </c>
      <c r="AG385" t="s">
        <v>46</v>
      </c>
      <c r="AH385" t="s">
        <v>71</v>
      </c>
      <c r="AI385" s="1">
        <v>39762</v>
      </c>
      <c r="AJ385">
        <v>5170.5</v>
      </c>
      <c r="AK385" s="33">
        <f t="shared" si="15"/>
        <v>42</v>
      </c>
      <c r="AL385" t="str">
        <f t="shared" si="16"/>
        <v>39-43</v>
      </c>
      <c r="AM385" t="str">
        <f t="shared" si="17"/>
        <v>4.000 a 5.999</v>
      </c>
    </row>
    <row r="386" spans="1:39" x14ac:dyDescent="0.25">
      <c r="A386" t="s">
        <v>2405</v>
      </c>
      <c r="B386" t="s">
        <v>36</v>
      </c>
      <c r="C386">
        <v>1692222</v>
      </c>
      <c r="D386">
        <v>6182322659</v>
      </c>
      <c r="E386" t="s">
        <v>2406</v>
      </c>
      <c r="F386" t="s">
        <v>37</v>
      </c>
      <c r="G386" t="s">
        <v>2407</v>
      </c>
      <c r="H386" t="s">
        <v>48</v>
      </c>
      <c r="I386" t="s">
        <v>39</v>
      </c>
      <c r="K386" t="s">
        <v>40</v>
      </c>
      <c r="L386" t="s">
        <v>59</v>
      </c>
      <c r="M386">
        <v>372</v>
      </c>
      <c r="N386" t="s">
        <v>76</v>
      </c>
      <c r="O386" t="s">
        <v>41</v>
      </c>
      <c r="P386">
        <v>372</v>
      </c>
      <c r="Q386" t="s">
        <v>76</v>
      </c>
      <c r="R386" t="s">
        <v>41</v>
      </c>
      <c r="T386" t="s">
        <v>61</v>
      </c>
      <c r="U386" t="s">
        <v>1302</v>
      </c>
      <c r="V386" t="s">
        <v>44</v>
      </c>
      <c r="X386" t="s">
        <v>45</v>
      </c>
      <c r="AA386">
        <v>0</v>
      </c>
      <c r="AC386">
        <v>0</v>
      </c>
      <c r="AG386" t="s">
        <v>46</v>
      </c>
      <c r="AH386" t="s">
        <v>158</v>
      </c>
      <c r="AI386" s="1">
        <v>39906</v>
      </c>
      <c r="AJ386">
        <v>14256.7</v>
      </c>
      <c r="AK386" s="33">
        <f t="shared" si="15"/>
        <v>47</v>
      </c>
      <c r="AL386" t="str">
        <f t="shared" si="16"/>
        <v>44-48</v>
      </c>
      <c r="AM386" t="str">
        <f t="shared" si="17"/>
        <v>14.000 a 15.999</v>
      </c>
    </row>
    <row r="387" spans="1:39" x14ac:dyDescent="0.25">
      <c r="A387" t="s">
        <v>2408</v>
      </c>
      <c r="B387" t="s">
        <v>36</v>
      </c>
      <c r="C387">
        <v>1767379</v>
      </c>
      <c r="D387">
        <v>24660678890</v>
      </c>
      <c r="E387" t="s">
        <v>2409</v>
      </c>
      <c r="F387" t="s">
        <v>53</v>
      </c>
      <c r="G387" t="s">
        <v>2410</v>
      </c>
      <c r="H387" t="s">
        <v>67</v>
      </c>
      <c r="I387" t="s">
        <v>39</v>
      </c>
      <c r="K387" t="s">
        <v>72</v>
      </c>
      <c r="M387">
        <v>395</v>
      </c>
      <c r="N387" t="s">
        <v>107</v>
      </c>
      <c r="O387" t="s">
        <v>41</v>
      </c>
      <c r="P387">
        <v>395</v>
      </c>
      <c r="Q387" t="s">
        <v>107</v>
      </c>
      <c r="R387" t="s">
        <v>41</v>
      </c>
      <c r="T387" t="s">
        <v>61</v>
      </c>
      <c r="U387" t="s">
        <v>1257</v>
      </c>
      <c r="V387" t="s">
        <v>44</v>
      </c>
      <c r="X387" t="s">
        <v>45</v>
      </c>
      <c r="AA387">
        <v>0</v>
      </c>
      <c r="AC387">
        <v>0</v>
      </c>
      <c r="AG387" t="s">
        <v>46</v>
      </c>
      <c r="AH387" t="s">
        <v>158</v>
      </c>
      <c r="AI387" s="1">
        <v>40402</v>
      </c>
      <c r="AJ387">
        <v>12348.96</v>
      </c>
      <c r="AK387" s="33">
        <f t="shared" ref="AK387:AK450" si="18">(YEAR($AO$2))-YEAR(E387)</f>
        <v>46</v>
      </c>
      <c r="AL387" t="str">
        <f t="shared" ref="AL387:AL450" si="19">VLOOKUP(AK387,$AQ$2:$AR$13,2,1)</f>
        <v>44-48</v>
      </c>
      <c r="AM387" t="str">
        <f t="shared" ref="AM387:AM450" si="20">VLOOKUP(AJ387,$AS$2:$AT$12,2,1)</f>
        <v>12.000 a 13.999</v>
      </c>
    </row>
    <row r="388" spans="1:39" x14ac:dyDescent="0.25">
      <c r="A388" t="s">
        <v>2411</v>
      </c>
      <c r="B388" t="s">
        <v>36</v>
      </c>
      <c r="C388">
        <v>1662934</v>
      </c>
      <c r="D388">
        <v>95198849634</v>
      </c>
      <c r="E388" t="s">
        <v>2014</v>
      </c>
      <c r="F388" t="s">
        <v>53</v>
      </c>
      <c r="G388" t="s">
        <v>2412</v>
      </c>
      <c r="H388" t="s">
        <v>48</v>
      </c>
      <c r="I388" t="s">
        <v>39</v>
      </c>
      <c r="K388" t="s">
        <v>40</v>
      </c>
      <c r="L388" t="s">
        <v>59</v>
      </c>
      <c r="M388">
        <v>369</v>
      </c>
      <c r="N388" t="s">
        <v>242</v>
      </c>
      <c r="O388" t="s">
        <v>41</v>
      </c>
      <c r="P388">
        <v>369</v>
      </c>
      <c r="Q388" t="s">
        <v>242</v>
      </c>
      <c r="R388" t="s">
        <v>41</v>
      </c>
      <c r="T388" t="s">
        <v>61</v>
      </c>
      <c r="U388" t="s">
        <v>1351</v>
      </c>
      <c r="V388" t="s">
        <v>44</v>
      </c>
      <c r="X388" t="s">
        <v>45</v>
      </c>
      <c r="AA388">
        <v>0</v>
      </c>
      <c r="AC388">
        <v>0</v>
      </c>
      <c r="AG388" t="s">
        <v>46</v>
      </c>
      <c r="AH388" t="s">
        <v>158</v>
      </c>
      <c r="AI388" s="1">
        <v>39751</v>
      </c>
      <c r="AJ388">
        <v>16591.91</v>
      </c>
      <c r="AK388" s="33">
        <f t="shared" si="18"/>
        <v>50</v>
      </c>
      <c r="AL388" t="str">
        <f t="shared" si="19"/>
        <v>49-53</v>
      </c>
      <c r="AM388" t="str">
        <f t="shared" si="20"/>
        <v>16.000 a 17.999</v>
      </c>
    </row>
    <row r="389" spans="1:39" x14ac:dyDescent="0.25">
      <c r="A389" t="s">
        <v>2413</v>
      </c>
      <c r="B389" t="s">
        <v>36</v>
      </c>
      <c r="C389">
        <v>1687922</v>
      </c>
      <c r="D389">
        <v>70997497149</v>
      </c>
      <c r="E389" t="s">
        <v>2414</v>
      </c>
      <c r="F389" t="s">
        <v>53</v>
      </c>
      <c r="G389" t="s">
        <v>2415</v>
      </c>
      <c r="H389" t="s">
        <v>48</v>
      </c>
      <c r="I389" t="s">
        <v>39</v>
      </c>
      <c r="K389" t="s">
        <v>40</v>
      </c>
      <c r="L389" t="s">
        <v>2416</v>
      </c>
      <c r="M389">
        <v>796</v>
      </c>
      <c r="N389" t="s">
        <v>571</v>
      </c>
      <c r="O389" t="s">
        <v>55</v>
      </c>
      <c r="P389">
        <v>1152</v>
      </c>
      <c r="Q389" t="s">
        <v>113</v>
      </c>
      <c r="R389" t="s">
        <v>55</v>
      </c>
      <c r="T389" t="s">
        <v>61</v>
      </c>
      <c r="U389" t="s">
        <v>1351</v>
      </c>
      <c r="V389" t="s">
        <v>44</v>
      </c>
      <c r="X389" t="s">
        <v>45</v>
      </c>
      <c r="AA389">
        <v>0</v>
      </c>
      <c r="AC389">
        <v>0</v>
      </c>
      <c r="AG389" t="s">
        <v>46</v>
      </c>
      <c r="AH389" t="s">
        <v>158</v>
      </c>
      <c r="AI389" s="1">
        <v>39876</v>
      </c>
      <c r="AJ389">
        <v>16591.91</v>
      </c>
      <c r="AK389" s="33">
        <f t="shared" si="18"/>
        <v>44</v>
      </c>
      <c r="AL389" t="str">
        <f t="shared" si="19"/>
        <v>44-48</v>
      </c>
      <c r="AM389" t="str">
        <f t="shared" si="20"/>
        <v>16.000 a 17.999</v>
      </c>
    </row>
    <row r="390" spans="1:39" x14ac:dyDescent="0.25">
      <c r="A390" t="s">
        <v>2417</v>
      </c>
      <c r="B390" t="s">
        <v>36</v>
      </c>
      <c r="C390">
        <v>1676246</v>
      </c>
      <c r="D390">
        <v>110210638</v>
      </c>
      <c r="E390" t="s">
        <v>2418</v>
      </c>
      <c r="F390" t="s">
        <v>53</v>
      </c>
      <c r="G390" t="s">
        <v>2419</v>
      </c>
      <c r="H390" t="s">
        <v>48</v>
      </c>
      <c r="I390" t="s">
        <v>39</v>
      </c>
      <c r="K390" t="s">
        <v>136</v>
      </c>
      <c r="L390" t="s">
        <v>442</v>
      </c>
      <c r="M390">
        <v>376</v>
      </c>
      <c r="N390" t="s">
        <v>164</v>
      </c>
      <c r="O390" t="s">
        <v>41</v>
      </c>
      <c r="P390">
        <v>376</v>
      </c>
      <c r="Q390" t="s">
        <v>164</v>
      </c>
      <c r="R390" t="s">
        <v>41</v>
      </c>
      <c r="T390" t="s">
        <v>61</v>
      </c>
      <c r="U390" t="s">
        <v>1269</v>
      </c>
      <c r="V390" t="s">
        <v>44</v>
      </c>
      <c r="X390" t="s">
        <v>45</v>
      </c>
      <c r="AA390">
        <v>0</v>
      </c>
      <c r="AC390">
        <v>0</v>
      </c>
      <c r="AG390" t="s">
        <v>46</v>
      </c>
      <c r="AH390" t="s">
        <v>158</v>
      </c>
      <c r="AI390" s="1">
        <v>39840</v>
      </c>
      <c r="AJ390">
        <v>17945.810000000001</v>
      </c>
      <c r="AK390" s="33">
        <f t="shared" si="18"/>
        <v>47</v>
      </c>
      <c r="AL390" t="str">
        <f t="shared" si="19"/>
        <v>44-48</v>
      </c>
      <c r="AM390" t="str">
        <f t="shared" si="20"/>
        <v>16.000 a 17.999</v>
      </c>
    </row>
    <row r="391" spans="1:39" x14ac:dyDescent="0.25">
      <c r="A391" t="s">
        <v>2420</v>
      </c>
      <c r="B391" t="s">
        <v>36</v>
      </c>
      <c r="C391">
        <v>1696955</v>
      </c>
      <c r="D391">
        <v>61560049049</v>
      </c>
      <c r="E391" t="s">
        <v>2421</v>
      </c>
      <c r="F391" t="s">
        <v>53</v>
      </c>
      <c r="G391" t="s">
        <v>2422</v>
      </c>
      <c r="H391" t="s">
        <v>48</v>
      </c>
      <c r="I391" t="s">
        <v>39</v>
      </c>
      <c r="K391" t="s">
        <v>271</v>
      </c>
      <c r="M391">
        <v>369</v>
      </c>
      <c r="N391" t="s">
        <v>242</v>
      </c>
      <c r="O391" t="s">
        <v>41</v>
      </c>
      <c r="P391">
        <v>369</v>
      </c>
      <c r="Q391" t="s">
        <v>242</v>
      </c>
      <c r="R391" t="s">
        <v>41</v>
      </c>
      <c r="T391" t="s">
        <v>61</v>
      </c>
      <c r="U391" t="s">
        <v>1351</v>
      </c>
      <c r="V391" t="s">
        <v>44</v>
      </c>
      <c r="X391" t="s">
        <v>45</v>
      </c>
      <c r="AA391">
        <v>26247</v>
      </c>
      <c r="AB391" t="s">
        <v>2423</v>
      </c>
      <c r="AC391">
        <v>0</v>
      </c>
      <c r="AG391" t="s">
        <v>46</v>
      </c>
      <c r="AH391" t="s">
        <v>158</v>
      </c>
      <c r="AI391" s="1">
        <v>42157</v>
      </c>
      <c r="AJ391">
        <v>16591.91</v>
      </c>
      <c r="AK391" s="33">
        <f t="shared" si="18"/>
        <v>51</v>
      </c>
      <c r="AL391" t="str">
        <f t="shared" si="19"/>
        <v>49-53</v>
      </c>
      <c r="AM391" t="str">
        <f t="shared" si="20"/>
        <v>16.000 a 17.999</v>
      </c>
    </row>
    <row r="392" spans="1:39" x14ac:dyDescent="0.25">
      <c r="A392" t="s">
        <v>2424</v>
      </c>
      <c r="B392" t="s">
        <v>36</v>
      </c>
      <c r="C392">
        <v>2045421</v>
      </c>
      <c r="D392">
        <v>1324307625</v>
      </c>
      <c r="E392" t="s">
        <v>2425</v>
      </c>
      <c r="F392" t="s">
        <v>53</v>
      </c>
      <c r="G392" t="s">
        <v>2426</v>
      </c>
      <c r="H392" t="s">
        <v>38</v>
      </c>
      <c r="I392" t="s">
        <v>39</v>
      </c>
      <c r="K392" t="s">
        <v>40</v>
      </c>
      <c r="M392">
        <v>332</v>
      </c>
      <c r="N392" t="s">
        <v>82</v>
      </c>
      <c r="O392" t="s">
        <v>81</v>
      </c>
      <c r="P392">
        <v>332</v>
      </c>
      <c r="Q392" t="s">
        <v>82</v>
      </c>
      <c r="R392" t="s">
        <v>81</v>
      </c>
      <c r="T392" t="s">
        <v>61</v>
      </c>
      <c r="U392" t="s">
        <v>1302</v>
      </c>
      <c r="V392" t="s">
        <v>44</v>
      </c>
      <c r="X392" t="s">
        <v>45</v>
      </c>
      <c r="AA392">
        <v>0</v>
      </c>
      <c r="AC392">
        <v>0</v>
      </c>
      <c r="AG392" t="s">
        <v>46</v>
      </c>
      <c r="AH392" t="s">
        <v>158</v>
      </c>
      <c r="AI392" s="1">
        <v>41463</v>
      </c>
      <c r="AJ392">
        <v>13273.52</v>
      </c>
      <c r="AK392" s="33">
        <f t="shared" si="18"/>
        <v>41</v>
      </c>
      <c r="AL392" t="str">
        <f t="shared" si="19"/>
        <v>39-43</v>
      </c>
      <c r="AM392" t="str">
        <f t="shared" si="20"/>
        <v>12.000 a 13.999</v>
      </c>
    </row>
    <row r="393" spans="1:39" x14ac:dyDescent="0.25">
      <c r="A393" t="s">
        <v>2427</v>
      </c>
      <c r="B393" t="s">
        <v>36</v>
      </c>
      <c r="C393">
        <v>2215971</v>
      </c>
      <c r="D393">
        <v>4068707642</v>
      </c>
      <c r="E393" t="s">
        <v>2428</v>
      </c>
      <c r="F393" t="s">
        <v>53</v>
      </c>
      <c r="G393" t="s">
        <v>2429</v>
      </c>
      <c r="H393" t="s">
        <v>38</v>
      </c>
      <c r="I393" t="s">
        <v>39</v>
      </c>
      <c r="K393" t="s">
        <v>40</v>
      </c>
      <c r="M393">
        <v>798</v>
      </c>
      <c r="N393" t="s">
        <v>518</v>
      </c>
      <c r="O393" t="s">
        <v>55</v>
      </c>
      <c r="P393">
        <v>1155</v>
      </c>
      <c r="Q393" t="s">
        <v>188</v>
      </c>
      <c r="R393" t="s">
        <v>55</v>
      </c>
      <c r="S393" t="s">
        <v>520</v>
      </c>
      <c r="T393" t="s">
        <v>52</v>
      </c>
      <c r="U393" t="s">
        <v>1434</v>
      </c>
      <c r="V393" t="s">
        <v>44</v>
      </c>
      <c r="X393" t="s">
        <v>45</v>
      </c>
      <c r="AA393">
        <v>0</v>
      </c>
      <c r="AC393">
        <v>0</v>
      </c>
      <c r="AG393" t="s">
        <v>46</v>
      </c>
      <c r="AH393" t="s">
        <v>158</v>
      </c>
      <c r="AI393" s="1">
        <v>42101</v>
      </c>
      <c r="AJ393">
        <v>7803.45</v>
      </c>
      <c r="AK393" s="33">
        <f t="shared" si="18"/>
        <v>44</v>
      </c>
      <c r="AL393" t="str">
        <f t="shared" si="19"/>
        <v>44-48</v>
      </c>
      <c r="AM393" t="str">
        <f t="shared" si="20"/>
        <v>6.000 a 7.999</v>
      </c>
    </row>
    <row r="394" spans="1:39" x14ac:dyDescent="0.25">
      <c r="A394" t="s">
        <v>2430</v>
      </c>
      <c r="B394" t="s">
        <v>36</v>
      </c>
      <c r="C394">
        <v>3224182</v>
      </c>
      <c r="D394">
        <v>7551670157</v>
      </c>
      <c r="E394" t="s">
        <v>655</v>
      </c>
      <c r="F394" t="s">
        <v>37</v>
      </c>
      <c r="G394" t="s">
        <v>2431</v>
      </c>
      <c r="H394" t="s">
        <v>38</v>
      </c>
      <c r="I394" t="s">
        <v>1391</v>
      </c>
      <c r="J394" t="s">
        <v>2432</v>
      </c>
      <c r="M394">
        <v>349</v>
      </c>
      <c r="N394" t="s">
        <v>65</v>
      </c>
      <c r="O394" t="s">
        <v>41</v>
      </c>
      <c r="P394">
        <v>349</v>
      </c>
      <c r="Q394" t="s">
        <v>65</v>
      </c>
      <c r="R394" t="s">
        <v>41</v>
      </c>
      <c r="T394" t="s">
        <v>342</v>
      </c>
      <c r="U394" t="s">
        <v>1244</v>
      </c>
      <c r="V394" t="s">
        <v>825</v>
      </c>
      <c r="X394" t="s">
        <v>45</v>
      </c>
      <c r="AA394">
        <v>0</v>
      </c>
      <c r="AC394">
        <v>0</v>
      </c>
      <c r="AG394" t="s">
        <v>826</v>
      </c>
      <c r="AH394" t="s">
        <v>47</v>
      </c>
      <c r="AI394" s="1">
        <v>44256</v>
      </c>
      <c r="AJ394">
        <v>2846.15</v>
      </c>
      <c r="AK394" s="33">
        <f t="shared" si="18"/>
        <v>34</v>
      </c>
      <c r="AL394" t="str">
        <f t="shared" si="19"/>
        <v>34-38</v>
      </c>
      <c r="AM394" t="str">
        <f t="shared" si="20"/>
        <v>2.000 a 3.999</v>
      </c>
    </row>
    <row r="395" spans="1:39" x14ac:dyDescent="0.25">
      <c r="A395" t="s">
        <v>2433</v>
      </c>
      <c r="B395" t="s">
        <v>36</v>
      </c>
      <c r="C395">
        <v>2981952</v>
      </c>
      <c r="D395">
        <v>79326560520</v>
      </c>
      <c r="E395" t="s">
        <v>471</v>
      </c>
      <c r="F395" t="s">
        <v>37</v>
      </c>
      <c r="G395" t="s">
        <v>2434</v>
      </c>
      <c r="H395" t="s">
        <v>48</v>
      </c>
      <c r="I395" t="s">
        <v>39</v>
      </c>
      <c r="K395" t="s">
        <v>56</v>
      </c>
      <c r="M395">
        <v>305</v>
      </c>
      <c r="N395" t="s">
        <v>100</v>
      </c>
      <c r="O395" t="s">
        <v>86</v>
      </c>
      <c r="P395">
        <v>305</v>
      </c>
      <c r="Q395" t="s">
        <v>100</v>
      </c>
      <c r="R395" t="s">
        <v>86</v>
      </c>
      <c r="T395" t="s">
        <v>413</v>
      </c>
      <c r="U395" t="s">
        <v>1244</v>
      </c>
      <c r="V395" t="s">
        <v>825</v>
      </c>
      <c r="X395" t="s">
        <v>45</v>
      </c>
      <c r="AA395">
        <v>0</v>
      </c>
      <c r="AC395">
        <v>0</v>
      </c>
      <c r="AG395" t="s">
        <v>826</v>
      </c>
      <c r="AH395" t="s">
        <v>47</v>
      </c>
      <c r="AI395" s="1">
        <v>44739</v>
      </c>
      <c r="AJ395">
        <v>2846.15</v>
      </c>
      <c r="AK395" s="33">
        <f t="shared" si="18"/>
        <v>45</v>
      </c>
      <c r="AL395" t="str">
        <f t="shared" si="19"/>
        <v>44-48</v>
      </c>
      <c r="AM395" t="str">
        <f t="shared" si="20"/>
        <v>2.000 a 3.999</v>
      </c>
    </row>
    <row r="396" spans="1:39" x14ac:dyDescent="0.25">
      <c r="A396" t="s">
        <v>332</v>
      </c>
      <c r="B396" t="s">
        <v>36</v>
      </c>
      <c r="C396">
        <v>3274895</v>
      </c>
      <c r="D396">
        <v>98716670604</v>
      </c>
      <c r="E396" t="s">
        <v>333</v>
      </c>
      <c r="F396" t="s">
        <v>37</v>
      </c>
      <c r="G396" t="s">
        <v>334</v>
      </c>
      <c r="H396" t="s">
        <v>48</v>
      </c>
      <c r="I396" t="s">
        <v>39</v>
      </c>
      <c r="K396" t="s">
        <v>114</v>
      </c>
      <c r="L396" t="s">
        <v>216</v>
      </c>
      <c r="M396">
        <v>305</v>
      </c>
      <c r="N396" t="s">
        <v>100</v>
      </c>
      <c r="O396" t="s">
        <v>86</v>
      </c>
      <c r="P396">
        <v>305</v>
      </c>
      <c r="Q396" t="s">
        <v>100</v>
      </c>
      <c r="R396" t="s">
        <v>86</v>
      </c>
      <c r="T396" t="s">
        <v>61</v>
      </c>
      <c r="U396" t="s">
        <v>1278</v>
      </c>
      <c r="V396" t="s">
        <v>44</v>
      </c>
      <c r="X396" t="s">
        <v>45</v>
      </c>
      <c r="AA396">
        <v>0</v>
      </c>
      <c r="AC396">
        <v>0</v>
      </c>
      <c r="AG396" t="s">
        <v>46</v>
      </c>
      <c r="AH396" t="s">
        <v>47</v>
      </c>
      <c r="AI396" s="1">
        <v>41024</v>
      </c>
      <c r="AJ396">
        <v>7739.43</v>
      </c>
      <c r="AK396" s="33">
        <f t="shared" si="18"/>
        <v>50</v>
      </c>
      <c r="AL396" t="str">
        <f t="shared" si="19"/>
        <v>49-53</v>
      </c>
      <c r="AM396" t="str">
        <f t="shared" si="20"/>
        <v>6.000 a 7.999</v>
      </c>
    </row>
    <row r="397" spans="1:39" x14ac:dyDescent="0.25">
      <c r="A397" t="s">
        <v>2435</v>
      </c>
      <c r="B397" t="s">
        <v>36</v>
      </c>
      <c r="C397">
        <v>3298473</v>
      </c>
      <c r="D397">
        <v>32653808153</v>
      </c>
      <c r="E397" t="s">
        <v>2436</v>
      </c>
      <c r="F397" t="s">
        <v>37</v>
      </c>
      <c r="G397" t="s">
        <v>2437</v>
      </c>
      <c r="H397" t="s">
        <v>48</v>
      </c>
      <c r="I397" t="s">
        <v>39</v>
      </c>
      <c r="K397" t="s">
        <v>534</v>
      </c>
      <c r="M397">
        <v>793</v>
      </c>
      <c r="N397" t="s">
        <v>120</v>
      </c>
      <c r="O397" t="s">
        <v>104</v>
      </c>
      <c r="P397">
        <v>298</v>
      </c>
      <c r="Q397" t="s">
        <v>121</v>
      </c>
      <c r="R397" t="s">
        <v>86</v>
      </c>
      <c r="T397" t="s">
        <v>61</v>
      </c>
      <c r="U397" t="s">
        <v>1244</v>
      </c>
      <c r="V397" t="s">
        <v>44</v>
      </c>
      <c r="X397" t="s">
        <v>45</v>
      </c>
      <c r="AA397">
        <v>0</v>
      </c>
      <c r="AC397">
        <v>0</v>
      </c>
      <c r="AG397" t="s">
        <v>46</v>
      </c>
      <c r="AH397" t="s">
        <v>158</v>
      </c>
      <c r="AI397" s="1">
        <v>44739</v>
      </c>
      <c r="AJ397">
        <v>9616.18</v>
      </c>
      <c r="AK397" s="33">
        <f t="shared" si="18"/>
        <v>54</v>
      </c>
      <c r="AL397" t="str">
        <f t="shared" si="19"/>
        <v>54-58</v>
      </c>
      <c r="AM397" t="str">
        <f t="shared" si="20"/>
        <v>8.000 a 9.999</v>
      </c>
    </row>
    <row r="398" spans="1:39" x14ac:dyDescent="0.25">
      <c r="A398" t="s">
        <v>2438</v>
      </c>
      <c r="B398" t="s">
        <v>36</v>
      </c>
      <c r="C398">
        <v>3046874</v>
      </c>
      <c r="D398">
        <v>27132955802</v>
      </c>
      <c r="E398" t="s">
        <v>577</v>
      </c>
      <c r="F398" t="s">
        <v>37</v>
      </c>
      <c r="G398" t="s">
        <v>2439</v>
      </c>
      <c r="H398" t="s">
        <v>48</v>
      </c>
      <c r="I398" t="s">
        <v>39</v>
      </c>
      <c r="K398" t="s">
        <v>72</v>
      </c>
      <c r="M398">
        <v>349</v>
      </c>
      <c r="N398" t="s">
        <v>65</v>
      </c>
      <c r="O398" t="s">
        <v>41</v>
      </c>
      <c r="P398">
        <v>349</v>
      </c>
      <c r="Q398" t="s">
        <v>65</v>
      </c>
      <c r="R398" t="s">
        <v>41</v>
      </c>
      <c r="T398" t="s">
        <v>61</v>
      </c>
      <c r="U398" t="s">
        <v>1257</v>
      </c>
      <c r="V398" t="s">
        <v>44</v>
      </c>
      <c r="X398" t="s">
        <v>45</v>
      </c>
      <c r="AA398">
        <v>0</v>
      </c>
      <c r="AC398">
        <v>0</v>
      </c>
      <c r="AG398" t="s">
        <v>46</v>
      </c>
      <c r="AH398" t="s">
        <v>158</v>
      </c>
      <c r="AI398" s="1">
        <v>43236</v>
      </c>
      <c r="AJ398">
        <v>11800.12</v>
      </c>
      <c r="AK398" s="33">
        <f t="shared" si="18"/>
        <v>42</v>
      </c>
      <c r="AL398" t="str">
        <f t="shared" si="19"/>
        <v>39-43</v>
      </c>
      <c r="AM398" t="str">
        <f t="shared" si="20"/>
        <v>10.000 a 11.999</v>
      </c>
    </row>
    <row r="399" spans="1:39" x14ac:dyDescent="0.25">
      <c r="A399" t="s">
        <v>2440</v>
      </c>
      <c r="B399" t="s">
        <v>36</v>
      </c>
      <c r="C399">
        <v>411494</v>
      </c>
      <c r="D399">
        <v>16012046634</v>
      </c>
      <c r="E399" t="s">
        <v>2441</v>
      </c>
      <c r="F399" t="s">
        <v>53</v>
      </c>
      <c r="G399" t="s">
        <v>2442</v>
      </c>
      <c r="H399" t="s">
        <v>48</v>
      </c>
      <c r="I399" t="s">
        <v>39</v>
      </c>
      <c r="K399" t="s">
        <v>72</v>
      </c>
      <c r="L399" t="s">
        <v>219</v>
      </c>
      <c r="M399">
        <v>308</v>
      </c>
      <c r="N399" t="s">
        <v>2443</v>
      </c>
      <c r="O399" t="s">
        <v>86</v>
      </c>
      <c r="P399">
        <v>305</v>
      </c>
      <c r="Q399" t="s">
        <v>100</v>
      </c>
      <c r="R399" t="s">
        <v>86</v>
      </c>
      <c r="T399" t="s">
        <v>61</v>
      </c>
      <c r="U399" t="s">
        <v>1241</v>
      </c>
      <c r="V399" t="s">
        <v>44</v>
      </c>
      <c r="X399" t="s">
        <v>45</v>
      </c>
      <c r="AA399">
        <v>0</v>
      </c>
      <c r="AC399">
        <v>0</v>
      </c>
      <c r="AG399" t="s">
        <v>46</v>
      </c>
      <c r="AH399" t="s">
        <v>158</v>
      </c>
      <c r="AI399" s="1">
        <v>28277</v>
      </c>
      <c r="AJ399">
        <v>24111.19</v>
      </c>
      <c r="AK399" s="33">
        <f t="shared" si="18"/>
        <v>73</v>
      </c>
      <c r="AL399" t="str">
        <f t="shared" si="19"/>
        <v>69 ou mais</v>
      </c>
      <c r="AM399" t="str">
        <f t="shared" si="20"/>
        <v>20.000 ou mais</v>
      </c>
    </row>
    <row r="400" spans="1:39" x14ac:dyDescent="0.25">
      <c r="A400" t="s">
        <v>2444</v>
      </c>
      <c r="B400" t="s">
        <v>36</v>
      </c>
      <c r="C400">
        <v>3119859</v>
      </c>
      <c r="D400">
        <v>6693565654</v>
      </c>
      <c r="E400" t="s">
        <v>649</v>
      </c>
      <c r="F400" t="s">
        <v>37</v>
      </c>
      <c r="G400" t="s">
        <v>2445</v>
      </c>
      <c r="H400" t="s">
        <v>48</v>
      </c>
      <c r="I400" t="s">
        <v>39</v>
      </c>
      <c r="K400" t="s">
        <v>40</v>
      </c>
      <c r="M400">
        <v>395</v>
      </c>
      <c r="N400" t="s">
        <v>107</v>
      </c>
      <c r="O400" t="s">
        <v>41</v>
      </c>
      <c r="P400">
        <v>395</v>
      </c>
      <c r="Q400" t="s">
        <v>107</v>
      </c>
      <c r="R400" t="s">
        <v>41</v>
      </c>
      <c r="T400" t="s">
        <v>61</v>
      </c>
      <c r="U400" t="s">
        <v>1257</v>
      </c>
      <c r="V400" t="s">
        <v>44</v>
      </c>
      <c r="X400" t="s">
        <v>45</v>
      </c>
      <c r="AA400">
        <v>0</v>
      </c>
      <c r="AC400">
        <v>0</v>
      </c>
      <c r="AG400" t="s">
        <v>46</v>
      </c>
      <c r="AH400" t="s">
        <v>158</v>
      </c>
      <c r="AI400" s="1">
        <v>43570</v>
      </c>
      <c r="AJ400">
        <v>12291.71</v>
      </c>
      <c r="AK400" s="33">
        <f t="shared" si="18"/>
        <v>37</v>
      </c>
      <c r="AL400" t="str">
        <f t="shared" si="19"/>
        <v>34-38</v>
      </c>
      <c r="AM400" t="str">
        <f t="shared" si="20"/>
        <v>12.000 a 13.999</v>
      </c>
    </row>
    <row r="401" spans="1:39" x14ac:dyDescent="0.25">
      <c r="A401" t="s">
        <v>2446</v>
      </c>
      <c r="B401" t="s">
        <v>36</v>
      </c>
      <c r="C401">
        <v>1391212</v>
      </c>
      <c r="D401">
        <v>1121420109</v>
      </c>
      <c r="E401" t="s">
        <v>91</v>
      </c>
      <c r="F401" t="s">
        <v>37</v>
      </c>
      <c r="G401" t="s">
        <v>2447</v>
      </c>
      <c r="H401" t="s">
        <v>48</v>
      </c>
      <c r="I401" t="s">
        <v>39</v>
      </c>
      <c r="K401" t="s">
        <v>56</v>
      </c>
      <c r="M401">
        <v>298</v>
      </c>
      <c r="N401" t="s">
        <v>121</v>
      </c>
      <c r="O401" t="s">
        <v>86</v>
      </c>
      <c r="P401">
        <v>298</v>
      </c>
      <c r="Q401" t="s">
        <v>121</v>
      </c>
      <c r="R401" t="s">
        <v>86</v>
      </c>
      <c r="T401" t="s">
        <v>342</v>
      </c>
      <c r="U401" t="s">
        <v>1257</v>
      </c>
      <c r="V401" t="s">
        <v>1346</v>
      </c>
      <c r="X401" t="s">
        <v>45</v>
      </c>
      <c r="AA401">
        <v>0</v>
      </c>
      <c r="AC401">
        <v>0</v>
      </c>
      <c r="AG401" t="s">
        <v>826</v>
      </c>
      <c r="AH401" t="s">
        <v>158</v>
      </c>
      <c r="AI401" s="1">
        <v>44522</v>
      </c>
      <c r="AJ401">
        <v>10971.74</v>
      </c>
      <c r="AK401" s="33">
        <f t="shared" si="18"/>
        <v>36</v>
      </c>
      <c r="AL401" t="str">
        <f t="shared" si="19"/>
        <v>34-38</v>
      </c>
      <c r="AM401" t="str">
        <f t="shared" si="20"/>
        <v>10.000 a 11.999</v>
      </c>
    </row>
    <row r="402" spans="1:39" x14ac:dyDescent="0.25">
      <c r="A402" t="s">
        <v>2448</v>
      </c>
      <c r="B402" t="s">
        <v>36</v>
      </c>
      <c r="C402">
        <v>7412117</v>
      </c>
      <c r="D402">
        <v>49818856600</v>
      </c>
      <c r="E402" t="s">
        <v>2449</v>
      </c>
      <c r="F402" t="s">
        <v>37</v>
      </c>
      <c r="G402" t="s">
        <v>2450</v>
      </c>
      <c r="H402" t="s">
        <v>48</v>
      </c>
      <c r="I402" t="s">
        <v>39</v>
      </c>
      <c r="K402" t="s">
        <v>40</v>
      </c>
      <c r="L402" t="s">
        <v>2451</v>
      </c>
      <c r="M402">
        <v>314</v>
      </c>
      <c r="N402" t="s">
        <v>135</v>
      </c>
      <c r="O402" t="s">
        <v>86</v>
      </c>
      <c r="P402">
        <v>314</v>
      </c>
      <c r="Q402" t="s">
        <v>135</v>
      </c>
      <c r="R402" t="s">
        <v>86</v>
      </c>
      <c r="T402" t="s">
        <v>61</v>
      </c>
      <c r="U402" t="s">
        <v>1285</v>
      </c>
      <c r="V402" t="s">
        <v>44</v>
      </c>
      <c r="X402" t="s">
        <v>45</v>
      </c>
      <c r="AA402">
        <v>0</v>
      </c>
      <c r="AC402">
        <v>0</v>
      </c>
      <c r="AG402" t="s">
        <v>46</v>
      </c>
      <c r="AH402" t="s">
        <v>158</v>
      </c>
      <c r="AI402" s="1">
        <v>41151</v>
      </c>
      <c r="AJ402">
        <v>17255.59</v>
      </c>
      <c r="AK402" s="33">
        <f t="shared" si="18"/>
        <v>59</v>
      </c>
      <c r="AL402" t="str">
        <f t="shared" si="19"/>
        <v>59-63</v>
      </c>
      <c r="AM402" t="str">
        <f t="shared" si="20"/>
        <v>16.000 a 17.999</v>
      </c>
    </row>
    <row r="403" spans="1:39" x14ac:dyDescent="0.25">
      <c r="A403" t="s">
        <v>2452</v>
      </c>
      <c r="B403" t="s">
        <v>36</v>
      </c>
      <c r="C403">
        <v>1551311</v>
      </c>
      <c r="D403">
        <v>45111421653</v>
      </c>
      <c r="E403" t="s">
        <v>2453</v>
      </c>
      <c r="F403" t="s">
        <v>37</v>
      </c>
      <c r="G403" t="s">
        <v>2454</v>
      </c>
      <c r="H403" t="s">
        <v>48</v>
      </c>
      <c r="I403" t="s">
        <v>39</v>
      </c>
      <c r="K403" t="s">
        <v>40</v>
      </c>
      <c r="L403" t="s">
        <v>54</v>
      </c>
      <c r="M403">
        <v>797</v>
      </c>
      <c r="N403" t="s">
        <v>187</v>
      </c>
      <c r="O403" t="s">
        <v>55</v>
      </c>
      <c r="P403">
        <v>1155</v>
      </c>
      <c r="Q403" t="s">
        <v>188</v>
      </c>
      <c r="R403" t="s">
        <v>55</v>
      </c>
      <c r="T403" t="s">
        <v>61</v>
      </c>
      <c r="U403" t="s">
        <v>1241</v>
      </c>
      <c r="V403" t="s">
        <v>44</v>
      </c>
      <c r="X403" t="s">
        <v>45</v>
      </c>
      <c r="AA403">
        <v>0</v>
      </c>
      <c r="AC403">
        <v>0</v>
      </c>
      <c r="AG403" t="s">
        <v>46</v>
      </c>
      <c r="AH403" t="s">
        <v>158</v>
      </c>
      <c r="AI403" s="1">
        <v>38982</v>
      </c>
      <c r="AJ403">
        <v>21301.13</v>
      </c>
      <c r="AK403" s="33">
        <f t="shared" si="18"/>
        <v>60</v>
      </c>
      <c r="AL403" t="str">
        <f t="shared" si="19"/>
        <v>59-63</v>
      </c>
      <c r="AM403" t="str">
        <f t="shared" si="20"/>
        <v>20.000 ou mais</v>
      </c>
    </row>
    <row r="404" spans="1:39" x14ac:dyDescent="0.25">
      <c r="A404" t="s">
        <v>2455</v>
      </c>
      <c r="B404" t="s">
        <v>36</v>
      </c>
      <c r="C404">
        <v>2509816</v>
      </c>
      <c r="D404">
        <v>5046045621</v>
      </c>
      <c r="E404" t="s">
        <v>426</v>
      </c>
      <c r="F404" t="s">
        <v>53</v>
      </c>
      <c r="G404" t="s">
        <v>2456</v>
      </c>
      <c r="H404" t="s">
        <v>48</v>
      </c>
      <c r="I404" t="s">
        <v>39</v>
      </c>
      <c r="K404" t="s">
        <v>40</v>
      </c>
      <c r="L404" t="s">
        <v>488</v>
      </c>
      <c r="M404">
        <v>414</v>
      </c>
      <c r="N404" t="s">
        <v>128</v>
      </c>
      <c r="O404" t="s">
        <v>41</v>
      </c>
      <c r="P404">
        <v>414</v>
      </c>
      <c r="Q404" t="s">
        <v>128</v>
      </c>
      <c r="R404" t="s">
        <v>41</v>
      </c>
      <c r="T404" t="s">
        <v>61</v>
      </c>
      <c r="U404" t="s">
        <v>1278</v>
      </c>
      <c r="V404" t="s">
        <v>44</v>
      </c>
      <c r="X404" t="s">
        <v>45</v>
      </c>
      <c r="AA404">
        <v>0</v>
      </c>
      <c r="AC404">
        <v>0</v>
      </c>
      <c r="AG404" t="s">
        <v>46</v>
      </c>
      <c r="AH404" t="s">
        <v>158</v>
      </c>
      <c r="AI404" s="1">
        <v>42073</v>
      </c>
      <c r="AJ404">
        <v>12763.01</v>
      </c>
      <c r="AK404" s="33">
        <f t="shared" si="18"/>
        <v>42</v>
      </c>
      <c r="AL404" t="str">
        <f t="shared" si="19"/>
        <v>39-43</v>
      </c>
      <c r="AM404" t="str">
        <f t="shared" si="20"/>
        <v>12.000 a 13.999</v>
      </c>
    </row>
    <row r="405" spans="1:39" x14ac:dyDescent="0.25">
      <c r="A405" t="s">
        <v>2457</v>
      </c>
      <c r="B405" t="s">
        <v>36</v>
      </c>
      <c r="C405">
        <v>1675662</v>
      </c>
      <c r="D405">
        <v>5160969667</v>
      </c>
      <c r="E405" t="s">
        <v>2458</v>
      </c>
      <c r="F405" t="s">
        <v>53</v>
      </c>
      <c r="G405" t="s">
        <v>2459</v>
      </c>
      <c r="H405" t="s">
        <v>48</v>
      </c>
      <c r="I405" t="s">
        <v>39</v>
      </c>
      <c r="K405" t="s">
        <v>40</v>
      </c>
      <c r="L405" t="s">
        <v>88</v>
      </c>
      <c r="M405">
        <v>344</v>
      </c>
      <c r="N405" t="s">
        <v>111</v>
      </c>
      <c r="O405" t="s">
        <v>41</v>
      </c>
      <c r="P405">
        <v>344</v>
      </c>
      <c r="Q405" t="s">
        <v>111</v>
      </c>
      <c r="R405" t="s">
        <v>41</v>
      </c>
      <c r="T405" t="s">
        <v>61</v>
      </c>
      <c r="U405" t="s">
        <v>1269</v>
      </c>
      <c r="V405" t="s">
        <v>44</v>
      </c>
      <c r="X405" t="s">
        <v>45</v>
      </c>
      <c r="AA405">
        <v>0</v>
      </c>
      <c r="AC405">
        <v>0</v>
      </c>
      <c r="AG405" t="s">
        <v>46</v>
      </c>
      <c r="AH405" t="s">
        <v>158</v>
      </c>
      <c r="AI405" s="1">
        <v>39835</v>
      </c>
      <c r="AJ405">
        <v>17945.810000000001</v>
      </c>
      <c r="AK405" s="33">
        <f t="shared" si="18"/>
        <v>41</v>
      </c>
      <c r="AL405" t="str">
        <f t="shared" si="19"/>
        <v>39-43</v>
      </c>
      <c r="AM405" t="str">
        <f t="shared" si="20"/>
        <v>16.000 a 17.999</v>
      </c>
    </row>
    <row r="406" spans="1:39" x14ac:dyDescent="0.25">
      <c r="A406" t="s">
        <v>2460</v>
      </c>
      <c r="B406" t="s">
        <v>36</v>
      </c>
      <c r="C406">
        <v>2685423</v>
      </c>
      <c r="D406">
        <v>10453127703</v>
      </c>
      <c r="E406" t="s">
        <v>2461</v>
      </c>
      <c r="F406" t="s">
        <v>53</v>
      </c>
      <c r="G406" t="s">
        <v>2462</v>
      </c>
      <c r="H406" t="s">
        <v>67</v>
      </c>
      <c r="I406" t="s">
        <v>39</v>
      </c>
      <c r="K406" t="s">
        <v>114</v>
      </c>
      <c r="L406" t="s">
        <v>216</v>
      </c>
      <c r="M406">
        <v>391</v>
      </c>
      <c r="N406" t="s">
        <v>64</v>
      </c>
      <c r="O406" t="s">
        <v>41</v>
      </c>
      <c r="P406">
        <v>391</v>
      </c>
      <c r="Q406" t="s">
        <v>64</v>
      </c>
      <c r="R406" t="s">
        <v>41</v>
      </c>
      <c r="T406" t="s">
        <v>61</v>
      </c>
      <c r="U406" t="s">
        <v>1302</v>
      </c>
      <c r="V406" t="s">
        <v>44</v>
      </c>
      <c r="X406" t="s">
        <v>45</v>
      </c>
      <c r="AA406">
        <v>0</v>
      </c>
      <c r="AC406">
        <v>0</v>
      </c>
      <c r="AG406" t="s">
        <v>46</v>
      </c>
      <c r="AH406" t="s">
        <v>158</v>
      </c>
      <c r="AI406" s="1">
        <v>40596</v>
      </c>
      <c r="AJ406">
        <v>13273.52</v>
      </c>
      <c r="AK406" s="33">
        <f t="shared" si="18"/>
        <v>38</v>
      </c>
      <c r="AL406" t="str">
        <f t="shared" si="19"/>
        <v>34-38</v>
      </c>
      <c r="AM406" t="str">
        <f t="shared" si="20"/>
        <v>12.000 a 13.999</v>
      </c>
    </row>
    <row r="407" spans="1:39" x14ac:dyDescent="0.25">
      <c r="A407" t="s">
        <v>2463</v>
      </c>
      <c r="B407" t="s">
        <v>36</v>
      </c>
      <c r="C407">
        <v>3033876</v>
      </c>
      <c r="D407">
        <v>5092679980</v>
      </c>
      <c r="E407" t="s">
        <v>2464</v>
      </c>
      <c r="F407" t="s">
        <v>53</v>
      </c>
      <c r="G407" t="s">
        <v>2465</v>
      </c>
      <c r="H407" t="s">
        <v>48</v>
      </c>
      <c r="I407" t="s">
        <v>39</v>
      </c>
      <c r="K407" t="s">
        <v>271</v>
      </c>
      <c r="M407">
        <v>791</v>
      </c>
      <c r="N407" t="s">
        <v>103</v>
      </c>
      <c r="O407" t="s">
        <v>104</v>
      </c>
      <c r="P407">
        <v>403</v>
      </c>
      <c r="Q407" t="s">
        <v>105</v>
      </c>
      <c r="R407" t="s">
        <v>41</v>
      </c>
      <c r="T407" t="s">
        <v>61</v>
      </c>
      <c r="U407" t="s">
        <v>1257</v>
      </c>
      <c r="V407" t="s">
        <v>44</v>
      </c>
      <c r="X407" t="s">
        <v>45</v>
      </c>
      <c r="AA407">
        <v>0</v>
      </c>
      <c r="AC407">
        <v>0</v>
      </c>
      <c r="AG407" t="s">
        <v>46</v>
      </c>
      <c r="AH407" t="s">
        <v>158</v>
      </c>
      <c r="AI407" s="1">
        <v>43181</v>
      </c>
      <c r="AJ407">
        <v>11800.12</v>
      </c>
      <c r="AK407" s="33">
        <f t="shared" si="18"/>
        <v>38</v>
      </c>
      <c r="AL407" t="str">
        <f t="shared" si="19"/>
        <v>34-38</v>
      </c>
      <c r="AM407" t="str">
        <f t="shared" si="20"/>
        <v>10.000 a 11.999</v>
      </c>
    </row>
    <row r="408" spans="1:39" x14ac:dyDescent="0.25">
      <c r="A408" t="s">
        <v>2466</v>
      </c>
      <c r="B408" t="s">
        <v>36</v>
      </c>
      <c r="C408">
        <v>1926007</v>
      </c>
      <c r="D408">
        <v>1406436054</v>
      </c>
      <c r="E408" t="s">
        <v>2467</v>
      </c>
      <c r="F408" t="s">
        <v>53</v>
      </c>
      <c r="G408" t="s">
        <v>2468</v>
      </c>
      <c r="H408" t="s">
        <v>48</v>
      </c>
      <c r="I408" t="s">
        <v>39</v>
      </c>
      <c r="K408" t="s">
        <v>271</v>
      </c>
      <c r="M408">
        <v>399</v>
      </c>
      <c r="N408" t="s">
        <v>115</v>
      </c>
      <c r="O408" t="s">
        <v>70</v>
      </c>
      <c r="P408">
        <v>399</v>
      </c>
      <c r="Q408" t="s">
        <v>115</v>
      </c>
      <c r="R408" t="s">
        <v>70</v>
      </c>
      <c r="T408" t="s">
        <v>61</v>
      </c>
      <c r="U408" t="s">
        <v>1302</v>
      </c>
      <c r="V408" t="s">
        <v>44</v>
      </c>
      <c r="X408" t="s">
        <v>45</v>
      </c>
      <c r="AA408">
        <v>0</v>
      </c>
      <c r="AC408">
        <v>0</v>
      </c>
      <c r="AG408" t="s">
        <v>46</v>
      </c>
      <c r="AH408" t="s">
        <v>158</v>
      </c>
      <c r="AI408" s="1">
        <v>41547</v>
      </c>
      <c r="AJ408">
        <v>14311.53</v>
      </c>
      <c r="AK408" s="33">
        <f t="shared" si="18"/>
        <v>36</v>
      </c>
      <c r="AL408" t="str">
        <f t="shared" si="19"/>
        <v>34-38</v>
      </c>
      <c r="AM408" t="str">
        <f t="shared" si="20"/>
        <v>14.000 a 15.999</v>
      </c>
    </row>
    <row r="409" spans="1:39" x14ac:dyDescent="0.25">
      <c r="A409" t="s">
        <v>2469</v>
      </c>
      <c r="B409" t="s">
        <v>36</v>
      </c>
      <c r="C409">
        <v>1882332</v>
      </c>
      <c r="D409">
        <v>28000516802</v>
      </c>
      <c r="E409" t="s">
        <v>738</v>
      </c>
      <c r="F409" t="s">
        <v>53</v>
      </c>
      <c r="G409" t="s">
        <v>2470</v>
      </c>
      <c r="H409" t="s">
        <v>48</v>
      </c>
      <c r="I409" t="s">
        <v>39</v>
      </c>
      <c r="K409" t="s">
        <v>72</v>
      </c>
      <c r="M409">
        <v>414</v>
      </c>
      <c r="N409" t="s">
        <v>128</v>
      </c>
      <c r="O409" t="s">
        <v>41</v>
      </c>
      <c r="P409">
        <v>414</v>
      </c>
      <c r="Q409" t="s">
        <v>128</v>
      </c>
      <c r="R409" t="s">
        <v>41</v>
      </c>
      <c r="T409" t="s">
        <v>61</v>
      </c>
      <c r="U409" t="s">
        <v>1351</v>
      </c>
      <c r="V409" t="s">
        <v>44</v>
      </c>
      <c r="X409" t="s">
        <v>45</v>
      </c>
      <c r="AA409">
        <v>0</v>
      </c>
      <c r="AC409">
        <v>0</v>
      </c>
      <c r="AG409" t="s">
        <v>46</v>
      </c>
      <c r="AH409" t="s">
        <v>158</v>
      </c>
      <c r="AI409" s="1">
        <v>40994</v>
      </c>
      <c r="AJ409">
        <v>16591.91</v>
      </c>
      <c r="AK409" s="33">
        <f t="shared" si="18"/>
        <v>43</v>
      </c>
      <c r="AL409" t="str">
        <f t="shared" si="19"/>
        <v>39-43</v>
      </c>
      <c r="AM409" t="str">
        <f t="shared" si="20"/>
        <v>16.000 a 17.999</v>
      </c>
    </row>
    <row r="410" spans="1:39" x14ac:dyDescent="0.25">
      <c r="A410" t="s">
        <v>2471</v>
      </c>
      <c r="B410" t="s">
        <v>36</v>
      </c>
      <c r="C410">
        <v>1848708</v>
      </c>
      <c r="D410">
        <v>21358457875</v>
      </c>
      <c r="E410" t="s">
        <v>2472</v>
      </c>
      <c r="F410" t="s">
        <v>53</v>
      </c>
      <c r="G410" t="s">
        <v>2473</v>
      </c>
      <c r="H410" t="s">
        <v>67</v>
      </c>
      <c r="I410" t="s">
        <v>39</v>
      </c>
      <c r="K410" t="s">
        <v>72</v>
      </c>
      <c r="M410">
        <v>577</v>
      </c>
      <c r="N410" t="s">
        <v>607</v>
      </c>
      <c r="O410" t="s">
        <v>55</v>
      </c>
      <c r="P410">
        <v>1158</v>
      </c>
      <c r="Q410" t="s">
        <v>608</v>
      </c>
      <c r="R410" t="s">
        <v>55</v>
      </c>
      <c r="T410" t="s">
        <v>61</v>
      </c>
      <c r="U410" t="s">
        <v>1351</v>
      </c>
      <c r="V410" t="s">
        <v>44</v>
      </c>
      <c r="X410" t="s">
        <v>45</v>
      </c>
      <c r="AA410">
        <v>0</v>
      </c>
      <c r="AC410">
        <v>0</v>
      </c>
      <c r="AG410" t="s">
        <v>46</v>
      </c>
      <c r="AH410" t="s">
        <v>158</v>
      </c>
      <c r="AI410" s="1">
        <v>40588</v>
      </c>
      <c r="AJ410">
        <v>16591.91</v>
      </c>
      <c r="AK410" s="33">
        <f t="shared" si="18"/>
        <v>42</v>
      </c>
      <c r="AL410" t="str">
        <f t="shared" si="19"/>
        <v>39-43</v>
      </c>
      <c r="AM410" t="str">
        <f t="shared" si="20"/>
        <v>16.000 a 17.999</v>
      </c>
    </row>
    <row r="411" spans="1:39" x14ac:dyDescent="0.25">
      <c r="A411" t="s">
        <v>2474</v>
      </c>
      <c r="B411" t="s">
        <v>36</v>
      </c>
      <c r="C411">
        <v>1322197</v>
      </c>
      <c r="D411">
        <v>51888599634</v>
      </c>
      <c r="E411" t="s">
        <v>567</v>
      </c>
      <c r="F411" t="s">
        <v>53</v>
      </c>
      <c r="G411" t="s">
        <v>2475</v>
      </c>
      <c r="H411" t="s">
        <v>48</v>
      </c>
      <c r="I411" t="s">
        <v>39</v>
      </c>
      <c r="K411" t="s">
        <v>40</v>
      </c>
      <c r="M411">
        <v>816</v>
      </c>
      <c r="N411" t="s">
        <v>126</v>
      </c>
      <c r="O411" t="s">
        <v>41</v>
      </c>
      <c r="P411">
        <v>808</v>
      </c>
      <c r="Q411" t="s">
        <v>127</v>
      </c>
      <c r="R411" t="s">
        <v>41</v>
      </c>
      <c r="T411" t="s">
        <v>61</v>
      </c>
      <c r="U411" t="s">
        <v>1351</v>
      </c>
      <c r="V411" t="s">
        <v>44</v>
      </c>
      <c r="X411" t="s">
        <v>45</v>
      </c>
      <c r="AA411">
        <v>26278</v>
      </c>
      <c r="AB411" t="s">
        <v>2476</v>
      </c>
      <c r="AC411">
        <v>0</v>
      </c>
      <c r="AG411" t="s">
        <v>46</v>
      </c>
      <c r="AH411" t="s">
        <v>158</v>
      </c>
      <c r="AI411" s="1">
        <v>44487</v>
      </c>
      <c r="AJ411">
        <v>16591.91</v>
      </c>
      <c r="AK411" s="33">
        <f t="shared" si="18"/>
        <v>60</v>
      </c>
      <c r="AL411" t="str">
        <f t="shared" si="19"/>
        <v>59-63</v>
      </c>
      <c r="AM411" t="str">
        <f t="shared" si="20"/>
        <v>16.000 a 17.999</v>
      </c>
    </row>
    <row r="412" spans="1:39" x14ac:dyDescent="0.25">
      <c r="A412" t="s">
        <v>2477</v>
      </c>
      <c r="B412" t="s">
        <v>36</v>
      </c>
      <c r="C412">
        <v>1658398</v>
      </c>
      <c r="D412">
        <v>26625394882</v>
      </c>
      <c r="E412" t="s">
        <v>2478</v>
      </c>
      <c r="F412" t="s">
        <v>53</v>
      </c>
      <c r="G412" t="s">
        <v>2479</v>
      </c>
      <c r="H412" t="s">
        <v>48</v>
      </c>
      <c r="I412" t="s">
        <v>39</v>
      </c>
      <c r="K412" t="s">
        <v>72</v>
      </c>
      <c r="L412" t="s">
        <v>588</v>
      </c>
      <c r="M412">
        <v>808</v>
      </c>
      <c r="N412" t="s">
        <v>127</v>
      </c>
      <c r="O412" t="s">
        <v>41</v>
      </c>
      <c r="P412">
        <v>808</v>
      </c>
      <c r="Q412" t="s">
        <v>127</v>
      </c>
      <c r="R412" t="s">
        <v>41</v>
      </c>
      <c r="T412" t="s">
        <v>61</v>
      </c>
      <c r="U412" t="s">
        <v>1269</v>
      </c>
      <c r="V412" t="s">
        <v>44</v>
      </c>
      <c r="X412" t="s">
        <v>45</v>
      </c>
      <c r="AA412">
        <v>0</v>
      </c>
      <c r="AC412">
        <v>0</v>
      </c>
      <c r="AG412" t="s">
        <v>46</v>
      </c>
      <c r="AH412" t="s">
        <v>158</v>
      </c>
      <c r="AI412" s="1">
        <v>39716</v>
      </c>
      <c r="AJ412">
        <v>18928.990000000002</v>
      </c>
      <c r="AK412" s="33">
        <f t="shared" si="18"/>
        <v>48</v>
      </c>
      <c r="AL412" t="str">
        <f t="shared" si="19"/>
        <v>44-48</v>
      </c>
      <c r="AM412" t="str">
        <f t="shared" si="20"/>
        <v>18.000 a 19.999</v>
      </c>
    </row>
    <row r="413" spans="1:39" x14ac:dyDescent="0.25">
      <c r="A413" t="s">
        <v>2480</v>
      </c>
      <c r="B413" t="s">
        <v>36</v>
      </c>
      <c r="C413">
        <v>3289429</v>
      </c>
      <c r="D413">
        <v>5120620647</v>
      </c>
      <c r="E413" t="s">
        <v>2481</v>
      </c>
      <c r="F413" t="s">
        <v>53</v>
      </c>
      <c r="G413" t="s">
        <v>2482</v>
      </c>
      <c r="H413" t="s">
        <v>38</v>
      </c>
      <c r="I413" t="s">
        <v>39</v>
      </c>
      <c r="K413" t="s">
        <v>40</v>
      </c>
      <c r="M413">
        <v>399</v>
      </c>
      <c r="N413" t="s">
        <v>115</v>
      </c>
      <c r="O413" t="s">
        <v>70</v>
      </c>
      <c r="P413">
        <v>399</v>
      </c>
      <c r="Q413" t="s">
        <v>115</v>
      </c>
      <c r="R413" t="s">
        <v>70</v>
      </c>
      <c r="T413" t="s">
        <v>413</v>
      </c>
      <c r="U413" t="s">
        <v>1244</v>
      </c>
      <c r="V413" t="s">
        <v>825</v>
      </c>
      <c r="X413" t="s">
        <v>45</v>
      </c>
      <c r="AA413">
        <v>0</v>
      </c>
      <c r="AC413">
        <v>0</v>
      </c>
      <c r="AG413" t="s">
        <v>826</v>
      </c>
      <c r="AH413" t="s">
        <v>47</v>
      </c>
      <c r="AI413" s="1">
        <v>44697</v>
      </c>
      <c r="AJ413">
        <v>3866.06</v>
      </c>
      <c r="AK413" s="33">
        <f t="shared" si="18"/>
        <v>43</v>
      </c>
      <c r="AL413" t="str">
        <f t="shared" si="19"/>
        <v>39-43</v>
      </c>
      <c r="AM413" t="str">
        <f t="shared" si="20"/>
        <v>2.000 a 3.999</v>
      </c>
    </row>
    <row r="414" spans="1:39" x14ac:dyDescent="0.25">
      <c r="A414" t="s">
        <v>2483</v>
      </c>
      <c r="B414" t="s">
        <v>36</v>
      </c>
      <c r="C414">
        <v>1930431</v>
      </c>
      <c r="D414">
        <v>5996462680</v>
      </c>
      <c r="E414" t="s">
        <v>321</v>
      </c>
      <c r="F414" t="s">
        <v>53</v>
      </c>
      <c r="G414" t="s">
        <v>2484</v>
      </c>
      <c r="H414" t="s">
        <v>48</v>
      </c>
      <c r="I414" t="s">
        <v>39</v>
      </c>
      <c r="K414" t="s">
        <v>40</v>
      </c>
      <c r="M414">
        <v>349</v>
      </c>
      <c r="N414" t="s">
        <v>65</v>
      </c>
      <c r="O414" t="s">
        <v>41</v>
      </c>
      <c r="P414">
        <v>349</v>
      </c>
      <c r="Q414" t="s">
        <v>65</v>
      </c>
      <c r="R414" t="s">
        <v>41</v>
      </c>
      <c r="T414" t="s">
        <v>61</v>
      </c>
      <c r="U414" t="s">
        <v>1257</v>
      </c>
      <c r="V414" t="s">
        <v>44</v>
      </c>
      <c r="X414" t="s">
        <v>45</v>
      </c>
      <c r="AA414">
        <v>0</v>
      </c>
      <c r="AC414">
        <v>0</v>
      </c>
      <c r="AG414" t="s">
        <v>46</v>
      </c>
      <c r="AH414" t="s">
        <v>158</v>
      </c>
      <c r="AI414" s="1">
        <v>43257</v>
      </c>
      <c r="AJ414">
        <v>11800.12</v>
      </c>
      <c r="AK414" s="33">
        <f t="shared" si="18"/>
        <v>39</v>
      </c>
      <c r="AL414" t="str">
        <f t="shared" si="19"/>
        <v>39-43</v>
      </c>
      <c r="AM414" t="str">
        <f t="shared" si="20"/>
        <v>10.000 a 11.999</v>
      </c>
    </row>
    <row r="415" spans="1:39" x14ac:dyDescent="0.25">
      <c r="A415" t="s">
        <v>2485</v>
      </c>
      <c r="B415" t="s">
        <v>36</v>
      </c>
      <c r="C415">
        <v>2388274</v>
      </c>
      <c r="D415">
        <v>1457751607</v>
      </c>
      <c r="E415" t="s">
        <v>2486</v>
      </c>
      <c r="F415" t="s">
        <v>53</v>
      </c>
      <c r="G415" t="s">
        <v>2487</v>
      </c>
      <c r="H415" t="s">
        <v>38</v>
      </c>
      <c r="I415" t="s">
        <v>39</v>
      </c>
      <c r="K415" t="s">
        <v>40</v>
      </c>
      <c r="M415">
        <v>815</v>
      </c>
      <c r="N415" t="s">
        <v>292</v>
      </c>
      <c r="O415" t="s">
        <v>41</v>
      </c>
      <c r="P415">
        <v>808</v>
      </c>
      <c r="Q415" t="s">
        <v>127</v>
      </c>
      <c r="R415" t="s">
        <v>41</v>
      </c>
      <c r="T415" t="s">
        <v>61</v>
      </c>
      <c r="U415" t="s">
        <v>1236</v>
      </c>
      <c r="V415" t="s">
        <v>44</v>
      </c>
      <c r="X415" t="s">
        <v>45</v>
      </c>
      <c r="AA415">
        <v>0</v>
      </c>
      <c r="AC415">
        <v>0</v>
      </c>
      <c r="AG415" t="s">
        <v>46</v>
      </c>
      <c r="AH415" t="s">
        <v>158</v>
      </c>
      <c r="AI415" s="1">
        <v>42842</v>
      </c>
      <c r="AJ415">
        <v>12272.12</v>
      </c>
      <c r="AK415" s="33">
        <f t="shared" si="18"/>
        <v>38</v>
      </c>
      <c r="AL415" t="str">
        <f t="shared" si="19"/>
        <v>34-38</v>
      </c>
      <c r="AM415" t="str">
        <f t="shared" si="20"/>
        <v>12.000 a 13.999</v>
      </c>
    </row>
    <row r="416" spans="1:39" x14ac:dyDescent="0.25">
      <c r="A416" t="s">
        <v>2488</v>
      </c>
      <c r="B416" t="s">
        <v>36</v>
      </c>
      <c r="C416">
        <v>2187858</v>
      </c>
      <c r="D416">
        <v>22301523861</v>
      </c>
      <c r="E416" t="s">
        <v>2489</v>
      </c>
      <c r="F416" t="s">
        <v>53</v>
      </c>
      <c r="G416" t="s">
        <v>2490</v>
      </c>
      <c r="H416" t="s">
        <v>48</v>
      </c>
      <c r="I416" t="s">
        <v>39</v>
      </c>
      <c r="K416" t="s">
        <v>72</v>
      </c>
      <c r="M416">
        <v>349</v>
      </c>
      <c r="N416" t="s">
        <v>65</v>
      </c>
      <c r="O416" t="s">
        <v>41</v>
      </c>
      <c r="P416">
        <v>349</v>
      </c>
      <c r="Q416" t="s">
        <v>65</v>
      </c>
      <c r="R416" t="s">
        <v>41</v>
      </c>
      <c r="T416" t="s">
        <v>61</v>
      </c>
      <c r="U416" t="s">
        <v>1278</v>
      </c>
      <c r="V416" t="s">
        <v>44</v>
      </c>
      <c r="X416" t="s">
        <v>45</v>
      </c>
      <c r="AA416">
        <v>0</v>
      </c>
      <c r="AC416">
        <v>0</v>
      </c>
      <c r="AG416" t="s">
        <v>46</v>
      </c>
      <c r="AH416" t="s">
        <v>158</v>
      </c>
      <c r="AI416" s="1">
        <v>42031</v>
      </c>
      <c r="AJ416">
        <v>12763.01</v>
      </c>
      <c r="AK416" s="33">
        <f t="shared" si="18"/>
        <v>41</v>
      </c>
      <c r="AL416" t="str">
        <f t="shared" si="19"/>
        <v>39-43</v>
      </c>
      <c r="AM416" t="str">
        <f t="shared" si="20"/>
        <v>12.000 a 13.999</v>
      </c>
    </row>
    <row r="417" spans="1:39" x14ac:dyDescent="0.25">
      <c r="A417" t="s">
        <v>2491</v>
      </c>
      <c r="B417" t="s">
        <v>36</v>
      </c>
      <c r="C417">
        <v>1769045</v>
      </c>
      <c r="D417">
        <v>89925033691</v>
      </c>
      <c r="E417" t="s">
        <v>2492</v>
      </c>
      <c r="F417" t="s">
        <v>53</v>
      </c>
      <c r="G417" t="s">
        <v>2493</v>
      </c>
      <c r="H417" t="s">
        <v>48</v>
      </c>
      <c r="I417" t="s">
        <v>39</v>
      </c>
      <c r="K417" t="s">
        <v>40</v>
      </c>
      <c r="M417">
        <v>356</v>
      </c>
      <c r="N417" t="s">
        <v>206</v>
      </c>
      <c r="O417" t="s">
        <v>41</v>
      </c>
      <c r="P417">
        <v>356</v>
      </c>
      <c r="Q417" t="s">
        <v>206</v>
      </c>
      <c r="R417" t="s">
        <v>41</v>
      </c>
      <c r="T417" t="s">
        <v>61</v>
      </c>
      <c r="U417" t="s">
        <v>1269</v>
      </c>
      <c r="V417" t="s">
        <v>44</v>
      </c>
      <c r="X417" t="s">
        <v>45</v>
      </c>
      <c r="AA417">
        <v>0</v>
      </c>
      <c r="AC417">
        <v>0</v>
      </c>
      <c r="AG417" t="s">
        <v>46</v>
      </c>
      <c r="AH417" t="s">
        <v>158</v>
      </c>
      <c r="AI417" s="1">
        <v>40249</v>
      </c>
      <c r="AJ417">
        <v>20598.36</v>
      </c>
      <c r="AK417" s="33">
        <f t="shared" si="18"/>
        <v>48</v>
      </c>
      <c r="AL417" t="str">
        <f t="shared" si="19"/>
        <v>44-48</v>
      </c>
      <c r="AM417" t="str">
        <f t="shared" si="20"/>
        <v>20.000 ou mais</v>
      </c>
    </row>
    <row r="418" spans="1:39" x14ac:dyDescent="0.25">
      <c r="A418" t="s">
        <v>2494</v>
      </c>
      <c r="B418" t="s">
        <v>36</v>
      </c>
      <c r="C418">
        <v>1064259</v>
      </c>
      <c r="D418">
        <v>4536176624</v>
      </c>
      <c r="E418" t="s">
        <v>2495</v>
      </c>
      <c r="F418" t="s">
        <v>53</v>
      </c>
      <c r="G418" t="s">
        <v>2496</v>
      </c>
      <c r="H418" t="s">
        <v>48</v>
      </c>
      <c r="I418" t="s">
        <v>39</v>
      </c>
      <c r="K418" t="s">
        <v>40</v>
      </c>
      <c r="M418">
        <v>403</v>
      </c>
      <c r="N418" t="s">
        <v>105</v>
      </c>
      <c r="O418" t="s">
        <v>41</v>
      </c>
      <c r="P418">
        <v>403</v>
      </c>
      <c r="Q418" t="s">
        <v>105</v>
      </c>
      <c r="R418" t="s">
        <v>41</v>
      </c>
      <c r="T418" t="s">
        <v>61</v>
      </c>
      <c r="U418" t="s">
        <v>1302</v>
      </c>
      <c r="V418" t="s">
        <v>44</v>
      </c>
      <c r="X418" t="s">
        <v>45</v>
      </c>
      <c r="AA418">
        <v>26254</v>
      </c>
      <c r="AB418" t="s">
        <v>89</v>
      </c>
      <c r="AC418">
        <v>0</v>
      </c>
      <c r="AG418" t="s">
        <v>46</v>
      </c>
      <c r="AH418" t="s">
        <v>158</v>
      </c>
      <c r="AI418" s="1">
        <v>42991</v>
      </c>
      <c r="AJ418">
        <v>13273.52</v>
      </c>
      <c r="AK418" s="33">
        <f t="shared" si="18"/>
        <v>41</v>
      </c>
      <c r="AL418" t="str">
        <f t="shared" si="19"/>
        <v>39-43</v>
      </c>
      <c r="AM418" t="str">
        <f t="shared" si="20"/>
        <v>12.000 a 13.999</v>
      </c>
    </row>
    <row r="419" spans="1:39" x14ac:dyDescent="0.25">
      <c r="A419" t="s">
        <v>2497</v>
      </c>
      <c r="B419" t="s">
        <v>36</v>
      </c>
      <c r="C419">
        <v>2432665</v>
      </c>
      <c r="D419">
        <v>4564244663</v>
      </c>
      <c r="E419" t="s">
        <v>2498</v>
      </c>
      <c r="F419" t="s">
        <v>37</v>
      </c>
      <c r="G419" t="s">
        <v>2499</v>
      </c>
      <c r="H419" t="s">
        <v>48</v>
      </c>
      <c r="I419" t="s">
        <v>39</v>
      </c>
      <c r="K419" t="s">
        <v>72</v>
      </c>
      <c r="L419" t="s">
        <v>2500</v>
      </c>
      <c r="M419">
        <v>288</v>
      </c>
      <c r="N419" t="s">
        <v>186</v>
      </c>
      <c r="O419" t="s">
        <v>86</v>
      </c>
      <c r="P419">
        <v>288</v>
      </c>
      <c r="Q419" t="s">
        <v>186</v>
      </c>
      <c r="R419" t="s">
        <v>86</v>
      </c>
      <c r="T419" t="s">
        <v>61</v>
      </c>
      <c r="U419" t="s">
        <v>1269</v>
      </c>
      <c r="V419" t="s">
        <v>44</v>
      </c>
      <c r="X419" t="s">
        <v>45</v>
      </c>
      <c r="AA419">
        <v>0</v>
      </c>
      <c r="AC419">
        <v>0</v>
      </c>
      <c r="AG419" t="s">
        <v>46</v>
      </c>
      <c r="AH419" t="s">
        <v>158</v>
      </c>
      <c r="AI419" s="1">
        <v>40242</v>
      </c>
      <c r="AJ419">
        <v>18780.490000000002</v>
      </c>
      <c r="AK419" s="33">
        <f t="shared" si="18"/>
        <v>44</v>
      </c>
      <c r="AL419" t="str">
        <f t="shared" si="19"/>
        <v>44-48</v>
      </c>
      <c r="AM419" t="str">
        <f t="shared" si="20"/>
        <v>18.000 a 19.999</v>
      </c>
    </row>
    <row r="420" spans="1:39" x14ac:dyDescent="0.25">
      <c r="A420" t="s">
        <v>2501</v>
      </c>
      <c r="B420" t="s">
        <v>36</v>
      </c>
      <c r="C420">
        <v>1670738</v>
      </c>
      <c r="D420">
        <v>3627558685</v>
      </c>
      <c r="E420" t="s">
        <v>2502</v>
      </c>
      <c r="F420" t="s">
        <v>37</v>
      </c>
      <c r="G420" t="s">
        <v>2503</v>
      </c>
      <c r="H420" t="s">
        <v>48</v>
      </c>
      <c r="I420" t="s">
        <v>39</v>
      </c>
      <c r="K420" t="s">
        <v>40</v>
      </c>
      <c r="L420" t="s">
        <v>59</v>
      </c>
      <c r="M420">
        <v>376</v>
      </c>
      <c r="N420" t="s">
        <v>164</v>
      </c>
      <c r="O420" t="s">
        <v>41</v>
      </c>
      <c r="P420">
        <v>376</v>
      </c>
      <c r="Q420" t="s">
        <v>164</v>
      </c>
      <c r="R420" t="s">
        <v>41</v>
      </c>
      <c r="T420" t="s">
        <v>61</v>
      </c>
      <c r="U420" t="s">
        <v>1302</v>
      </c>
      <c r="V420" t="s">
        <v>44</v>
      </c>
      <c r="X420" t="s">
        <v>45</v>
      </c>
      <c r="AA420">
        <v>0</v>
      </c>
      <c r="AC420">
        <v>0</v>
      </c>
      <c r="AG420" t="s">
        <v>46</v>
      </c>
      <c r="AH420" t="s">
        <v>158</v>
      </c>
      <c r="AI420" s="1">
        <v>39801</v>
      </c>
      <c r="AJ420">
        <v>13273.52</v>
      </c>
      <c r="AK420" s="33">
        <f t="shared" si="18"/>
        <v>47</v>
      </c>
      <c r="AL420" t="str">
        <f t="shared" si="19"/>
        <v>44-48</v>
      </c>
      <c r="AM420" t="str">
        <f t="shared" si="20"/>
        <v>12.000 a 13.999</v>
      </c>
    </row>
    <row r="421" spans="1:39" x14ac:dyDescent="0.25">
      <c r="A421" t="s">
        <v>2504</v>
      </c>
      <c r="B421" t="s">
        <v>36</v>
      </c>
      <c r="C421">
        <v>2626070</v>
      </c>
      <c r="D421">
        <v>18804102810</v>
      </c>
      <c r="E421" t="s">
        <v>2505</v>
      </c>
      <c r="F421" t="s">
        <v>37</v>
      </c>
      <c r="G421" t="s">
        <v>2506</v>
      </c>
      <c r="H421" t="s">
        <v>48</v>
      </c>
      <c r="I421" t="s">
        <v>39</v>
      </c>
      <c r="K421" t="s">
        <v>72</v>
      </c>
      <c r="L421" t="s">
        <v>730</v>
      </c>
      <c r="M421">
        <v>294</v>
      </c>
      <c r="N421" t="s">
        <v>137</v>
      </c>
      <c r="O421" t="s">
        <v>86</v>
      </c>
      <c r="P421">
        <v>294</v>
      </c>
      <c r="Q421" t="s">
        <v>137</v>
      </c>
      <c r="R421" t="s">
        <v>86</v>
      </c>
      <c r="T421" t="s">
        <v>61</v>
      </c>
      <c r="U421" t="s">
        <v>1241</v>
      </c>
      <c r="V421" t="s">
        <v>44</v>
      </c>
      <c r="X421" t="s">
        <v>45</v>
      </c>
      <c r="AA421">
        <v>0</v>
      </c>
      <c r="AC421">
        <v>0</v>
      </c>
      <c r="AG421" t="s">
        <v>46</v>
      </c>
      <c r="AH421" t="s">
        <v>158</v>
      </c>
      <c r="AI421" s="1">
        <v>39716</v>
      </c>
      <c r="AJ421">
        <v>21218.35</v>
      </c>
      <c r="AK421" s="33">
        <f t="shared" si="18"/>
        <v>48</v>
      </c>
      <c r="AL421" t="str">
        <f t="shared" si="19"/>
        <v>44-48</v>
      </c>
      <c r="AM421" t="str">
        <f t="shared" si="20"/>
        <v>20.000 ou mais</v>
      </c>
    </row>
    <row r="422" spans="1:39" x14ac:dyDescent="0.25">
      <c r="A422" t="s">
        <v>2507</v>
      </c>
      <c r="B422" t="s">
        <v>36</v>
      </c>
      <c r="C422">
        <v>2179140</v>
      </c>
      <c r="D422">
        <v>44415958168</v>
      </c>
      <c r="E422" t="s">
        <v>2508</v>
      </c>
      <c r="F422" t="s">
        <v>37</v>
      </c>
      <c r="G422" t="s">
        <v>2509</v>
      </c>
      <c r="H422" t="s">
        <v>48</v>
      </c>
      <c r="I422" t="s">
        <v>39</v>
      </c>
      <c r="K422" t="s">
        <v>136</v>
      </c>
      <c r="M422">
        <v>305</v>
      </c>
      <c r="N422" t="s">
        <v>100</v>
      </c>
      <c r="O422" t="s">
        <v>86</v>
      </c>
      <c r="P422">
        <v>305</v>
      </c>
      <c r="Q422" t="s">
        <v>100</v>
      </c>
      <c r="R422" t="s">
        <v>86</v>
      </c>
      <c r="T422" t="s">
        <v>61</v>
      </c>
      <c r="U422" t="s">
        <v>1244</v>
      </c>
      <c r="V422" t="s">
        <v>44</v>
      </c>
      <c r="X422" t="s">
        <v>45</v>
      </c>
      <c r="AA422">
        <v>0</v>
      </c>
      <c r="AC422">
        <v>0</v>
      </c>
      <c r="AG422" t="s">
        <v>46</v>
      </c>
      <c r="AH422" t="s">
        <v>47</v>
      </c>
      <c r="AI422" s="1">
        <v>44543</v>
      </c>
      <c r="AJ422">
        <v>5831.21</v>
      </c>
      <c r="AK422" s="33">
        <f t="shared" si="18"/>
        <v>54</v>
      </c>
      <c r="AL422" t="str">
        <f t="shared" si="19"/>
        <v>54-58</v>
      </c>
      <c r="AM422" t="str">
        <f t="shared" si="20"/>
        <v>4.000 a 5.999</v>
      </c>
    </row>
    <row r="423" spans="1:39" x14ac:dyDescent="0.25">
      <c r="A423" t="s">
        <v>2510</v>
      </c>
      <c r="B423" t="s">
        <v>36</v>
      </c>
      <c r="C423">
        <v>1780063</v>
      </c>
      <c r="D423">
        <v>4966608619</v>
      </c>
      <c r="E423" t="s">
        <v>2511</v>
      </c>
      <c r="F423" t="s">
        <v>37</v>
      </c>
      <c r="G423" t="s">
        <v>2512</v>
      </c>
      <c r="H423" t="s">
        <v>48</v>
      </c>
      <c r="I423" t="s">
        <v>39</v>
      </c>
      <c r="K423" t="s">
        <v>40</v>
      </c>
      <c r="M423">
        <v>1300</v>
      </c>
      <c r="N423" t="s">
        <v>2513</v>
      </c>
      <c r="O423" t="s">
        <v>41</v>
      </c>
      <c r="P423">
        <v>335</v>
      </c>
      <c r="Q423" t="s">
        <v>159</v>
      </c>
      <c r="R423" t="s">
        <v>41</v>
      </c>
      <c r="T423" t="s">
        <v>61</v>
      </c>
      <c r="U423" t="s">
        <v>1269</v>
      </c>
      <c r="V423" t="s">
        <v>44</v>
      </c>
      <c r="X423" t="s">
        <v>45</v>
      </c>
      <c r="AA423">
        <v>0</v>
      </c>
      <c r="AC423">
        <v>0</v>
      </c>
      <c r="AG423" t="s">
        <v>46</v>
      </c>
      <c r="AH423" t="s">
        <v>158</v>
      </c>
      <c r="AI423" s="1">
        <v>40277</v>
      </c>
      <c r="AJ423">
        <v>18928.990000000002</v>
      </c>
      <c r="AK423" s="33">
        <f t="shared" si="18"/>
        <v>42</v>
      </c>
      <c r="AL423" t="str">
        <f t="shared" si="19"/>
        <v>39-43</v>
      </c>
      <c r="AM423" t="str">
        <f t="shared" si="20"/>
        <v>18.000 a 19.999</v>
      </c>
    </row>
    <row r="424" spans="1:39" x14ac:dyDescent="0.25">
      <c r="A424" t="s">
        <v>345</v>
      </c>
      <c r="B424" t="s">
        <v>36</v>
      </c>
      <c r="C424">
        <v>3274949</v>
      </c>
      <c r="D424">
        <v>95195823634</v>
      </c>
      <c r="E424" t="s">
        <v>346</v>
      </c>
      <c r="F424" t="s">
        <v>37</v>
      </c>
      <c r="G424" t="s">
        <v>347</v>
      </c>
      <c r="H424" t="s">
        <v>48</v>
      </c>
      <c r="I424" t="s">
        <v>39</v>
      </c>
      <c r="K424" t="s">
        <v>40</v>
      </c>
      <c r="L424" t="s">
        <v>134</v>
      </c>
      <c r="M424">
        <v>305</v>
      </c>
      <c r="N424" t="s">
        <v>100</v>
      </c>
      <c r="O424" t="s">
        <v>86</v>
      </c>
      <c r="P424">
        <v>305</v>
      </c>
      <c r="Q424" t="s">
        <v>100</v>
      </c>
      <c r="R424" t="s">
        <v>86</v>
      </c>
      <c r="T424" t="s">
        <v>61</v>
      </c>
      <c r="U424" t="s">
        <v>1302</v>
      </c>
      <c r="V424" t="s">
        <v>92</v>
      </c>
      <c r="X424" t="s">
        <v>45</v>
      </c>
      <c r="Z424" t="s">
        <v>93</v>
      </c>
      <c r="AA424">
        <v>0</v>
      </c>
      <c r="AC424">
        <v>26443</v>
      </c>
      <c r="AD424" t="s">
        <v>94</v>
      </c>
      <c r="AE424" t="s">
        <v>2514</v>
      </c>
      <c r="AF424" t="s">
        <v>45</v>
      </c>
      <c r="AG424" t="s">
        <v>46</v>
      </c>
      <c r="AH424" t="s">
        <v>47</v>
      </c>
      <c r="AI424" s="1">
        <v>41092</v>
      </c>
      <c r="AJ424">
        <v>8049</v>
      </c>
      <c r="AK424" s="33">
        <f t="shared" si="18"/>
        <v>48</v>
      </c>
      <c r="AL424" t="str">
        <f t="shared" si="19"/>
        <v>44-48</v>
      </c>
      <c r="AM424" t="str">
        <f t="shared" si="20"/>
        <v>8.000 a 9.999</v>
      </c>
    </row>
    <row r="425" spans="1:39" x14ac:dyDescent="0.25">
      <c r="A425" t="s">
        <v>2515</v>
      </c>
      <c r="B425" t="s">
        <v>36</v>
      </c>
      <c r="C425">
        <v>2144226</v>
      </c>
      <c r="D425">
        <v>7362632681</v>
      </c>
      <c r="E425" t="s">
        <v>336</v>
      </c>
      <c r="F425" t="s">
        <v>37</v>
      </c>
      <c r="G425" t="s">
        <v>2516</v>
      </c>
      <c r="H425" t="s">
        <v>67</v>
      </c>
      <c r="I425" t="s">
        <v>39</v>
      </c>
      <c r="K425" t="s">
        <v>40</v>
      </c>
      <c r="M425">
        <v>395</v>
      </c>
      <c r="N425" t="s">
        <v>107</v>
      </c>
      <c r="O425" t="s">
        <v>41</v>
      </c>
      <c r="P425">
        <v>395</v>
      </c>
      <c r="Q425" t="s">
        <v>107</v>
      </c>
      <c r="R425" t="s">
        <v>41</v>
      </c>
      <c r="T425" t="s">
        <v>61</v>
      </c>
      <c r="U425" t="s">
        <v>1278</v>
      </c>
      <c r="V425" t="s">
        <v>44</v>
      </c>
      <c r="X425" t="s">
        <v>45</v>
      </c>
      <c r="AA425">
        <v>0</v>
      </c>
      <c r="AC425">
        <v>0</v>
      </c>
      <c r="AG425" t="s">
        <v>46</v>
      </c>
      <c r="AH425" t="s">
        <v>158</v>
      </c>
      <c r="AI425" s="1">
        <v>41856</v>
      </c>
      <c r="AJ425">
        <v>12763.01</v>
      </c>
      <c r="AK425" s="33">
        <f t="shared" si="18"/>
        <v>37</v>
      </c>
      <c r="AL425" t="str">
        <f t="shared" si="19"/>
        <v>34-38</v>
      </c>
      <c r="AM425" t="str">
        <f t="shared" si="20"/>
        <v>12.000 a 13.999</v>
      </c>
    </row>
    <row r="426" spans="1:39" x14ac:dyDescent="0.25">
      <c r="A426" t="s">
        <v>2517</v>
      </c>
      <c r="B426" t="s">
        <v>36</v>
      </c>
      <c r="C426">
        <v>1319570</v>
      </c>
      <c r="D426">
        <v>7248061646</v>
      </c>
      <c r="E426" t="s">
        <v>267</v>
      </c>
      <c r="F426" t="s">
        <v>37</v>
      </c>
      <c r="G426" t="s">
        <v>2518</v>
      </c>
      <c r="H426" t="s">
        <v>48</v>
      </c>
      <c r="I426" t="s">
        <v>39</v>
      </c>
      <c r="K426" t="s">
        <v>40</v>
      </c>
      <c r="M426">
        <v>908</v>
      </c>
      <c r="N426" t="s">
        <v>405</v>
      </c>
      <c r="O426" t="s">
        <v>142</v>
      </c>
      <c r="P426">
        <v>301</v>
      </c>
      <c r="Q426" t="s">
        <v>69</v>
      </c>
      <c r="R426" t="s">
        <v>70</v>
      </c>
      <c r="T426" t="s">
        <v>61</v>
      </c>
      <c r="U426" t="s">
        <v>1236</v>
      </c>
      <c r="V426" t="s">
        <v>44</v>
      </c>
      <c r="X426" t="s">
        <v>45</v>
      </c>
      <c r="Z426" t="s">
        <v>498</v>
      </c>
      <c r="AA426">
        <v>26276</v>
      </c>
      <c r="AB426" t="s">
        <v>1452</v>
      </c>
      <c r="AC426">
        <v>0</v>
      </c>
      <c r="AE426" t="s">
        <v>2519</v>
      </c>
      <c r="AF426" t="s">
        <v>2520</v>
      </c>
      <c r="AG426" t="s">
        <v>46</v>
      </c>
      <c r="AH426" t="s">
        <v>158</v>
      </c>
      <c r="AI426" s="1">
        <v>43549</v>
      </c>
      <c r="AJ426">
        <v>12272.12</v>
      </c>
      <c r="AK426" s="33">
        <f t="shared" si="18"/>
        <v>36</v>
      </c>
      <c r="AL426" t="str">
        <f t="shared" si="19"/>
        <v>34-38</v>
      </c>
      <c r="AM426" t="str">
        <f t="shared" si="20"/>
        <v>12.000 a 13.999</v>
      </c>
    </row>
    <row r="427" spans="1:39" x14ac:dyDescent="0.25">
      <c r="A427" t="s">
        <v>2521</v>
      </c>
      <c r="B427" t="s">
        <v>36</v>
      </c>
      <c r="C427">
        <v>1024389</v>
      </c>
      <c r="D427">
        <v>7012232609</v>
      </c>
      <c r="E427" t="s">
        <v>648</v>
      </c>
      <c r="F427" t="s">
        <v>37</v>
      </c>
      <c r="G427" t="s">
        <v>2522</v>
      </c>
      <c r="H427" t="s">
        <v>48</v>
      </c>
      <c r="I427" t="s">
        <v>39</v>
      </c>
      <c r="K427" t="s">
        <v>136</v>
      </c>
      <c r="M427">
        <v>783</v>
      </c>
      <c r="N427" t="s">
        <v>376</v>
      </c>
      <c r="O427" t="s">
        <v>142</v>
      </c>
      <c r="P427">
        <v>414</v>
      </c>
      <c r="Q427" t="s">
        <v>128</v>
      </c>
      <c r="R427" t="s">
        <v>41</v>
      </c>
      <c r="T427" t="s">
        <v>52</v>
      </c>
      <c r="U427" t="s">
        <v>1257</v>
      </c>
      <c r="V427" t="s">
        <v>44</v>
      </c>
      <c r="X427" t="s">
        <v>45</v>
      </c>
      <c r="AA427">
        <v>0</v>
      </c>
      <c r="AC427">
        <v>0</v>
      </c>
      <c r="AG427" t="s">
        <v>46</v>
      </c>
      <c r="AH427" t="s">
        <v>158</v>
      </c>
      <c r="AI427" s="1">
        <v>41653</v>
      </c>
      <c r="AJ427">
        <v>8232.64</v>
      </c>
      <c r="AK427" s="33">
        <f t="shared" si="18"/>
        <v>38</v>
      </c>
      <c r="AL427" t="str">
        <f t="shared" si="19"/>
        <v>34-38</v>
      </c>
      <c r="AM427" t="str">
        <f t="shared" si="20"/>
        <v>8.000 a 9.999</v>
      </c>
    </row>
    <row r="428" spans="1:39" x14ac:dyDescent="0.25">
      <c r="A428" t="s">
        <v>2523</v>
      </c>
      <c r="B428" t="s">
        <v>36</v>
      </c>
      <c r="C428">
        <v>1610888</v>
      </c>
      <c r="D428">
        <v>5326708760</v>
      </c>
      <c r="E428" t="s">
        <v>2524</v>
      </c>
      <c r="F428" t="s">
        <v>37</v>
      </c>
      <c r="G428" t="s">
        <v>2525</v>
      </c>
      <c r="H428" t="s">
        <v>48</v>
      </c>
      <c r="I428" t="s">
        <v>39</v>
      </c>
      <c r="K428" t="s">
        <v>114</v>
      </c>
      <c r="M428">
        <v>789</v>
      </c>
      <c r="N428" t="s">
        <v>252</v>
      </c>
      <c r="O428" t="s">
        <v>104</v>
      </c>
      <c r="P428">
        <v>410</v>
      </c>
      <c r="Q428" t="s">
        <v>253</v>
      </c>
      <c r="R428" t="s">
        <v>41</v>
      </c>
      <c r="T428" t="s">
        <v>61</v>
      </c>
      <c r="U428" t="s">
        <v>1278</v>
      </c>
      <c r="V428" t="s">
        <v>44</v>
      </c>
      <c r="X428" t="s">
        <v>45</v>
      </c>
      <c r="AA428">
        <v>0</v>
      </c>
      <c r="AC428">
        <v>0</v>
      </c>
      <c r="AG428" t="s">
        <v>46</v>
      </c>
      <c r="AH428" t="s">
        <v>158</v>
      </c>
      <c r="AI428" s="1">
        <v>41774</v>
      </c>
      <c r="AJ428">
        <v>12763.01</v>
      </c>
      <c r="AK428" s="33">
        <f t="shared" si="18"/>
        <v>45</v>
      </c>
      <c r="AL428" t="str">
        <f t="shared" si="19"/>
        <v>44-48</v>
      </c>
      <c r="AM428" t="str">
        <f t="shared" si="20"/>
        <v>12.000 a 13.999</v>
      </c>
    </row>
    <row r="429" spans="1:39" x14ac:dyDescent="0.25">
      <c r="A429" t="s">
        <v>2526</v>
      </c>
      <c r="B429" t="s">
        <v>36</v>
      </c>
      <c r="C429">
        <v>1721694</v>
      </c>
      <c r="D429">
        <v>22067431838</v>
      </c>
      <c r="E429" t="s">
        <v>2527</v>
      </c>
      <c r="F429" t="s">
        <v>37</v>
      </c>
      <c r="G429" t="s">
        <v>2528</v>
      </c>
      <c r="H429" t="s">
        <v>48</v>
      </c>
      <c r="I429" t="s">
        <v>39</v>
      </c>
      <c r="K429" t="s">
        <v>72</v>
      </c>
      <c r="M429">
        <v>288</v>
      </c>
      <c r="N429" t="s">
        <v>186</v>
      </c>
      <c r="O429" t="s">
        <v>86</v>
      </c>
      <c r="P429">
        <v>288</v>
      </c>
      <c r="Q429" t="s">
        <v>186</v>
      </c>
      <c r="R429" t="s">
        <v>86</v>
      </c>
      <c r="T429" t="s">
        <v>61</v>
      </c>
      <c r="U429" t="s">
        <v>1269</v>
      </c>
      <c r="V429" t="s">
        <v>44</v>
      </c>
      <c r="X429" t="s">
        <v>45</v>
      </c>
      <c r="AA429">
        <v>0</v>
      </c>
      <c r="AC429">
        <v>0</v>
      </c>
      <c r="AG429" t="s">
        <v>46</v>
      </c>
      <c r="AH429" t="s">
        <v>158</v>
      </c>
      <c r="AI429" s="1">
        <v>40263</v>
      </c>
      <c r="AJ429">
        <v>17945.810000000001</v>
      </c>
      <c r="AK429" s="33">
        <f t="shared" si="18"/>
        <v>41</v>
      </c>
      <c r="AL429" t="str">
        <f t="shared" si="19"/>
        <v>39-43</v>
      </c>
      <c r="AM429" t="str">
        <f t="shared" si="20"/>
        <v>16.000 a 17.999</v>
      </c>
    </row>
    <row r="430" spans="1:39" x14ac:dyDescent="0.25">
      <c r="A430" t="s">
        <v>2529</v>
      </c>
      <c r="B430" t="s">
        <v>36</v>
      </c>
      <c r="C430">
        <v>2279066</v>
      </c>
      <c r="D430">
        <v>15080985810</v>
      </c>
      <c r="E430" t="s">
        <v>2530</v>
      </c>
      <c r="F430" t="s">
        <v>37</v>
      </c>
      <c r="G430" t="s">
        <v>2531</v>
      </c>
      <c r="H430" t="s">
        <v>48</v>
      </c>
      <c r="I430" t="s">
        <v>39</v>
      </c>
      <c r="K430" t="s">
        <v>72</v>
      </c>
      <c r="M430">
        <v>808</v>
      </c>
      <c r="N430" t="s">
        <v>127</v>
      </c>
      <c r="O430" t="s">
        <v>41</v>
      </c>
      <c r="P430">
        <v>808</v>
      </c>
      <c r="Q430" t="s">
        <v>127</v>
      </c>
      <c r="R430" t="s">
        <v>41</v>
      </c>
      <c r="T430" t="s">
        <v>61</v>
      </c>
      <c r="U430" t="s">
        <v>1236</v>
      </c>
      <c r="V430" t="s">
        <v>44</v>
      </c>
      <c r="X430" t="s">
        <v>45</v>
      </c>
      <c r="Z430" t="s">
        <v>1627</v>
      </c>
      <c r="AA430">
        <v>0</v>
      </c>
      <c r="AC430">
        <v>0</v>
      </c>
      <c r="AE430" t="s">
        <v>691</v>
      </c>
      <c r="AF430" t="s">
        <v>2532</v>
      </c>
      <c r="AG430" t="s">
        <v>46</v>
      </c>
      <c r="AH430" t="s">
        <v>158</v>
      </c>
      <c r="AI430" s="1">
        <v>42395</v>
      </c>
      <c r="AJ430">
        <v>12272.12</v>
      </c>
      <c r="AK430" s="33">
        <f t="shared" si="18"/>
        <v>53</v>
      </c>
      <c r="AL430" t="str">
        <f t="shared" si="19"/>
        <v>49-53</v>
      </c>
      <c r="AM430" t="str">
        <f t="shared" si="20"/>
        <v>12.000 a 13.999</v>
      </c>
    </row>
    <row r="431" spans="1:39" x14ac:dyDescent="0.25">
      <c r="A431" t="s">
        <v>2533</v>
      </c>
      <c r="B431" t="s">
        <v>36</v>
      </c>
      <c r="C431">
        <v>1495958</v>
      </c>
      <c r="D431">
        <v>22215470801</v>
      </c>
      <c r="E431" t="s">
        <v>2534</v>
      </c>
      <c r="F431" t="s">
        <v>37</v>
      </c>
      <c r="G431" t="s">
        <v>2535</v>
      </c>
      <c r="H431" t="s">
        <v>48</v>
      </c>
      <c r="I431" t="s">
        <v>39</v>
      </c>
      <c r="K431" t="s">
        <v>72</v>
      </c>
      <c r="M431">
        <v>808</v>
      </c>
      <c r="N431" t="s">
        <v>127</v>
      </c>
      <c r="O431" t="s">
        <v>41</v>
      </c>
      <c r="P431">
        <v>808</v>
      </c>
      <c r="Q431" t="s">
        <v>127</v>
      </c>
      <c r="R431" t="s">
        <v>41</v>
      </c>
      <c r="T431" t="s">
        <v>61</v>
      </c>
      <c r="U431" t="s">
        <v>1236</v>
      </c>
      <c r="V431" t="s">
        <v>44</v>
      </c>
      <c r="X431" t="s">
        <v>45</v>
      </c>
      <c r="Z431" t="s">
        <v>1627</v>
      </c>
      <c r="AA431">
        <v>0</v>
      </c>
      <c r="AC431">
        <v>0</v>
      </c>
      <c r="AE431" t="s">
        <v>2536</v>
      </c>
      <c r="AF431" t="s">
        <v>2537</v>
      </c>
      <c r="AG431" t="s">
        <v>46</v>
      </c>
      <c r="AH431" t="s">
        <v>158</v>
      </c>
      <c r="AI431" s="1">
        <v>42395</v>
      </c>
      <c r="AJ431">
        <v>12272.12</v>
      </c>
      <c r="AK431" s="33">
        <f t="shared" si="18"/>
        <v>42</v>
      </c>
      <c r="AL431" t="str">
        <f t="shared" si="19"/>
        <v>39-43</v>
      </c>
      <c r="AM431" t="str">
        <f t="shared" si="20"/>
        <v>12.000 a 13.999</v>
      </c>
    </row>
    <row r="432" spans="1:39" x14ac:dyDescent="0.25">
      <c r="A432" t="s">
        <v>2538</v>
      </c>
      <c r="B432" t="s">
        <v>36</v>
      </c>
      <c r="C432">
        <v>4532626</v>
      </c>
      <c r="D432">
        <v>5483653696</v>
      </c>
      <c r="E432" t="s">
        <v>2539</v>
      </c>
      <c r="F432" t="s">
        <v>37</v>
      </c>
      <c r="G432" t="s">
        <v>2540</v>
      </c>
      <c r="H432" t="s">
        <v>80</v>
      </c>
      <c r="I432" t="s">
        <v>39</v>
      </c>
      <c r="K432" t="s">
        <v>40</v>
      </c>
      <c r="L432" t="s">
        <v>119</v>
      </c>
      <c r="M432">
        <v>301</v>
      </c>
      <c r="N432" t="s">
        <v>69</v>
      </c>
      <c r="O432" t="s">
        <v>70</v>
      </c>
      <c r="P432">
        <v>301</v>
      </c>
      <c r="Q432" t="s">
        <v>69</v>
      </c>
      <c r="R432" t="s">
        <v>70</v>
      </c>
      <c r="T432" t="s">
        <v>342</v>
      </c>
      <c r="U432" t="s">
        <v>1244</v>
      </c>
      <c r="V432" t="s">
        <v>825</v>
      </c>
      <c r="X432" t="s">
        <v>45</v>
      </c>
      <c r="AA432">
        <v>0</v>
      </c>
      <c r="AC432">
        <v>0</v>
      </c>
      <c r="AG432" t="s">
        <v>826</v>
      </c>
      <c r="AH432" t="s">
        <v>47</v>
      </c>
      <c r="AI432" s="1">
        <v>44831</v>
      </c>
      <c r="AJ432">
        <v>3866.06</v>
      </c>
      <c r="AK432" s="33">
        <f t="shared" si="18"/>
        <v>44</v>
      </c>
      <c r="AL432" t="str">
        <f t="shared" si="19"/>
        <v>44-48</v>
      </c>
      <c r="AM432" t="str">
        <f t="shared" si="20"/>
        <v>2.000 a 3.999</v>
      </c>
    </row>
    <row r="433" spans="1:39" x14ac:dyDescent="0.25">
      <c r="A433" t="s">
        <v>2541</v>
      </c>
      <c r="B433" t="s">
        <v>36</v>
      </c>
      <c r="C433">
        <v>1197732</v>
      </c>
      <c r="D433">
        <v>7802613647</v>
      </c>
      <c r="E433" t="s">
        <v>2542</v>
      </c>
      <c r="F433" t="s">
        <v>37</v>
      </c>
      <c r="G433" t="s">
        <v>2543</v>
      </c>
      <c r="H433" t="s">
        <v>48</v>
      </c>
      <c r="I433" t="s">
        <v>39</v>
      </c>
      <c r="K433" t="s">
        <v>40</v>
      </c>
      <c r="M433">
        <v>319</v>
      </c>
      <c r="N433" t="s">
        <v>118</v>
      </c>
      <c r="O433" t="s">
        <v>86</v>
      </c>
      <c r="P433">
        <v>319</v>
      </c>
      <c r="Q433" t="s">
        <v>118</v>
      </c>
      <c r="R433" t="s">
        <v>86</v>
      </c>
      <c r="T433" t="s">
        <v>61</v>
      </c>
      <c r="U433" t="s">
        <v>1278</v>
      </c>
      <c r="V433" t="s">
        <v>44</v>
      </c>
      <c r="X433" t="s">
        <v>45</v>
      </c>
      <c r="AA433">
        <v>0</v>
      </c>
      <c r="AC433">
        <v>0</v>
      </c>
      <c r="AG433" t="s">
        <v>46</v>
      </c>
      <c r="AH433" t="s">
        <v>158</v>
      </c>
      <c r="AI433" s="1">
        <v>42338</v>
      </c>
      <c r="AJ433">
        <v>13373.75</v>
      </c>
      <c r="AK433" s="33">
        <f t="shared" si="18"/>
        <v>36</v>
      </c>
      <c r="AL433" t="str">
        <f t="shared" si="19"/>
        <v>34-38</v>
      </c>
      <c r="AM433" t="str">
        <f t="shared" si="20"/>
        <v>12.000 a 13.999</v>
      </c>
    </row>
    <row r="434" spans="1:39" x14ac:dyDescent="0.25">
      <c r="A434" t="s">
        <v>351</v>
      </c>
      <c r="B434" t="s">
        <v>36</v>
      </c>
      <c r="C434">
        <v>3178847</v>
      </c>
      <c r="D434">
        <v>93140010672</v>
      </c>
      <c r="E434" t="s">
        <v>352</v>
      </c>
      <c r="F434" t="s">
        <v>53</v>
      </c>
      <c r="G434" t="s">
        <v>353</v>
      </c>
      <c r="H434" t="s">
        <v>48</v>
      </c>
      <c r="I434" t="s">
        <v>39</v>
      </c>
      <c r="K434" t="s">
        <v>40</v>
      </c>
      <c r="L434" t="s">
        <v>59</v>
      </c>
      <c r="M434">
        <v>305</v>
      </c>
      <c r="N434" t="s">
        <v>100</v>
      </c>
      <c r="O434" t="s">
        <v>86</v>
      </c>
      <c r="P434">
        <v>305</v>
      </c>
      <c r="Q434" t="s">
        <v>100</v>
      </c>
      <c r="R434" t="s">
        <v>86</v>
      </c>
      <c r="T434" t="s">
        <v>61</v>
      </c>
      <c r="U434" t="s">
        <v>1285</v>
      </c>
      <c r="V434" t="s">
        <v>44</v>
      </c>
      <c r="X434" t="s">
        <v>45</v>
      </c>
      <c r="AA434">
        <v>0</v>
      </c>
      <c r="AC434">
        <v>0</v>
      </c>
      <c r="AG434" t="s">
        <v>46</v>
      </c>
      <c r="AH434" t="s">
        <v>47</v>
      </c>
      <c r="AI434" s="1">
        <v>40998</v>
      </c>
      <c r="AJ434">
        <v>10463.709999999999</v>
      </c>
      <c r="AK434" s="33">
        <f t="shared" si="18"/>
        <v>50</v>
      </c>
      <c r="AL434" t="str">
        <f t="shared" si="19"/>
        <v>49-53</v>
      </c>
      <c r="AM434" t="str">
        <f t="shared" si="20"/>
        <v>10.000 a 11.999</v>
      </c>
    </row>
    <row r="435" spans="1:39" x14ac:dyDescent="0.25">
      <c r="A435" t="s">
        <v>2544</v>
      </c>
      <c r="B435" t="s">
        <v>36</v>
      </c>
      <c r="C435">
        <v>1003189</v>
      </c>
      <c r="D435">
        <v>9773362639</v>
      </c>
      <c r="E435" t="s">
        <v>2545</v>
      </c>
      <c r="F435" t="s">
        <v>53</v>
      </c>
      <c r="G435" t="s">
        <v>2546</v>
      </c>
      <c r="H435" t="s">
        <v>48</v>
      </c>
      <c r="I435" t="s">
        <v>39</v>
      </c>
      <c r="K435" t="s">
        <v>40</v>
      </c>
      <c r="M435">
        <v>305</v>
      </c>
      <c r="N435" t="s">
        <v>100</v>
      </c>
      <c r="O435" t="s">
        <v>86</v>
      </c>
      <c r="P435">
        <v>305</v>
      </c>
      <c r="Q435" t="s">
        <v>100</v>
      </c>
      <c r="R435" t="s">
        <v>86</v>
      </c>
      <c r="T435" t="s">
        <v>61</v>
      </c>
      <c r="U435" t="s">
        <v>1236</v>
      </c>
      <c r="V435" t="s">
        <v>44</v>
      </c>
      <c r="X435" t="s">
        <v>45</v>
      </c>
      <c r="AA435">
        <v>0</v>
      </c>
      <c r="AC435">
        <v>0</v>
      </c>
      <c r="AG435" t="s">
        <v>46</v>
      </c>
      <c r="AH435" t="s">
        <v>158</v>
      </c>
      <c r="AI435" s="1">
        <v>42080</v>
      </c>
      <c r="AJ435">
        <v>12272.12</v>
      </c>
      <c r="AK435" s="33">
        <f t="shared" si="18"/>
        <v>33</v>
      </c>
      <c r="AL435" t="str">
        <f t="shared" si="19"/>
        <v>29-33</v>
      </c>
      <c r="AM435" t="str">
        <f t="shared" si="20"/>
        <v>12.000 a 13.999</v>
      </c>
    </row>
    <row r="436" spans="1:39" x14ac:dyDescent="0.25">
      <c r="A436" t="s">
        <v>2547</v>
      </c>
      <c r="B436" t="s">
        <v>36</v>
      </c>
      <c r="C436">
        <v>1918038</v>
      </c>
      <c r="D436">
        <v>21857142870</v>
      </c>
      <c r="E436" t="s">
        <v>2548</v>
      </c>
      <c r="F436" t="s">
        <v>53</v>
      </c>
      <c r="G436" t="s">
        <v>2549</v>
      </c>
      <c r="H436" t="s">
        <v>48</v>
      </c>
      <c r="I436" t="s">
        <v>39</v>
      </c>
      <c r="K436" t="s">
        <v>72</v>
      </c>
      <c r="M436">
        <v>391</v>
      </c>
      <c r="N436" t="s">
        <v>64</v>
      </c>
      <c r="O436" t="s">
        <v>41</v>
      </c>
      <c r="P436">
        <v>391</v>
      </c>
      <c r="Q436" t="s">
        <v>64</v>
      </c>
      <c r="R436" t="s">
        <v>41</v>
      </c>
      <c r="T436" t="s">
        <v>61</v>
      </c>
      <c r="U436" t="s">
        <v>1285</v>
      </c>
      <c r="V436" t="s">
        <v>44</v>
      </c>
      <c r="X436" t="s">
        <v>45</v>
      </c>
      <c r="AA436">
        <v>0</v>
      </c>
      <c r="AC436">
        <v>0</v>
      </c>
      <c r="AG436" t="s">
        <v>46</v>
      </c>
      <c r="AH436" t="s">
        <v>158</v>
      </c>
      <c r="AI436" s="1">
        <v>40947</v>
      </c>
      <c r="AJ436">
        <v>17255.59</v>
      </c>
      <c r="AK436" s="33">
        <f t="shared" si="18"/>
        <v>41</v>
      </c>
      <c r="AL436" t="str">
        <f t="shared" si="19"/>
        <v>39-43</v>
      </c>
      <c r="AM436" t="str">
        <f t="shared" si="20"/>
        <v>16.000 a 17.999</v>
      </c>
    </row>
    <row r="437" spans="1:39" x14ac:dyDescent="0.25">
      <c r="A437" t="s">
        <v>2550</v>
      </c>
      <c r="B437" t="s">
        <v>36</v>
      </c>
      <c r="C437">
        <v>1289805</v>
      </c>
      <c r="D437">
        <v>21603832874</v>
      </c>
      <c r="E437" t="s">
        <v>2551</v>
      </c>
      <c r="F437" t="s">
        <v>53</v>
      </c>
      <c r="G437" t="s">
        <v>2552</v>
      </c>
      <c r="H437" t="s">
        <v>48</v>
      </c>
      <c r="I437" t="s">
        <v>39</v>
      </c>
      <c r="K437" t="s">
        <v>72</v>
      </c>
      <c r="M437">
        <v>806</v>
      </c>
      <c r="N437" t="s">
        <v>265</v>
      </c>
      <c r="O437" t="s">
        <v>41</v>
      </c>
      <c r="P437">
        <v>806</v>
      </c>
      <c r="Q437" t="s">
        <v>265</v>
      </c>
      <c r="R437" t="s">
        <v>41</v>
      </c>
      <c r="T437" t="s">
        <v>61</v>
      </c>
      <c r="U437" t="s">
        <v>1351</v>
      </c>
      <c r="V437" t="s">
        <v>44</v>
      </c>
      <c r="X437" t="s">
        <v>45</v>
      </c>
      <c r="AA437">
        <v>26440</v>
      </c>
      <c r="AB437" t="s">
        <v>663</v>
      </c>
      <c r="AC437">
        <v>0</v>
      </c>
      <c r="AG437" t="s">
        <v>46</v>
      </c>
      <c r="AH437" t="s">
        <v>158</v>
      </c>
      <c r="AI437" s="1">
        <v>44580</v>
      </c>
      <c r="AJ437">
        <v>16591.91</v>
      </c>
      <c r="AK437" s="33">
        <f t="shared" si="18"/>
        <v>44</v>
      </c>
      <c r="AL437" t="str">
        <f t="shared" si="19"/>
        <v>44-48</v>
      </c>
      <c r="AM437" t="str">
        <f t="shared" si="20"/>
        <v>16.000 a 17.999</v>
      </c>
    </row>
    <row r="438" spans="1:39" x14ac:dyDescent="0.25">
      <c r="A438" t="s">
        <v>2553</v>
      </c>
      <c r="B438" t="s">
        <v>36</v>
      </c>
      <c r="C438">
        <v>3223230</v>
      </c>
      <c r="D438">
        <v>725903198</v>
      </c>
      <c r="E438" t="s">
        <v>2554</v>
      </c>
      <c r="F438" t="s">
        <v>37</v>
      </c>
      <c r="G438" t="s">
        <v>2555</v>
      </c>
      <c r="H438" t="s">
        <v>38</v>
      </c>
      <c r="I438" t="s">
        <v>39</v>
      </c>
      <c r="K438" t="s">
        <v>40</v>
      </c>
      <c r="M438">
        <v>294</v>
      </c>
      <c r="N438" t="s">
        <v>137</v>
      </c>
      <c r="O438" t="s">
        <v>86</v>
      </c>
      <c r="P438">
        <v>294</v>
      </c>
      <c r="Q438" t="s">
        <v>137</v>
      </c>
      <c r="R438" t="s">
        <v>86</v>
      </c>
      <c r="T438" t="s">
        <v>342</v>
      </c>
      <c r="U438" t="s">
        <v>1244</v>
      </c>
      <c r="V438" t="s">
        <v>825</v>
      </c>
      <c r="X438" t="s">
        <v>45</v>
      </c>
      <c r="AA438">
        <v>0</v>
      </c>
      <c r="AC438">
        <v>0</v>
      </c>
      <c r="AG438" t="s">
        <v>826</v>
      </c>
      <c r="AH438" t="s">
        <v>47</v>
      </c>
      <c r="AI438" s="1">
        <v>44249</v>
      </c>
      <c r="AJ438">
        <v>5178.67</v>
      </c>
      <c r="AK438" s="33">
        <f t="shared" si="18"/>
        <v>36</v>
      </c>
      <c r="AL438" t="str">
        <f t="shared" si="19"/>
        <v>34-38</v>
      </c>
      <c r="AM438" t="str">
        <f t="shared" si="20"/>
        <v>4.000 a 5.999</v>
      </c>
    </row>
    <row r="439" spans="1:39" x14ac:dyDescent="0.25">
      <c r="A439" t="s">
        <v>2556</v>
      </c>
      <c r="B439" t="s">
        <v>36</v>
      </c>
      <c r="C439">
        <v>1739896</v>
      </c>
      <c r="D439">
        <v>4366954648</v>
      </c>
      <c r="E439" t="s">
        <v>2557</v>
      </c>
      <c r="F439" t="s">
        <v>53</v>
      </c>
      <c r="G439" t="s">
        <v>2558</v>
      </c>
      <c r="H439" t="s">
        <v>48</v>
      </c>
      <c r="I439" t="s">
        <v>39</v>
      </c>
      <c r="K439" t="s">
        <v>40</v>
      </c>
      <c r="M439">
        <v>794</v>
      </c>
      <c r="N439" t="s">
        <v>807</v>
      </c>
      <c r="O439" t="s">
        <v>55</v>
      </c>
      <c r="P439">
        <v>1158</v>
      </c>
      <c r="Q439" t="s">
        <v>608</v>
      </c>
      <c r="R439" t="s">
        <v>55</v>
      </c>
      <c r="T439" t="s">
        <v>61</v>
      </c>
      <c r="U439" t="s">
        <v>1351</v>
      </c>
      <c r="V439" t="s">
        <v>44</v>
      </c>
      <c r="X439" t="s">
        <v>45</v>
      </c>
      <c r="AA439">
        <v>0</v>
      </c>
      <c r="AC439">
        <v>0</v>
      </c>
      <c r="AG439" t="s">
        <v>46</v>
      </c>
      <c r="AH439" t="s">
        <v>158</v>
      </c>
      <c r="AI439" s="1">
        <v>40141</v>
      </c>
      <c r="AJ439">
        <v>16591.91</v>
      </c>
      <c r="AK439" s="33">
        <f t="shared" si="18"/>
        <v>41</v>
      </c>
      <c r="AL439" t="str">
        <f t="shared" si="19"/>
        <v>39-43</v>
      </c>
      <c r="AM439" t="str">
        <f t="shared" si="20"/>
        <v>16.000 a 17.999</v>
      </c>
    </row>
    <row r="440" spans="1:39" x14ac:dyDescent="0.25">
      <c r="A440" t="s">
        <v>2559</v>
      </c>
      <c r="B440" t="s">
        <v>36</v>
      </c>
      <c r="C440">
        <v>1984711</v>
      </c>
      <c r="D440">
        <v>5216512632</v>
      </c>
      <c r="E440" t="s">
        <v>728</v>
      </c>
      <c r="F440" t="s">
        <v>53</v>
      </c>
      <c r="G440" t="s">
        <v>2560</v>
      </c>
      <c r="H440" t="s">
        <v>80</v>
      </c>
      <c r="I440" t="s">
        <v>39</v>
      </c>
      <c r="K440" t="s">
        <v>56</v>
      </c>
      <c r="M440">
        <v>410</v>
      </c>
      <c r="N440" t="s">
        <v>253</v>
      </c>
      <c r="O440" t="s">
        <v>41</v>
      </c>
      <c r="P440">
        <v>410</v>
      </c>
      <c r="Q440" t="s">
        <v>253</v>
      </c>
      <c r="R440" t="s">
        <v>41</v>
      </c>
      <c r="T440" t="s">
        <v>61</v>
      </c>
      <c r="U440" t="s">
        <v>1351</v>
      </c>
      <c r="V440" t="s">
        <v>44</v>
      </c>
      <c r="X440" t="s">
        <v>45</v>
      </c>
      <c r="AA440">
        <v>0</v>
      </c>
      <c r="AC440">
        <v>0</v>
      </c>
      <c r="AG440" t="s">
        <v>46</v>
      </c>
      <c r="AH440" t="s">
        <v>158</v>
      </c>
      <c r="AI440" s="1">
        <v>41262</v>
      </c>
      <c r="AJ440">
        <v>16591.91</v>
      </c>
      <c r="AK440" s="33">
        <f t="shared" si="18"/>
        <v>41</v>
      </c>
      <c r="AL440" t="str">
        <f t="shared" si="19"/>
        <v>39-43</v>
      </c>
      <c r="AM440" t="str">
        <f t="shared" si="20"/>
        <v>16.000 a 17.999</v>
      </c>
    </row>
    <row r="441" spans="1:39" x14ac:dyDescent="0.25">
      <c r="A441" t="s">
        <v>2561</v>
      </c>
      <c r="B441" t="s">
        <v>36</v>
      </c>
      <c r="C441">
        <v>413317</v>
      </c>
      <c r="D441">
        <v>5851463813</v>
      </c>
      <c r="E441" t="s">
        <v>2562</v>
      </c>
      <c r="F441" t="s">
        <v>53</v>
      </c>
      <c r="G441" t="s">
        <v>2563</v>
      </c>
      <c r="H441" t="s">
        <v>67</v>
      </c>
      <c r="I441" t="s">
        <v>39</v>
      </c>
      <c r="K441" t="s">
        <v>72</v>
      </c>
      <c r="L441" t="s">
        <v>2564</v>
      </c>
      <c r="M441">
        <v>437</v>
      </c>
      <c r="N441" t="s">
        <v>2315</v>
      </c>
      <c r="O441" t="s">
        <v>86</v>
      </c>
      <c r="P441">
        <v>319</v>
      </c>
      <c r="Q441" t="s">
        <v>118</v>
      </c>
      <c r="R441" t="s">
        <v>86</v>
      </c>
      <c r="T441" t="s">
        <v>61</v>
      </c>
      <c r="U441" t="s">
        <v>1252</v>
      </c>
      <c r="V441" t="s">
        <v>44</v>
      </c>
      <c r="X441" t="s">
        <v>45</v>
      </c>
      <c r="AA441">
        <v>0</v>
      </c>
      <c r="AC441">
        <v>0</v>
      </c>
      <c r="AG441" t="s">
        <v>46</v>
      </c>
      <c r="AH441" t="s">
        <v>158</v>
      </c>
      <c r="AI441" s="1">
        <v>32575</v>
      </c>
      <c r="AJ441">
        <v>24477.919999999998</v>
      </c>
      <c r="AK441" s="33">
        <f t="shared" si="18"/>
        <v>60</v>
      </c>
      <c r="AL441" t="str">
        <f t="shared" si="19"/>
        <v>59-63</v>
      </c>
      <c r="AM441" t="str">
        <f t="shared" si="20"/>
        <v>20.000 ou mais</v>
      </c>
    </row>
    <row r="442" spans="1:39" x14ac:dyDescent="0.25">
      <c r="A442" t="s">
        <v>2565</v>
      </c>
      <c r="B442" t="s">
        <v>36</v>
      </c>
      <c r="C442">
        <v>412606</v>
      </c>
      <c r="D442">
        <v>36563072615</v>
      </c>
      <c r="E442" t="s">
        <v>2566</v>
      </c>
      <c r="F442" t="s">
        <v>53</v>
      </c>
      <c r="G442" t="s">
        <v>2567</v>
      </c>
      <c r="H442" t="s">
        <v>38</v>
      </c>
      <c r="I442" t="s">
        <v>39</v>
      </c>
      <c r="K442" t="s">
        <v>40</v>
      </c>
      <c r="L442" t="s">
        <v>286</v>
      </c>
      <c r="M442">
        <v>131</v>
      </c>
      <c r="N442" t="s">
        <v>85</v>
      </c>
      <c r="O442" t="s">
        <v>41</v>
      </c>
      <c r="P442">
        <v>403</v>
      </c>
      <c r="Q442" t="s">
        <v>105</v>
      </c>
      <c r="R442" t="s">
        <v>41</v>
      </c>
      <c r="T442" t="s">
        <v>61</v>
      </c>
      <c r="U442" t="s">
        <v>1252</v>
      </c>
      <c r="V442" t="s">
        <v>44</v>
      </c>
      <c r="X442" t="s">
        <v>45</v>
      </c>
      <c r="AA442">
        <v>0</v>
      </c>
      <c r="AC442">
        <v>0</v>
      </c>
      <c r="AG442" t="s">
        <v>46</v>
      </c>
      <c r="AH442" t="s">
        <v>158</v>
      </c>
      <c r="AI442" s="1">
        <v>31321</v>
      </c>
      <c r="AJ442">
        <v>32758.91</v>
      </c>
      <c r="AK442" s="33">
        <f t="shared" si="18"/>
        <v>66</v>
      </c>
      <c r="AL442" t="str">
        <f t="shared" si="19"/>
        <v>64-68</v>
      </c>
      <c r="AM442" t="str">
        <f t="shared" si="20"/>
        <v>20.000 ou mais</v>
      </c>
    </row>
    <row r="443" spans="1:39" x14ac:dyDescent="0.25">
      <c r="A443" t="s">
        <v>2568</v>
      </c>
      <c r="B443" t="s">
        <v>36</v>
      </c>
      <c r="C443">
        <v>1280600</v>
      </c>
      <c r="D443">
        <v>96824654604</v>
      </c>
      <c r="E443" t="s">
        <v>2569</v>
      </c>
      <c r="F443" t="s">
        <v>53</v>
      </c>
      <c r="G443" t="s">
        <v>2570</v>
      </c>
      <c r="H443" t="s">
        <v>80</v>
      </c>
      <c r="I443" t="s">
        <v>39</v>
      </c>
      <c r="K443" t="s">
        <v>40</v>
      </c>
      <c r="M443">
        <v>369</v>
      </c>
      <c r="N443" t="s">
        <v>242</v>
      </c>
      <c r="O443" t="s">
        <v>41</v>
      </c>
      <c r="P443">
        <v>369</v>
      </c>
      <c r="Q443" t="s">
        <v>242</v>
      </c>
      <c r="R443" t="s">
        <v>41</v>
      </c>
      <c r="T443" t="s">
        <v>61</v>
      </c>
      <c r="U443" t="s">
        <v>1236</v>
      </c>
      <c r="V443" t="s">
        <v>44</v>
      </c>
      <c r="X443" t="s">
        <v>45</v>
      </c>
      <c r="AA443">
        <v>0</v>
      </c>
      <c r="AC443">
        <v>0</v>
      </c>
      <c r="AG443" t="s">
        <v>46</v>
      </c>
      <c r="AH443" t="s">
        <v>158</v>
      </c>
      <c r="AI443" s="1">
        <v>41806</v>
      </c>
      <c r="AJ443">
        <v>12272.12</v>
      </c>
      <c r="AK443" s="33">
        <f t="shared" si="18"/>
        <v>50</v>
      </c>
      <c r="AL443" t="str">
        <f t="shared" si="19"/>
        <v>49-53</v>
      </c>
      <c r="AM443" t="str">
        <f t="shared" si="20"/>
        <v>12.000 a 13.999</v>
      </c>
    </row>
    <row r="444" spans="1:39" x14ac:dyDescent="0.25">
      <c r="A444" t="s">
        <v>2571</v>
      </c>
      <c r="B444" t="s">
        <v>36</v>
      </c>
      <c r="C444">
        <v>1359556</v>
      </c>
      <c r="D444">
        <v>3766676997</v>
      </c>
      <c r="E444" t="s">
        <v>2572</v>
      </c>
      <c r="F444" t="s">
        <v>53</v>
      </c>
      <c r="G444" t="s">
        <v>2573</v>
      </c>
      <c r="H444" t="s">
        <v>48</v>
      </c>
      <c r="I444" t="s">
        <v>39</v>
      </c>
      <c r="K444" t="s">
        <v>72</v>
      </c>
      <c r="M444">
        <v>791</v>
      </c>
      <c r="N444" t="s">
        <v>103</v>
      </c>
      <c r="O444" t="s">
        <v>104</v>
      </c>
      <c r="P444">
        <v>403</v>
      </c>
      <c r="Q444" t="s">
        <v>105</v>
      </c>
      <c r="R444" t="s">
        <v>41</v>
      </c>
      <c r="T444" t="s">
        <v>61</v>
      </c>
      <c r="U444" t="s">
        <v>1257</v>
      </c>
      <c r="V444" t="s">
        <v>44</v>
      </c>
      <c r="X444" t="s">
        <v>45</v>
      </c>
      <c r="AA444">
        <v>0</v>
      </c>
      <c r="AC444">
        <v>0</v>
      </c>
      <c r="AG444" t="s">
        <v>46</v>
      </c>
      <c r="AH444" t="s">
        <v>158</v>
      </c>
      <c r="AI444" s="1">
        <v>43182</v>
      </c>
      <c r="AJ444">
        <v>11800.12</v>
      </c>
      <c r="AK444" s="33">
        <f t="shared" si="18"/>
        <v>40</v>
      </c>
      <c r="AL444" t="str">
        <f t="shared" si="19"/>
        <v>39-43</v>
      </c>
      <c r="AM444" t="str">
        <f t="shared" si="20"/>
        <v>10.000 a 11.999</v>
      </c>
    </row>
    <row r="445" spans="1:39" x14ac:dyDescent="0.25">
      <c r="A445" t="s">
        <v>2574</v>
      </c>
      <c r="B445" t="s">
        <v>36</v>
      </c>
      <c r="C445">
        <v>1151408</v>
      </c>
      <c r="D445">
        <v>72432861604</v>
      </c>
      <c r="E445" t="s">
        <v>2575</v>
      </c>
      <c r="F445" t="s">
        <v>53</v>
      </c>
      <c r="G445" t="s">
        <v>2576</v>
      </c>
      <c r="H445" t="s">
        <v>48</v>
      </c>
      <c r="I445" t="s">
        <v>39</v>
      </c>
      <c r="K445" t="s">
        <v>40</v>
      </c>
      <c r="M445">
        <v>305</v>
      </c>
      <c r="N445" t="s">
        <v>100</v>
      </c>
      <c r="O445" t="s">
        <v>86</v>
      </c>
      <c r="P445">
        <v>305</v>
      </c>
      <c r="Q445" t="s">
        <v>100</v>
      </c>
      <c r="R445" t="s">
        <v>86</v>
      </c>
      <c r="T445" t="s">
        <v>61</v>
      </c>
      <c r="U445" t="s">
        <v>1534</v>
      </c>
      <c r="V445" t="s">
        <v>44</v>
      </c>
      <c r="X445" t="s">
        <v>45</v>
      </c>
      <c r="AA445">
        <v>0</v>
      </c>
      <c r="AC445">
        <v>0</v>
      </c>
      <c r="AG445" t="s">
        <v>46</v>
      </c>
      <c r="AH445" t="s">
        <v>71</v>
      </c>
      <c r="AI445" s="1">
        <v>44082</v>
      </c>
      <c r="AJ445">
        <v>3698.32</v>
      </c>
      <c r="AK445" s="33">
        <f t="shared" si="18"/>
        <v>54</v>
      </c>
      <c r="AL445" t="str">
        <f t="shared" si="19"/>
        <v>54-58</v>
      </c>
      <c r="AM445" t="str">
        <f t="shared" si="20"/>
        <v>2.000 a 3.999</v>
      </c>
    </row>
    <row r="446" spans="1:39" x14ac:dyDescent="0.25">
      <c r="A446" t="s">
        <v>2577</v>
      </c>
      <c r="B446" t="s">
        <v>36</v>
      </c>
      <c r="C446">
        <v>2044002</v>
      </c>
      <c r="D446">
        <v>5303335623</v>
      </c>
      <c r="E446" t="s">
        <v>2578</v>
      </c>
      <c r="F446" t="s">
        <v>53</v>
      </c>
      <c r="G446" t="s">
        <v>2579</v>
      </c>
      <c r="H446" t="s">
        <v>38</v>
      </c>
      <c r="I446" t="s">
        <v>39</v>
      </c>
      <c r="K446" t="s">
        <v>40</v>
      </c>
      <c r="M446">
        <v>795</v>
      </c>
      <c r="N446" t="s">
        <v>621</v>
      </c>
      <c r="O446" t="s">
        <v>55</v>
      </c>
      <c r="P446">
        <v>1158</v>
      </c>
      <c r="Q446" t="s">
        <v>608</v>
      </c>
      <c r="R446" t="s">
        <v>55</v>
      </c>
      <c r="T446" t="s">
        <v>52</v>
      </c>
      <c r="U446" t="s">
        <v>1236</v>
      </c>
      <c r="V446" t="s">
        <v>44</v>
      </c>
      <c r="X446" t="s">
        <v>45</v>
      </c>
      <c r="AA446">
        <v>0</v>
      </c>
      <c r="AC446">
        <v>0</v>
      </c>
      <c r="AG446" t="s">
        <v>46</v>
      </c>
      <c r="AH446" t="s">
        <v>158</v>
      </c>
      <c r="AI446" s="1">
        <v>41477</v>
      </c>
      <c r="AJ446">
        <v>8561.94</v>
      </c>
      <c r="AK446" s="33">
        <f t="shared" si="18"/>
        <v>39</v>
      </c>
      <c r="AL446" t="str">
        <f t="shared" si="19"/>
        <v>39-43</v>
      </c>
      <c r="AM446" t="str">
        <f t="shared" si="20"/>
        <v>8.000 a 9.999</v>
      </c>
    </row>
    <row r="447" spans="1:39" x14ac:dyDescent="0.25">
      <c r="A447" t="s">
        <v>2580</v>
      </c>
      <c r="B447" t="s">
        <v>36</v>
      </c>
      <c r="C447">
        <v>1349209</v>
      </c>
      <c r="D447">
        <v>16209441890</v>
      </c>
      <c r="E447" t="s">
        <v>2581</v>
      </c>
      <c r="F447" t="s">
        <v>37</v>
      </c>
      <c r="G447" t="s">
        <v>2582</v>
      </c>
      <c r="H447" t="s">
        <v>48</v>
      </c>
      <c r="I447" t="s">
        <v>39</v>
      </c>
      <c r="K447" t="s">
        <v>72</v>
      </c>
      <c r="L447" t="s">
        <v>790</v>
      </c>
      <c r="M447">
        <v>796</v>
      </c>
      <c r="N447" t="s">
        <v>571</v>
      </c>
      <c r="O447" t="s">
        <v>55</v>
      </c>
      <c r="P447">
        <v>1152</v>
      </c>
      <c r="Q447" t="s">
        <v>113</v>
      </c>
      <c r="R447" t="s">
        <v>55</v>
      </c>
      <c r="T447" t="s">
        <v>61</v>
      </c>
      <c r="U447" t="s">
        <v>1269</v>
      </c>
      <c r="V447" t="s">
        <v>44</v>
      </c>
      <c r="X447" t="s">
        <v>45</v>
      </c>
      <c r="AA447">
        <v>0</v>
      </c>
      <c r="AC447">
        <v>0</v>
      </c>
      <c r="AG447" t="s">
        <v>46</v>
      </c>
      <c r="AH447" t="s">
        <v>158</v>
      </c>
      <c r="AI447" s="1">
        <v>39346</v>
      </c>
      <c r="AJ447">
        <v>17945.810000000001</v>
      </c>
      <c r="AK447" s="33">
        <f t="shared" si="18"/>
        <v>50</v>
      </c>
      <c r="AL447" t="str">
        <f t="shared" si="19"/>
        <v>49-53</v>
      </c>
      <c r="AM447" t="str">
        <f t="shared" si="20"/>
        <v>16.000 a 17.999</v>
      </c>
    </row>
    <row r="448" spans="1:39" x14ac:dyDescent="0.25">
      <c r="A448" t="s">
        <v>2583</v>
      </c>
      <c r="B448" t="s">
        <v>36</v>
      </c>
      <c r="C448">
        <v>1913766</v>
      </c>
      <c r="D448">
        <v>6187089600</v>
      </c>
      <c r="E448" t="s">
        <v>2584</v>
      </c>
      <c r="F448" t="s">
        <v>37</v>
      </c>
      <c r="G448" t="s">
        <v>2585</v>
      </c>
      <c r="H448" t="s">
        <v>48</v>
      </c>
      <c r="I448" t="s">
        <v>39</v>
      </c>
      <c r="K448" t="s">
        <v>40</v>
      </c>
      <c r="M448">
        <v>344</v>
      </c>
      <c r="N448" t="s">
        <v>111</v>
      </c>
      <c r="O448" t="s">
        <v>41</v>
      </c>
      <c r="P448">
        <v>344</v>
      </c>
      <c r="Q448" t="s">
        <v>111</v>
      </c>
      <c r="R448" t="s">
        <v>41</v>
      </c>
      <c r="T448" t="s">
        <v>61</v>
      </c>
      <c r="U448" t="s">
        <v>1351</v>
      </c>
      <c r="V448" t="s">
        <v>44</v>
      </c>
      <c r="X448" t="s">
        <v>45</v>
      </c>
      <c r="AA448">
        <v>0</v>
      </c>
      <c r="AC448">
        <v>0</v>
      </c>
      <c r="AG448" t="s">
        <v>46</v>
      </c>
      <c r="AH448" t="s">
        <v>158</v>
      </c>
      <c r="AI448" s="1">
        <v>40940</v>
      </c>
      <c r="AJ448">
        <v>16591.91</v>
      </c>
      <c r="AK448" s="33">
        <f t="shared" si="18"/>
        <v>39</v>
      </c>
      <c r="AL448" t="str">
        <f t="shared" si="19"/>
        <v>39-43</v>
      </c>
      <c r="AM448" t="str">
        <f t="shared" si="20"/>
        <v>16.000 a 17.999</v>
      </c>
    </row>
    <row r="449" spans="1:39" x14ac:dyDescent="0.25">
      <c r="A449" t="s">
        <v>2586</v>
      </c>
      <c r="B449" t="s">
        <v>36</v>
      </c>
      <c r="C449">
        <v>1714696</v>
      </c>
      <c r="D449">
        <v>18558203822</v>
      </c>
      <c r="E449" t="s">
        <v>2393</v>
      </c>
      <c r="F449" t="s">
        <v>37</v>
      </c>
      <c r="G449" t="s">
        <v>2587</v>
      </c>
      <c r="H449" t="s">
        <v>48</v>
      </c>
      <c r="I449" t="s">
        <v>39</v>
      </c>
      <c r="K449" t="s">
        <v>72</v>
      </c>
      <c r="M449">
        <v>806</v>
      </c>
      <c r="N449" t="s">
        <v>265</v>
      </c>
      <c r="O449" t="s">
        <v>41</v>
      </c>
      <c r="P449">
        <v>806</v>
      </c>
      <c r="Q449" t="s">
        <v>265</v>
      </c>
      <c r="R449" t="s">
        <v>41</v>
      </c>
      <c r="T449" t="s">
        <v>61</v>
      </c>
      <c r="U449" t="s">
        <v>1269</v>
      </c>
      <c r="V449" t="s">
        <v>44</v>
      </c>
      <c r="X449" t="s">
        <v>45</v>
      </c>
      <c r="AA449">
        <v>0</v>
      </c>
      <c r="AC449">
        <v>0</v>
      </c>
      <c r="AG449" t="s">
        <v>46</v>
      </c>
      <c r="AH449" t="s">
        <v>158</v>
      </c>
      <c r="AI449" s="1">
        <v>40161</v>
      </c>
      <c r="AJ449">
        <v>21798.57</v>
      </c>
      <c r="AK449" s="33">
        <f t="shared" si="18"/>
        <v>48</v>
      </c>
      <c r="AL449" t="str">
        <f t="shared" si="19"/>
        <v>44-48</v>
      </c>
      <c r="AM449" t="str">
        <f t="shared" si="20"/>
        <v>20.000 ou mais</v>
      </c>
    </row>
    <row r="450" spans="1:39" x14ac:dyDescent="0.25">
      <c r="A450" t="s">
        <v>2588</v>
      </c>
      <c r="B450" t="s">
        <v>36</v>
      </c>
      <c r="C450">
        <v>3254235</v>
      </c>
      <c r="D450">
        <v>8497832671</v>
      </c>
      <c r="E450" t="s">
        <v>2589</v>
      </c>
      <c r="F450" t="s">
        <v>37</v>
      </c>
      <c r="G450" t="s">
        <v>2590</v>
      </c>
      <c r="H450" t="s">
        <v>48</v>
      </c>
      <c r="I450" t="s">
        <v>39</v>
      </c>
      <c r="K450" t="s">
        <v>40</v>
      </c>
      <c r="M450">
        <v>319</v>
      </c>
      <c r="N450" t="s">
        <v>118</v>
      </c>
      <c r="O450" t="s">
        <v>86</v>
      </c>
      <c r="P450">
        <v>319</v>
      </c>
      <c r="Q450" t="s">
        <v>118</v>
      </c>
      <c r="R450" t="s">
        <v>86</v>
      </c>
      <c r="T450" t="s">
        <v>342</v>
      </c>
      <c r="U450" t="s">
        <v>1244</v>
      </c>
      <c r="V450" t="s">
        <v>825</v>
      </c>
      <c r="X450" t="s">
        <v>45</v>
      </c>
      <c r="AA450">
        <v>0</v>
      </c>
      <c r="AC450">
        <v>0</v>
      </c>
      <c r="AG450" t="s">
        <v>826</v>
      </c>
      <c r="AH450" t="s">
        <v>47</v>
      </c>
      <c r="AI450" s="1">
        <v>44468</v>
      </c>
      <c r="AJ450">
        <v>3259.43</v>
      </c>
      <c r="AK450" s="33">
        <f t="shared" si="18"/>
        <v>32</v>
      </c>
      <c r="AL450" t="str">
        <f t="shared" si="19"/>
        <v>29-33</v>
      </c>
      <c r="AM450" t="str">
        <f t="shared" si="20"/>
        <v>2.000 a 3.999</v>
      </c>
    </row>
    <row r="451" spans="1:39" x14ac:dyDescent="0.25">
      <c r="A451" t="s">
        <v>2591</v>
      </c>
      <c r="B451" t="s">
        <v>36</v>
      </c>
      <c r="C451">
        <v>1813905</v>
      </c>
      <c r="D451">
        <v>1496293622</v>
      </c>
      <c r="E451" t="s">
        <v>2592</v>
      </c>
      <c r="F451" t="s">
        <v>37</v>
      </c>
      <c r="G451" t="s">
        <v>2593</v>
      </c>
      <c r="H451" t="s">
        <v>67</v>
      </c>
      <c r="I451" t="s">
        <v>39</v>
      </c>
      <c r="K451" t="s">
        <v>40</v>
      </c>
      <c r="M451">
        <v>577</v>
      </c>
      <c r="N451" t="s">
        <v>607</v>
      </c>
      <c r="O451" t="s">
        <v>55</v>
      </c>
      <c r="P451">
        <v>1158</v>
      </c>
      <c r="Q451" t="s">
        <v>608</v>
      </c>
      <c r="R451" t="s">
        <v>55</v>
      </c>
      <c r="T451" t="s">
        <v>61</v>
      </c>
      <c r="U451" t="s">
        <v>1278</v>
      </c>
      <c r="V451" t="s">
        <v>44</v>
      </c>
      <c r="X451" t="s">
        <v>45</v>
      </c>
      <c r="AA451">
        <v>0</v>
      </c>
      <c r="AC451">
        <v>0</v>
      </c>
      <c r="AG451" t="s">
        <v>46</v>
      </c>
      <c r="AH451" t="s">
        <v>158</v>
      </c>
      <c r="AI451" s="1">
        <v>40415</v>
      </c>
      <c r="AJ451">
        <v>12763.01</v>
      </c>
      <c r="AK451" s="33">
        <f t="shared" ref="AK451:AK514" si="21">(YEAR($AO$2))-YEAR(E451)</f>
        <v>40</v>
      </c>
      <c r="AL451" t="str">
        <f t="shared" ref="AL451:AL514" si="22">VLOOKUP(AK451,$AQ$2:$AR$13,2,1)</f>
        <v>39-43</v>
      </c>
      <c r="AM451" t="str">
        <f t="shared" ref="AM451:AM514" si="23">VLOOKUP(AJ451,$AS$2:$AT$12,2,1)</f>
        <v>12.000 a 13.999</v>
      </c>
    </row>
    <row r="452" spans="1:39" x14ac:dyDescent="0.25">
      <c r="A452" t="s">
        <v>2594</v>
      </c>
      <c r="B452" t="s">
        <v>36</v>
      </c>
      <c r="C452">
        <v>3263538</v>
      </c>
      <c r="D452">
        <v>7227022480</v>
      </c>
      <c r="E452" t="s">
        <v>497</v>
      </c>
      <c r="F452" t="s">
        <v>37</v>
      </c>
      <c r="G452" t="s">
        <v>2595</v>
      </c>
      <c r="H452" t="s">
        <v>48</v>
      </c>
      <c r="I452" t="s">
        <v>39</v>
      </c>
      <c r="K452" t="s">
        <v>299</v>
      </c>
      <c r="M452">
        <v>305</v>
      </c>
      <c r="N452" t="s">
        <v>100</v>
      </c>
      <c r="O452" t="s">
        <v>86</v>
      </c>
      <c r="P452">
        <v>305</v>
      </c>
      <c r="Q452" t="s">
        <v>100</v>
      </c>
      <c r="R452" t="s">
        <v>86</v>
      </c>
      <c r="T452" t="s">
        <v>342</v>
      </c>
      <c r="U452" t="s">
        <v>1244</v>
      </c>
      <c r="V452" t="s">
        <v>825</v>
      </c>
      <c r="X452" t="s">
        <v>45</v>
      </c>
      <c r="AA452">
        <v>0</v>
      </c>
      <c r="AC452">
        <v>0</v>
      </c>
      <c r="AG452" t="s">
        <v>826</v>
      </c>
      <c r="AH452" t="s">
        <v>47</v>
      </c>
      <c r="AI452" s="1">
        <v>44550</v>
      </c>
      <c r="AJ452">
        <v>3866.06</v>
      </c>
      <c r="AK452" s="33">
        <f t="shared" si="21"/>
        <v>31</v>
      </c>
      <c r="AL452" t="str">
        <f t="shared" si="22"/>
        <v>29-33</v>
      </c>
      <c r="AM452" t="str">
        <f t="shared" si="23"/>
        <v>2.000 a 3.999</v>
      </c>
    </row>
    <row r="453" spans="1:39" x14ac:dyDescent="0.25">
      <c r="A453" t="s">
        <v>2596</v>
      </c>
      <c r="B453" t="s">
        <v>36</v>
      </c>
      <c r="C453">
        <v>1123261</v>
      </c>
      <c r="D453">
        <v>68306237668</v>
      </c>
      <c r="E453" t="s">
        <v>2597</v>
      </c>
      <c r="F453" t="s">
        <v>53</v>
      </c>
      <c r="G453" t="s">
        <v>2598</v>
      </c>
      <c r="H453" t="s">
        <v>48</v>
      </c>
      <c r="I453" t="s">
        <v>39</v>
      </c>
      <c r="K453" t="s">
        <v>72</v>
      </c>
      <c r="L453" t="s">
        <v>139</v>
      </c>
      <c r="M453">
        <v>363</v>
      </c>
      <c r="N453" t="s">
        <v>155</v>
      </c>
      <c r="O453" t="s">
        <v>41</v>
      </c>
      <c r="P453">
        <v>363</v>
      </c>
      <c r="Q453" t="s">
        <v>155</v>
      </c>
      <c r="R453" t="s">
        <v>41</v>
      </c>
      <c r="T453" t="s">
        <v>61</v>
      </c>
      <c r="U453" t="s">
        <v>1252</v>
      </c>
      <c r="V453" t="s">
        <v>44</v>
      </c>
      <c r="X453" t="s">
        <v>45</v>
      </c>
      <c r="AA453">
        <v>0</v>
      </c>
      <c r="AC453">
        <v>0</v>
      </c>
      <c r="AG453" t="s">
        <v>46</v>
      </c>
      <c r="AH453" t="s">
        <v>158</v>
      </c>
      <c r="AI453" s="1">
        <v>34421</v>
      </c>
      <c r="AJ453">
        <v>20911.96</v>
      </c>
      <c r="AK453" s="33">
        <f t="shared" si="21"/>
        <v>54</v>
      </c>
      <c r="AL453" t="str">
        <f t="shared" si="22"/>
        <v>54-58</v>
      </c>
      <c r="AM453" t="str">
        <f t="shared" si="23"/>
        <v>20.000 ou mais</v>
      </c>
    </row>
    <row r="454" spans="1:39" x14ac:dyDescent="0.25">
      <c r="A454" t="s">
        <v>2599</v>
      </c>
      <c r="B454" t="s">
        <v>36</v>
      </c>
      <c r="C454">
        <v>2252639</v>
      </c>
      <c r="D454">
        <v>7065098621</v>
      </c>
      <c r="E454" t="s">
        <v>2600</v>
      </c>
      <c r="F454" t="s">
        <v>53</v>
      </c>
      <c r="G454" t="s">
        <v>2601</v>
      </c>
      <c r="H454" t="s">
        <v>48</v>
      </c>
      <c r="I454" t="s">
        <v>39</v>
      </c>
      <c r="K454" t="s">
        <v>40</v>
      </c>
      <c r="M454">
        <v>305</v>
      </c>
      <c r="N454" t="s">
        <v>100</v>
      </c>
      <c r="O454" t="s">
        <v>86</v>
      </c>
      <c r="P454">
        <v>305</v>
      </c>
      <c r="Q454" t="s">
        <v>100</v>
      </c>
      <c r="R454" t="s">
        <v>86</v>
      </c>
      <c r="T454" t="s">
        <v>61</v>
      </c>
      <c r="U454" t="s">
        <v>1236</v>
      </c>
      <c r="V454" t="s">
        <v>44</v>
      </c>
      <c r="X454" t="s">
        <v>45</v>
      </c>
      <c r="AA454">
        <v>0</v>
      </c>
      <c r="AC454">
        <v>0</v>
      </c>
      <c r="AG454" t="s">
        <v>46</v>
      </c>
      <c r="AH454" t="s">
        <v>158</v>
      </c>
      <c r="AI454" s="1">
        <v>42269</v>
      </c>
      <c r="AJ454">
        <v>12842.91</v>
      </c>
      <c r="AK454" s="33">
        <f t="shared" si="21"/>
        <v>36</v>
      </c>
      <c r="AL454" t="str">
        <f t="shared" si="22"/>
        <v>34-38</v>
      </c>
      <c r="AM454" t="str">
        <f t="shared" si="23"/>
        <v>12.000 a 13.999</v>
      </c>
    </row>
    <row r="455" spans="1:39" x14ac:dyDescent="0.25">
      <c r="A455" t="s">
        <v>2602</v>
      </c>
      <c r="B455" t="s">
        <v>36</v>
      </c>
      <c r="C455">
        <v>1748693</v>
      </c>
      <c r="D455">
        <v>28609510832</v>
      </c>
      <c r="E455" t="s">
        <v>2603</v>
      </c>
      <c r="F455" t="s">
        <v>53</v>
      </c>
      <c r="G455" t="s">
        <v>2604</v>
      </c>
      <c r="H455" t="s">
        <v>48</v>
      </c>
      <c r="I455" t="s">
        <v>39</v>
      </c>
      <c r="K455" t="s">
        <v>72</v>
      </c>
      <c r="M455">
        <v>356</v>
      </c>
      <c r="N455" t="s">
        <v>206</v>
      </c>
      <c r="O455" t="s">
        <v>41</v>
      </c>
      <c r="P455">
        <v>356</v>
      </c>
      <c r="Q455" t="s">
        <v>206</v>
      </c>
      <c r="R455" t="s">
        <v>41</v>
      </c>
      <c r="T455" t="s">
        <v>61</v>
      </c>
      <c r="U455" t="s">
        <v>1269</v>
      </c>
      <c r="V455" t="s">
        <v>44</v>
      </c>
      <c r="X455" t="s">
        <v>45</v>
      </c>
      <c r="AA455">
        <v>0</v>
      </c>
      <c r="AC455">
        <v>0</v>
      </c>
      <c r="AG455" t="s">
        <v>46</v>
      </c>
      <c r="AH455" t="s">
        <v>158</v>
      </c>
      <c r="AI455" s="1">
        <v>40169</v>
      </c>
      <c r="AJ455">
        <v>18928.990000000002</v>
      </c>
      <c r="AK455" s="33">
        <f t="shared" si="21"/>
        <v>43</v>
      </c>
      <c r="AL455" t="str">
        <f t="shared" si="22"/>
        <v>39-43</v>
      </c>
      <c r="AM455" t="str">
        <f t="shared" si="23"/>
        <v>18.000 a 19.999</v>
      </c>
    </row>
    <row r="456" spans="1:39" x14ac:dyDescent="0.25">
      <c r="A456" t="s">
        <v>2605</v>
      </c>
      <c r="B456" t="s">
        <v>36</v>
      </c>
      <c r="C456">
        <v>1664222</v>
      </c>
      <c r="D456">
        <v>4061671685</v>
      </c>
      <c r="E456" t="s">
        <v>2606</v>
      </c>
      <c r="F456" t="s">
        <v>53</v>
      </c>
      <c r="G456" t="s">
        <v>2607</v>
      </c>
      <c r="H456" t="s">
        <v>48</v>
      </c>
      <c r="I456" t="s">
        <v>39</v>
      </c>
      <c r="K456" t="s">
        <v>40</v>
      </c>
      <c r="L456" t="s">
        <v>244</v>
      </c>
      <c r="M456">
        <v>335</v>
      </c>
      <c r="N456" t="s">
        <v>159</v>
      </c>
      <c r="O456" t="s">
        <v>41</v>
      </c>
      <c r="P456">
        <v>335</v>
      </c>
      <c r="Q456" t="s">
        <v>159</v>
      </c>
      <c r="R456" t="s">
        <v>41</v>
      </c>
      <c r="T456" t="s">
        <v>61</v>
      </c>
      <c r="U456" t="s">
        <v>1241</v>
      </c>
      <c r="V456" t="s">
        <v>44</v>
      </c>
      <c r="X456" t="s">
        <v>45</v>
      </c>
      <c r="AA456">
        <v>0</v>
      </c>
      <c r="AC456">
        <v>0</v>
      </c>
      <c r="AG456" t="s">
        <v>46</v>
      </c>
      <c r="AH456" t="s">
        <v>158</v>
      </c>
      <c r="AI456" s="1">
        <v>39762</v>
      </c>
      <c r="AJ456">
        <v>18831.13</v>
      </c>
      <c r="AK456" s="33">
        <f t="shared" si="21"/>
        <v>43</v>
      </c>
      <c r="AL456" t="str">
        <f t="shared" si="22"/>
        <v>39-43</v>
      </c>
      <c r="AM456" t="str">
        <f t="shared" si="23"/>
        <v>18.000 a 19.999</v>
      </c>
    </row>
    <row r="457" spans="1:39" x14ac:dyDescent="0.25">
      <c r="A457" t="s">
        <v>2608</v>
      </c>
      <c r="B457" t="s">
        <v>36</v>
      </c>
      <c r="C457">
        <v>2028976</v>
      </c>
      <c r="D457">
        <v>86209329691</v>
      </c>
      <c r="E457" t="s">
        <v>1418</v>
      </c>
      <c r="F457" t="s">
        <v>53</v>
      </c>
      <c r="G457" t="s">
        <v>2609</v>
      </c>
      <c r="H457" t="s">
        <v>38</v>
      </c>
      <c r="I457" t="s">
        <v>39</v>
      </c>
      <c r="K457" t="s">
        <v>40</v>
      </c>
      <c r="M457">
        <v>794</v>
      </c>
      <c r="N457" t="s">
        <v>807</v>
      </c>
      <c r="O457" t="s">
        <v>55</v>
      </c>
      <c r="P457">
        <v>1158</v>
      </c>
      <c r="Q457" t="s">
        <v>608</v>
      </c>
      <c r="R457" t="s">
        <v>55</v>
      </c>
      <c r="T457" t="s">
        <v>61</v>
      </c>
      <c r="U457" t="s">
        <v>1302</v>
      </c>
      <c r="V457" t="s">
        <v>44</v>
      </c>
      <c r="X457" t="s">
        <v>45</v>
      </c>
      <c r="AA457">
        <v>0</v>
      </c>
      <c r="AC457">
        <v>0</v>
      </c>
      <c r="AG457" t="s">
        <v>46</v>
      </c>
      <c r="AH457" t="s">
        <v>158</v>
      </c>
      <c r="AI457" s="1">
        <v>41414</v>
      </c>
      <c r="AJ457">
        <v>13273.52</v>
      </c>
      <c r="AK457" s="33">
        <f t="shared" si="21"/>
        <v>51</v>
      </c>
      <c r="AL457" t="str">
        <f t="shared" si="22"/>
        <v>49-53</v>
      </c>
      <c r="AM457" t="str">
        <f t="shared" si="23"/>
        <v>12.000 a 13.999</v>
      </c>
    </row>
    <row r="458" spans="1:39" x14ac:dyDescent="0.25">
      <c r="A458" t="s">
        <v>2610</v>
      </c>
      <c r="B458" t="s">
        <v>36</v>
      </c>
      <c r="C458">
        <v>2848698</v>
      </c>
      <c r="D458">
        <v>4870078678</v>
      </c>
      <c r="E458" t="s">
        <v>2611</v>
      </c>
      <c r="F458" t="s">
        <v>53</v>
      </c>
      <c r="G458" t="s">
        <v>2612</v>
      </c>
      <c r="H458" t="s">
        <v>48</v>
      </c>
      <c r="I458" t="s">
        <v>39</v>
      </c>
      <c r="K458" t="s">
        <v>40</v>
      </c>
      <c r="M458">
        <v>294</v>
      </c>
      <c r="N458" t="s">
        <v>137</v>
      </c>
      <c r="O458" t="s">
        <v>86</v>
      </c>
      <c r="P458">
        <v>294</v>
      </c>
      <c r="Q458" t="s">
        <v>137</v>
      </c>
      <c r="R458" t="s">
        <v>86</v>
      </c>
      <c r="T458" t="s">
        <v>61</v>
      </c>
      <c r="U458" t="s">
        <v>1285</v>
      </c>
      <c r="V458" t="s">
        <v>44</v>
      </c>
      <c r="X458" t="s">
        <v>45</v>
      </c>
      <c r="AA458">
        <v>0</v>
      </c>
      <c r="AC458">
        <v>0</v>
      </c>
      <c r="AG458" t="s">
        <v>46</v>
      </c>
      <c r="AH458" t="s">
        <v>158</v>
      </c>
      <c r="AI458" s="1">
        <v>40973</v>
      </c>
      <c r="AJ458">
        <v>17255.59</v>
      </c>
      <c r="AK458" s="33">
        <f t="shared" si="21"/>
        <v>41</v>
      </c>
      <c r="AL458" t="str">
        <f t="shared" si="22"/>
        <v>39-43</v>
      </c>
      <c r="AM458" t="str">
        <f t="shared" si="23"/>
        <v>16.000 a 17.999</v>
      </c>
    </row>
    <row r="459" spans="1:39" x14ac:dyDescent="0.25">
      <c r="A459" t="s">
        <v>2613</v>
      </c>
      <c r="B459" t="s">
        <v>36</v>
      </c>
      <c r="C459">
        <v>3151938</v>
      </c>
      <c r="D459">
        <v>31193955874</v>
      </c>
      <c r="E459" t="s">
        <v>2614</v>
      </c>
      <c r="F459" t="s">
        <v>37</v>
      </c>
      <c r="G459" t="s">
        <v>2615</v>
      </c>
      <c r="H459" t="s">
        <v>48</v>
      </c>
      <c r="I459" t="s">
        <v>39</v>
      </c>
      <c r="K459" t="s">
        <v>72</v>
      </c>
      <c r="M459">
        <v>372</v>
      </c>
      <c r="N459" t="s">
        <v>76</v>
      </c>
      <c r="O459" t="s">
        <v>41</v>
      </c>
      <c r="P459">
        <v>372</v>
      </c>
      <c r="Q459" t="s">
        <v>76</v>
      </c>
      <c r="R459" t="s">
        <v>41</v>
      </c>
      <c r="T459" t="s">
        <v>61</v>
      </c>
      <c r="U459" t="s">
        <v>1257</v>
      </c>
      <c r="V459" t="s">
        <v>44</v>
      </c>
      <c r="X459" t="s">
        <v>45</v>
      </c>
      <c r="AA459">
        <v>0</v>
      </c>
      <c r="AC459">
        <v>0</v>
      </c>
      <c r="AG459" t="s">
        <v>46</v>
      </c>
      <c r="AH459" t="s">
        <v>158</v>
      </c>
      <c r="AI459" s="1">
        <v>43748</v>
      </c>
      <c r="AJ459">
        <v>11800.12</v>
      </c>
      <c r="AK459" s="33">
        <f t="shared" si="21"/>
        <v>40</v>
      </c>
      <c r="AL459" t="str">
        <f t="shared" si="22"/>
        <v>39-43</v>
      </c>
      <c r="AM459" t="str">
        <f t="shared" si="23"/>
        <v>10.000 a 11.999</v>
      </c>
    </row>
    <row r="460" spans="1:39" x14ac:dyDescent="0.25">
      <c r="A460" t="s">
        <v>2616</v>
      </c>
      <c r="B460" t="s">
        <v>36</v>
      </c>
      <c r="C460">
        <v>1056252</v>
      </c>
      <c r="D460">
        <v>13051931802</v>
      </c>
      <c r="E460" t="s">
        <v>759</v>
      </c>
      <c r="F460" t="s">
        <v>37</v>
      </c>
      <c r="G460" t="s">
        <v>2617</v>
      </c>
      <c r="H460" t="s">
        <v>38</v>
      </c>
      <c r="I460" t="s">
        <v>39</v>
      </c>
      <c r="K460" t="s">
        <v>72</v>
      </c>
      <c r="L460" t="s">
        <v>483</v>
      </c>
      <c r="M460">
        <v>301</v>
      </c>
      <c r="N460" t="s">
        <v>69</v>
      </c>
      <c r="O460" t="s">
        <v>70</v>
      </c>
      <c r="P460">
        <v>301</v>
      </c>
      <c r="Q460" t="s">
        <v>69</v>
      </c>
      <c r="R460" t="s">
        <v>70</v>
      </c>
      <c r="T460" t="s">
        <v>61</v>
      </c>
      <c r="U460" t="s">
        <v>1252</v>
      </c>
      <c r="V460" t="s">
        <v>44</v>
      </c>
      <c r="X460" t="s">
        <v>45</v>
      </c>
      <c r="AA460">
        <v>0</v>
      </c>
      <c r="AC460">
        <v>0</v>
      </c>
      <c r="AG460" t="s">
        <v>46</v>
      </c>
      <c r="AH460" t="s">
        <v>158</v>
      </c>
      <c r="AI460" s="1">
        <v>34731</v>
      </c>
      <c r="AJ460">
        <v>20911.96</v>
      </c>
      <c r="AK460" s="33">
        <f t="shared" si="21"/>
        <v>55</v>
      </c>
      <c r="AL460" t="str">
        <f t="shared" si="22"/>
        <v>54-58</v>
      </c>
      <c r="AM460" t="str">
        <f t="shared" si="23"/>
        <v>20.000 ou mais</v>
      </c>
    </row>
    <row r="461" spans="1:39" x14ac:dyDescent="0.25">
      <c r="A461" t="s">
        <v>2618</v>
      </c>
      <c r="B461" t="s">
        <v>36</v>
      </c>
      <c r="C461">
        <v>6413628</v>
      </c>
      <c r="D461">
        <v>32303653053</v>
      </c>
      <c r="E461" t="s">
        <v>2619</v>
      </c>
      <c r="F461" t="s">
        <v>37</v>
      </c>
      <c r="G461" t="s">
        <v>2620</v>
      </c>
      <c r="H461" t="s">
        <v>48</v>
      </c>
      <c r="I461" t="s">
        <v>39</v>
      </c>
      <c r="K461" t="s">
        <v>271</v>
      </c>
      <c r="L461" t="s">
        <v>1728</v>
      </c>
      <c r="M461">
        <v>1155</v>
      </c>
      <c r="N461" t="s">
        <v>188</v>
      </c>
      <c r="O461" t="s">
        <v>55</v>
      </c>
      <c r="P461">
        <v>1155</v>
      </c>
      <c r="Q461" t="s">
        <v>188</v>
      </c>
      <c r="R461" t="s">
        <v>55</v>
      </c>
      <c r="T461" t="s">
        <v>77</v>
      </c>
      <c r="U461" t="s">
        <v>1351</v>
      </c>
      <c r="V461" t="s">
        <v>1346</v>
      </c>
      <c r="X461" t="s">
        <v>45</v>
      </c>
      <c r="AA461">
        <v>0</v>
      </c>
      <c r="AC461">
        <v>0</v>
      </c>
      <c r="AG461" t="s">
        <v>826</v>
      </c>
      <c r="AH461" t="s">
        <v>158</v>
      </c>
      <c r="AI461" s="1">
        <v>44589</v>
      </c>
      <c r="AJ461">
        <v>15763.53</v>
      </c>
      <c r="AK461" s="33">
        <f t="shared" si="21"/>
        <v>62</v>
      </c>
      <c r="AL461" t="str">
        <f t="shared" si="22"/>
        <v>59-63</v>
      </c>
      <c r="AM461" t="str">
        <f t="shared" si="23"/>
        <v>14.000 a 15.999</v>
      </c>
    </row>
    <row r="462" spans="1:39" x14ac:dyDescent="0.25">
      <c r="A462" t="s">
        <v>2621</v>
      </c>
      <c r="B462" t="s">
        <v>36</v>
      </c>
      <c r="C462">
        <v>2773874</v>
      </c>
      <c r="D462">
        <v>28074694852</v>
      </c>
      <c r="E462" t="s">
        <v>631</v>
      </c>
      <c r="F462" t="s">
        <v>37</v>
      </c>
      <c r="G462" t="s">
        <v>2622</v>
      </c>
      <c r="H462" t="s">
        <v>48</v>
      </c>
      <c r="I462" t="s">
        <v>39</v>
      </c>
      <c r="K462" t="s">
        <v>72</v>
      </c>
      <c r="M462">
        <v>360</v>
      </c>
      <c r="N462" t="s">
        <v>455</v>
      </c>
      <c r="O462" t="s">
        <v>41</v>
      </c>
      <c r="P462">
        <v>360</v>
      </c>
      <c r="Q462" t="s">
        <v>455</v>
      </c>
      <c r="R462" t="s">
        <v>41</v>
      </c>
      <c r="T462" t="s">
        <v>61</v>
      </c>
      <c r="U462" t="s">
        <v>1302</v>
      </c>
      <c r="V462" t="s">
        <v>44</v>
      </c>
      <c r="X462" t="s">
        <v>45</v>
      </c>
      <c r="AA462">
        <v>0</v>
      </c>
      <c r="AC462">
        <v>0</v>
      </c>
      <c r="AG462" t="s">
        <v>46</v>
      </c>
      <c r="AH462" t="s">
        <v>158</v>
      </c>
      <c r="AI462" s="1">
        <v>40249</v>
      </c>
      <c r="AJ462">
        <v>13273.52</v>
      </c>
      <c r="AK462" s="33">
        <f t="shared" si="21"/>
        <v>44</v>
      </c>
      <c r="AL462" t="str">
        <f t="shared" si="22"/>
        <v>44-48</v>
      </c>
      <c r="AM462" t="str">
        <f t="shared" si="23"/>
        <v>12.000 a 13.999</v>
      </c>
    </row>
    <row r="463" spans="1:39" x14ac:dyDescent="0.25">
      <c r="A463" t="s">
        <v>2623</v>
      </c>
      <c r="B463" t="s">
        <v>36</v>
      </c>
      <c r="C463">
        <v>1043655</v>
      </c>
      <c r="D463">
        <v>1520886870</v>
      </c>
      <c r="E463" t="s">
        <v>2624</v>
      </c>
      <c r="F463" t="s">
        <v>37</v>
      </c>
      <c r="G463" t="s">
        <v>2625</v>
      </c>
      <c r="H463" t="s">
        <v>48</v>
      </c>
      <c r="I463" t="s">
        <v>39</v>
      </c>
      <c r="K463" t="s">
        <v>72</v>
      </c>
      <c r="M463">
        <v>349</v>
      </c>
      <c r="N463" t="s">
        <v>65</v>
      </c>
      <c r="O463" t="s">
        <v>41</v>
      </c>
      <c r="P463">
        <v>349</v>
      </c>
      <c r="Q463" t="s">
        <v>65</v>
      </c>
      <c r="R463" t="s">
        <v>41</v>
      </c>
      <c r="T463" t="s">
        <v>342</v>
      </c>
      <c r="U463" t="s">
        <v>1252</v>
      </c>
      <c r="V463" t="s">
        <v>1346</v>
      </c>
      <c r="X463" t="s">
        <v>45</v>
      </c>
      <c r="AA463">
        <v>0</v>
      </c>
      <c r="AC463">
        <v>0</v>
      </c>
      <c r="AG463" t="s">
        <v>826</v>
      </c>
      <c r="AH463" t="s">
        <v>158</v>
      </c>
      <c r="AI463" s="1">
        <v>44789</v>
      </c>
      <c r="AJ463">
        <v>19701.63</v>
      </c>
      <c r="AK463" s="33">
        <f t="shared" si="21"/>
        <v>64</v>
      </c>
      <c r="AL463" t="str">
        <f t="shared" si="22"/>
        <v>64-68</v>
      </c>
      <c r="AM463" t="str">
        <f t="shared" si="23"/>
        <v>18.000 a 19.999</v>
      </c>
    </row>
    <row r="464" spans="1:39" x14ac:dyDescent="0.25">
      <c r="A464" t="s">
        <v>2626</v>
      </c>
      <c r="B464" t="s">
        <v>36</v>
      </c>
      <c r="C464">
        <v>1506651</v>
      </c>
      <c r="D464">
        <v>26382575836</v>
      </c>
      <c r="E464" t="s">
        <v>2627</v>
      </c>
      <c r="F464" t="s">
        <v>37</v>
      </c>
      <c r="G464" t="s">
        <v>2628</v>
      </c>
      <c r="H464" t="s">
        <v>48</v>
      </c>
      <c r="I464" t="s">
        <v>39</v>
      </c>
      <c r="K464" t="s">
        <v>72</v>
      </c>
      <c r="M464">
        <v>326</v>
      </c>
      <c r="N464" t="s">
        <v>87</v>
      </c>
      <c r="O464" t="s">
        <v>86</v>
      </c>
      <c r="P464">
        <v>326</v>
      </c>
      <c r="Q464" t="s">
        <v>87</v>
      </c>
      <c r="R464" t="s">
        <v>86</v>
      </c>
      <c r="T464" t="s">
        <v>61</v>
      </c>
      <c r="U464" t="s">
        <v>1244</v>
      </c>
      <c r="V464" t="s">
        <v>44</v>
      </c>
      <c r="X464" t="s">
        <v>45</v>
      </c>
      <c r="AA464">
        <v>0</v>
      </c>
      <c r="AC464">
        <v>0</v>
      </c>
      <c r="AG464" t="s">
        <v>46</v>
      </c>
      <c r="AH464" t="s">
        <v>158</v>
      </c>
      <c r="AI464" s="1">
        <v>44736</v>
      </c>
      <c r="AJ464">
        <v>9616.18</v>
      </c>
      <c r="AK464" s="33">
        <f t="shared" si="21"/>
        <v>43</v>
      </c>
      <c r="AL464" t="str">
        <f t="shared" si="22"/>
        <v>39-43</v>
      </c>
      <c r="AM464" t="str">
        <f t="shared" si="23"/>
        <v>8.000 a 9.999</v>
      </c>
    </row>
    <row r="465" spans="1:39" x14ac:dyDescent="0.25">
      <c r="A465" t="s">
        <v>2629</v>
      </c>
      <c r="B465" t="s">
        <v>36</v>
      </c>
      <c r="C465">
        <v>3332005</v>
      </c>
      <c r="D465">
        <v>3953126636</v>
      </c>
      <c r="E465" t="s">
        <v>2630</v>
      </c>
      <c r="F465" t="s">
        <v>37</v>
      </c>
      <c r="G465" t="s">
        <v>2631</v>
      </c>
      <c r="H465" t="s">
        <v>48</v>
      </c>
      <c r="I465" t="s">
        <v>39</v>
      </c>
      <c r="K465" t="s">
        <v>40</v>
      </c>
      <c r="L465" t="s">
        <v>59</v>
      </c>
      <c r="M465">
        <v>288</v>
      </c>
      <c r="N465" t="s">
        <v>186</v>
      </c>
      <c r="O465" t="s">
        <v>86</v>
      </c>
      <c r="P465">
        <v>288</v>
      </c>
      <c r="Q465" t="s">
        <v>186</v>
      </c>
      <c r="R465" t="s">
        <v>86</v>
      </c>
      <c r="T465" t="s">
        <v>61</v>
      </c>
      <c r="U465" t="s">
        <v>1241</v>
      </c>
      <c r="V465" t="s">
        <v>44</v>
      </c>
      <c r="X465" t="s">
        <v>45</v>
      </c>
      <c r="AA465">
        <v>0</v>
      </c>
      <c r="AC465">
        <v>0</v>
      </c>
      <c r="AG465" t="s">
        <v>46</v>
      </c>
      <c r="AH465" t="s">
        <v>158</v>
      </c>
      <c r="AI465" s="1">
        <v>39716</v>
      </c>
      <c r="AJ465">
        <v>19531.71</v>
      </c>
      <c r="AK465" s="33">
        <f t="shared" si="21"/>
        <v>46</v>
      </c>
      <c r="AL465" t="str">
        <f t="shared" si="22"/>
        <v>44-48</v>
      </c>
      <c r="AM465" t="str">
        <f t="shared" si="23"/>
        <v>18.000 a 19.999</v>
      </c>
    </row>
    <row r="466" spans="1:39" x14ac:dyDescent="0.25">
      <c r="A466" t="s">
        <v>2632</v>
      </c>
      <c r="B466" t="s">
        <v>36</v>
      </c>
      <c r="C466">
        <v>1658399</v>
      </c>
      <c r="D466">
        <v>3450656627</v>
      </c>
      <c r="E466" t="s">
        <v>2633</v>
      </c>
      <c r="F466" t="s">
        <v>53</v>
      </c>
      <c r="G466" t="s">
        <v>2634</v>
      </c>
      <c r="H466" t="s">
        <v>48</v>
      </c>
      <c r="I466" t="s">
        <v>39</v>
      </c>
      <c r="K466" t="s">
        <v>40</v>
      </c>
      <c r="L466" t="s">
        <v>134</v>
      </c>
      <c r="M466">
        <v>807</v>
      </c>
      <c r="N466" t="s">
        <v>210</v>
      </c>
      <c r="O466" t="s">
        <v>41</v>
      </c>
      <c r="P466">
        <v>807</v>
      </c>
      <c r="Q466" t="s">
        <v>210</v>
      </c>
      <c r="R466" t="s">
        <v>41</v>
      </c>
      <c r="T466" t="s">
        <v>61</v>
      </c>
      <c r="U466" t="s">
        <v>1285</v>
      </c>
      <c r="V466" t="s">
        <v>44</v>
      </c>
      <c r="X466" t="s">
        <v>45</v>
      </c>
      <c r="AA466">
        <v>0</v>
      </c>
      <c r="AC466">
        <v>0</v>
      </c>
      <c r="AG466" t="s">
        <v>46</v>
      </c>
      <c r="AH466" t="s">
        <v>158</v>
      </c>
      <c r="AI466" s="1">
        <v>39716</v>
      </c>
      <c r="AJ466">
        <v>17255.59</v>
      </c>
      <c r="AK466" s="33">
        <f t="shared" si="21"/>
        <v>44</v>
      </c>
      <c r="AL466" t="str">
        <f t="shared" si="22"/>
        <v>44-48</v>
      </c>
      <c r="AM466" t="str">
        <f t="shared" si="23"/>
        <v>16.000 a 17.999</v>
      </c>
    </row>
    <row r="467" spans="1:39" x14ac:dyDescent="0.25">
      <c r="A467" t="s">
        <v>2635</v>
      </c>
      <c r="B467" t="s">
        <v>36</v>
      </c>
      <c r="C467">
        <v>2581327</v>
      </c>
      <c r="D467">
        <v>3720834638</v>
      </c>
      <c r="E467" t="s">
        <v>2636</v>
      </c>
      <c r="F467" t="s">
        <v>37</v>
      </c>
      <c r="G467" t="s">
        <v>2637</v>
      </c>
      <c r="H467" t="s">
        <v>48</v>
      </c>
      <c r="I467" t="s">
        <v>39</v>
      </c>
      <c r="K467" t="s">
        <v>40</v>
      </c>
      <c r="L467" t="s">
        <v>97</v>
      </c>
      <c r="M467">
        <v>294</v>
      </c>
      <c r="N467" t="s">
        <v>137</v>
      </c>
      <c r="O467" t="s">
        <v>86</v>
      </c>
      <c r="P467">
        <v>294</v>
      </c>
      <c r="Q467" t="s">
        <v>137</v>
      </c>
      <c r="R467" t="s">
        <v>86</v>
      </c>
      <c r="T467" t="s">
        <v>61</v>
      </c>
      <c r="U467" t="s">
        <v>1236</v>
      </c>
      <c r="V467" t="s">
        <v>44</v>
      </c>
      <c r="X467" t="s">
        <v>45</v>
      </c>
      <c r="AA467">
        <v>0</v>
      </c>
      <c r="AC467">
        <v>0</v>
      </c>
      <c r="AG467" t="s">
        <v>46</v>
      </c>
      <c r="AH467" t="s">
        <v>158</v>
      </c>
      <c r="AI467" s="1">
        <v>41548</v>
      </c>
      <c r="AJ467">
        <v>12842.91</v>
      </c>
      <c r="AK467" s="33">
        <f t="shared" si="21"/>
        <v>43</v>
      </c>
      <c r="AL467" t="str">
        <f t="shared" si="22"/>
        <v>39-43</v>
      </c>
      <c r="AM467" t="str">
        <f t="shared" si="23"/>
        <v>12.000 a 13.999</v>
      </c>
    </row>
    <row r="468" spans="1:39" x14ac:dyDescent="0.25">
      <c r="A468" t="s">
        <v>2638</v>
      </c>
      <c r="B468" t="s">
        <v>36</v>
      </c>
      <c r="C468">
        <v>2139857</v>
      </c>
      <c r="D468">
        <v>7134334694</v>
      </c>
      <c r="E468" t="s">
        <v>2639</v>
      </c>
      <c r="F468" t="s">
        <v>53</v>
      </c>
      <c r="G468" t="s">
        <v>2640</v>
      </c>
      <c r="H468" t="s">
        <v>48</v>
      </c>
      <c r="I468" t="s">
        <v>39</v>
      </c>
      <c r="K468" t="s">
        <v>40</v>
      </c>
      <c r="M468">
        <v>791</v>
      </c>
      <c r="N468" t="s">
        <v>103</v>
      </c>
      <c r="O468" t="s">
        <v>104</v>
      </c>
      <c r="P468">
        <v>403</v>
      </c>
      <c r="Q468" t="s">
        <v>105</v>
      </c>
      <c r="R468" t="s">
        <v>41</v>
      </c>
      <c r="T468" t="s">
        <v>61</v>
      </c>
      <c r="U468" t="s">
        <v>1278</v>
      </c>
      <c r="V468" t="s">
        <v>44</v>
      </c>
      <c r="X468" t="s">
        <v>45</v>
      </c>
      <c r="AA468">
        <v>0</v>
      </c>
      <c r="AC468">
        <v>0</v>
      </c>
      <c r="AG468" t="s">
        <v>46</v>
      </c>
      <c r="AH468" t="s">
        <v>158</v>
      </c>
      <c r="AI468" s="1">
        <v>41829</v>
      </c>
      <c r="AJ468">
        <v>12763.01</v>
      </c>
      <c r="AK468" s="33">
        <f t="shared" si="21"/>
        <v>35</v>
      </c>
      <c r="AL468" t="str">
        <f t="shared" si="22"/>
        <v>34-38</v>
      </c>
      <c r="AM468" t="str">
        <f t="shared" si="23"/>
        <v>12.000 a 13.999</v>
      </c>
    </row>
    <row r="469" spans="1:39" x14ac:dyDescent="0.25">
      <c r="A469" t="s">
        <v>2641</v>
      </c>
      <c r="B469" t="s">
        <v>36</v>
      </c>
      <c r="C469">
        <v>1149514</v>
      </c>
      <c r="D469">
        <v>32645591884</v>
      </c>
      <c r="E469" t="s">
        <v>2642</v>
      </c>
      <c r="F469" t="s">
        <v>53</v>
      </c>
      <c r="G469" t="s">
        <v>2643</v>
      </c>
      <c r="H469" t="s">
        <v>48</v>
      </c>
      <c r="I469" t="s">
        <v>39</v>
      </c>
      <c r="K469" t="s">
        <v>72</v>
      </c>
      <c r="M469">
        <v>960</v>
      </c>
      <c r="N469" t="s">
        <v>2644</v>
      </c>
      <c r="O469" t="s">
        <v>142</v>
      </c>
      <c r="P469">
        <v>407</v>
      </c>
      <c r="Q469" t="s">
        <v>161</v>
      </c>
      <c r="R469" t="s">
        <v>41</v>
      </c>
      <c r="T469" t="s">
        <v>61</v>
      </c>
      <c r="U469" t="s">
        <v>1244</v>
      </c>
      <c r="V469" t="s">
        <v>44</v>
      </c>
      <c r="X469" t="s">
        <v>45</v>
      </c>
      <c r="AA469">
        <v>0</v>
      </c>
      <c r="AC469">
        <v>0</v>
      </c>
      <c r="AG469" t="s">
        <v>46</v>
      </c>
      <c r="AH469" t="s">
        <v>158</v>
      </c>
      <c r="AI469" s="1">
        <v>44754</v>
      </c>
      <c r="AJ469">
        <v>9616.18</v>
      </c>
      <c r="AK469" s="33">
        <f t="shared" si="21"/>
        <v>38</v>
      </c>
      <c r="AL469" t="str">
        <f t="shared" si="22"/>
        <v>34-38</v>
      </c>
      <c r="AM469" t="str">
        <f t="shared" si="23"/>
        <v>8.000 a 9.999</v>
      </c>
    </row>
    <row r="470" spans="1:39" x14ac:dyDescent="0.25">
      <c r="A470" t="s">
        <v>2645</v>
      </c>
      <c r="B470" t="s">
        <v>36</v>
      </c>
      <c r="C470">
        <v>1188459</v>
      </c>
      <c r="D470">
        <v>8655358681</v>
      </c>
      <c r="E470" t="s">
        <v>703</v>
      </c>
      <c r="F470" t="s">
        <v>53</v>
      </c>
      <c r="G470" t="s">
        <v>2646</v>
      </c>
      <c r="H470" t="s">
        <v>48</v>
      </c>
      <c r="I470" t="s">
        <v>39</v>
      </c>
      <c r="K470" t="s">
        <v>56</v>
      </c>
      <c r="M470">
        <v>1158</v>
      </c>
      <c r="N470" t="s">
        <v>608</v>
      </c>
      <c r="O470" t="s">
        <v>55</v>
      </c>
      <c r="P470">
        <v>1158</v>
      </c>
      <c r="Q470" t="s">
        <v>608</v>
      </c>
      <c r="R470" t="s">
        <v>55</v>
      </c>
      <c r="T470" t="s">
        <v>413</v>
      </c>
      <c r="U470" t="s">
        <v>1244</v>
      </c>
      <c r="V470" t="s">
        <v>825</v>
      </c>
      <c r="X470" t="s">
        <v>45</v>
      </c>
      <c r="AA470">
        <v>0</v>
      </c>
      <c r="AC470">
        <v>0</v>
      </c>
      <c r="AG470" t="s">
        <v>826</v>
      </c>
      <c r="AH470" t="s">
        <v>47</v>
      </c>
      <c r="AI470" s="1">
        <v>44852</v>
      </c>
      <c r="AJ470">
        <v>3866.06</v>
      </c>
      <c r="AK470" s="33">
        <f t="shared" si="21"/>
        <v>34</v>
      </c>
      <c r="AL470" t="str">
        <f t="shared" si="22"/>
        <v>34-38</v>
      </c>
      <c r="AM470" t="str">
        <f t="shared" si="23"/>
        <v>2.000 a 3.999</v>
      </c>
    </row>
    <row r="471" spans="1:39" x14ac:dyDescent="0.25">
      <c r="A471" t="s">
        <v>2647</v>
      </c>
      <c r="B471" t="s">
        <v>36</v>
      </c>
      <c r="C471">
        <v>2163255</v>
      </c>
      <c r="D471">
        <v>996937129</v>
      </c>
      <c r="E471" t="s">
        <v>2648</v>
      </c>
      <c r="F471" t="s">
        <v>53</v>
      </c>
      <c r="G471" t="s">
        <v>2649</v>
      </c>
      <c r="H471" t="s">
        <v>48</v>
      </c>
      <c r="I471" t="s">
        <v>39</v>
      </c>
      <c r="K471" t="s">
        <v>68</v>
      </c>
      <c r="M471">
        <v>109</v>
      </c>
      <c r="N471" t="s">
        <v>123</v>
      </c>
      <c r="O471" t="s">
        <v>50</v>
      </c>
      <c r="P471">
        <v>314</v>
      </c>
      <c r="Q471" t="s">
        <v>135</v>
      </c>
      <c r="R471" t="s">
        <v>86</v>
      </c>
      <c r="T471" t="s">
        <v>61</v>
      </c>
      <c r="U471" t="s">
        <v>1278</v>
      </c>
      <c r="V471" t="s">
        <v>44</v>
      </c>
      <c r="X471" t="s">
        <v>45</v>
      </c>
      <c r="AA471">
        <v>0</v>
      </c>
      <c r="AC471">
        <v>0</v>
      </c>
      <c r="AG471" t="s">
        <v>46</v>
      </c>
      <c r="AH471" t="s">
        <v>158</v>
      </c>
      <c r="AI471" s="1">
        <v>41892</v>
      </c>
      <c r="AJ471">
        <v>18068.439999999999</v>
      </c>
      <c r="AK471" s="33">
        <f t="shared" si="21"/>
        <v>38</v>
      </c>
      <c r="AL471" t="str">
        <f t="shared" si="22"/>
        <v>34-38</v>
      </c>
      <c r="AM471" t="str">
        <f t="shared" si="23"/>
        <v>18.000 a 19.999</v>
      </c>
    </row>
    <row r="472" spans="1:39" x14ac:dyDescent="0.25">
      <c r="A472" t="s">
        <v>2650</v>
      </c>
      <c r="B472" t="s">
        <v>36</v>
      </c>
      <c r="C472">
        <v>1880898</v>
      </c>
      <c r="D472">
        <v>6606092663</v>
      </c>
      <c r="E472" t="s">
        <v>181</v>
      </c>
      <c r="F472" t="s">
        <v>53</v>
      </c>
      <c r="G472" t="s">
        <v>2651</v>
      </c>
      <c r="H472" t="s">
        <v>48</v>
      </c>
      <c r="I472" t="s">
        <v>39</v>
      </c>
      <c r="K472" t="s">
        <v>40</v>
      </c>
      <c r="M472">
        <v>356</v>
      </c>
      <c r="N472" t="s">
        <v>206</v>
      </c>
      <c r="O472" t="s">
        <v>41</v>
      </c>
      <c r="P472">
        <v>356</v>
      </c>
      <c r="Q472" t="s">
        <v>206</v>
      </c>
      <c r="R472" t="s">
        <v>41</v>
      </c>
      <c r="T472" t="s">
        <v>61</v>
      </c>
      <c r="U472" t="s">
        <v>1285</v>
      </c>
      <c r="V472" t="s">
        <v>44</v>
      </c>
      <c r="X472" t="s">
        <v>45</v>
      </c>
      <c r="AA472">
        <v>0</v>
      </c>
      <c r="AC472">
        <v>0</v>
      </c>
      <c r="AG472" t="s">
        <v>46</v>
      </c>
      <c r="AH472" t="s">
        <v>158</v>
      </c>
      <c r="AI472" s="1">
        <v>40897</v>
      </c>
      <c r="AJ472">
        <v>17255.59</v>
      </c>
      <c r="AK472" s="33">
        <f t="shared" si="21"/>
        <v>39</v>
      </c>
      <c r="AL472" t="str">
        <f t="shared" si="22"/>
        <v>39-43</v>
      </c>
      <c r="AM472" t="str">
        <f t="shared" si="23"/>
        <v>16.000 a 17.999</v>
      </c>
    </row>
    <row r="473" spans="1:39" x14ac:dyDescent="0.25">
      <c r="A473" t="s">
        <v>2652</v>
      </c>
      <c r="B473" t="s">
        <v>36</v>
      </c>
      <c r="C473">
        <v>1806430</v>
      </c>
      <c r="D473">
        <v>9541279783</v>
      </c>
      <c r="E473" t="s">
        <v>551</v>
      </c>
      <c r="F473" t="s">
        <v>53</v>
      </c>
      <c r="G473" t="s">
        <v>2653</v>
      </c>
      <c r="H473" t="s">
        <v>48</v>
      </c>
      <c r="I473" t="s">
        <v>39</v>
      </c>
      <c r="K473" t="s">
        <v>114</v>
      </c>
      <c r="M473">
        <v>395</v>
      </c>
      <c r="N473" t="s">
        <v>107</v>
      </c>
      <c r="O473" t="s">
        <v>41</v>
      </c>
      <c r="P473">
        <v>395</v>
      </c>
      <c r="Q473" t="s">
        <v>107</v>
      </c>
      <c r="R473" t="s">
        <v>41</v>
      </c>
      <c r="T473" t="s">
        <v>61</v>
      </c>
      <c r="U473" t="s">
        <v>1269</v>
      </c>
      <c r="V473" t="s">
        <v>44</v>
      </c>
      <c r="X473" t="s">
        <v>45</v>
      </c>
      <c r="AA473">
        <v>0</v>
      </c>
      <c r="AC473">
        <v>0</v>
      </c>
      <c r="AG473" t="s">
        <v>46</v>
      </c>
      <c r="AH473" t="s">
        <v>158</v>
      </c>
      <c r="AI473" s="1">
        <v>40401</v>
      </c>
      <c r="AJ473">
        <v>17945.810000000001</v>
      </c>
      <c r="AK473" s="33">
        <f t="shared" si="21"/>
        <v>40</v>
      </c>
      <c r="AL473" t="str">
        <f t="shared" si="22"/>
        <v>39-43</v>
      </c>
      <c r="AM473" t="str">
        <f t="shared" si="23"/>
        <v>16.000 a 17.999</v>
      </c>
    </row>
    <row r="474" spans="1:39" x14ac:dyDescent="0.25">
      <c r="A474" t="s">
        <v>2654</v>
      </c>
      <c r="B474" t="s">
        <v>36</v>
      </c>
      <c r="C474">
        <v>1913802</v>
      </c>
      <c r="D474">
        <v>80750079053</v>
      </c>
      <c r="E474" t="s">
        <v>2655</v>
      </c>
      <c r="F474" t="s">
        <v>53</v>
      </c>
      <c r="G474" t="s">
        <v>2656</v>
      </c>
      <c r="H474" t="s">
        <v>48</v>
      </c>
      <c r="I474" t="s">
        <v>39</v>
      </c>
      <c r="K474" t="s">
        <v>271</v>
      </c>
      <c r="M474">
        <v>806</v>
      </c>
      <c r="N474" t="s">
        <v>265</v>
      </c>
      <c r="O474" t="s">
        <v>41</v>
      </c>
      <c r="P474">
        <v>806</v>
      </c>
      <c r="Q474" t="s">
        <v>265</v>
      </c>
      <c r="R474" t="s">
        <v>41</v>
      </c>
      <c r="T474" t="s">
        <v>61</v>
      </c>
      <c r="U474" t="s">
        <v>1351</v>
      </c>
      <c r="V474" t="s">
        <v>44</v>
      </c>
      <c r="X474" t="s">
        <v>45</v>
      </c>
      <c r="AA474">
        <v>0</v>
      </c>
      <c r="AC474">
        <v>0</v>
      </c>
      <c r="AG474" t="s">
        <v>46</v>
      </c>
      <c r="AH474" t="s">
        <v>158</v>
      </c>
      <c r="AI474" s="1">
        <v>40934</v>
      </c>
      <c r="AJ474">
        <v>16591.91</v>
      </c>
      <c r="AK474" s="33">
        <f t="shared" si="21"/>
        <v>44</v>
      </c>
      <c r="AL474" t="str">
        <f t="shared" si="22"/>
        <v>44-48</v>
      </c>
      <c r="AM474" t="str">
        <f t="shared" si="23"/>
        <v>16.000 a 17.999</v>
      </c>
    </row>
    <row r="475" spans="1:39" x14ac:dyDescent="0.25">
      <c r="A475" t="s">
        <v>2657</v>
      </c>
      <c r="B475" t="s">
        <v>36</v>
      </c>
      <c r="C475">
        <v>1505629</v>
      </c>
      <c r="D475">
        <v>83703080744</v>
      </c>
      <c r="E475" t="s">
        <v>2658</v>
      </c>
      <c r="F475" t="s">
        <v>37</v>
      </c>
      <c r="G475" t="s">
        <v>2659</v>
      </c>
      <c r="H475" t="s">
        <v>67</v>
      </c>
      <c r="I475" t="s">
        <v>39</v>
      </c>
      <c r="K475" t="s">
        <v>114</v>
      </c>
      <c r="L475" t="s">
        <v>216</v>
      </c>
      <c r="M475">
        <v>349</v>
      </c>
      <c r="N475" t="s">
        <v>65</v>
      </c>
      <c r="O475" t="s">
        <v>41</v>
      </c>
      <c r="P475">
        <v>349</v>
      </c>
      <c r="Q475" t="s">
        <v>65</v>
      </c>
      <c r="R475" t="s">
        <v>41</v>
      </c>
      <c r="S475" t="s">
        <v>95</v>
      </c>
      <c r="T475" t="s">
        <v>61</v>
      </c>
      <c r="U475" t="s">
        <v>1241</v>
      </c>
      <c r="V475" t="s">
        <v>44</v>
      </c>
      <c r="X475" t="s">
        <v>45</v>
      </c>
      <c r="Z475" t="s">
        <v>2660</v>
      </c>
      <c r="AA475">
        <v>0</v>
      </c>
      <c r="AC475">
        <v>0</v>
      </c>
      <c r="AE475" t="s">
        <v>682</v>
      </c>
      <c r="AF475" t="s">
        <v>307</v>
      </c>
      <c r="AG475" t="s">
        <v>46</v>
      </c>
      <c r="AH475" t="s">
        <v>158</v>
      </c>
      <c r="AI475" s="1">
        <v>38576</v>
      </c>
      <c r="AJ475">
        <v>18663.64</v>
      </c>
      <c r="AK475" s="33">
        <f t="shared" si="21"/>
        <v>59</v>
      </c>
      <c r="AL475" t="str">
        <f t="shared" si="22"/>
        <v>59-63</v>
      </c>
      <c r="AM475" t="str">
        <f t="shared" si="23"/>
        <v>18.000 a 19.999</v>
      </c>
    </row>
    <row r="476" spans="1:39" x14ac:dyDescent="0.25">
      <c r="A476" t="s">
        <v>2661</v>
      </c>
      <c r="B476" t="s">
        <v>36</v>
      </c>
      <c r="C476">
        <v>2297590</v>
      </c>
      <c r="D476">
        <v>7153594876</v>
      </c>
      <c r="E476" t="s">
        <v>2662</v>
      </c>
      <c r="F476" t="s">
        <v>53</v>
      </c>
      <c r="G476" t="s">
        <v>2663</v>
      </c>
      <c r="H476" t="s">
        <v>48</v>
      </c>
      <c r="I476" t="s">
        <v>39</v>
      </c>
      <c r="K476" t="s">
        <v>152</v>
      </c>
      <c r="M476">
        <v>414</v>
      </c>
      <c r="N476" t="s">
        <v>128</v>
      </c>
      <c r="O476" t="s">
        <v>41</v>
      </c>
      <c r="P476">
        <v>414</v>
      </c>
      <c r="Q476" t="s">
        <v>128</v>
      </c>
      <c r="R476" t="s">
        <v>41</v>
      </c>
      <c r="T476" t="s">
        <v>61</v>
      </c>
      <c r="U476" t="s">
        <v>1241</v>
      </c>
      <c r="V476" t="s">
        <v>44</v>
      </c>
      <c r="X476" t="s">
        <v>45</v>
      </c>
      <c r="AA476">
        <v>0</v>
      </c>
      <c r="AC476">
        <v>0</v>
      </c>
      <c r="AG476" t="s">
        <v>46</v>
      </c>
      <c r="AH476" t="s">
        <v>158</v>
      </c>
      <c r="AI476" s="1">
        <v>40141</v>
      </c>
      <c r="AJ476">
        <v>18663.64</v>
      </c>
      <c r="AK476" s="33">
        <f t="shared" si="21"/>
        <v>55</v>
      </c>
      <c r="AL476" t="str">
        <f t="shared" si="22"/>
        <v>54-58</v>
      </c>
      <c r="AM476" t="str">
        <f t="shared" si="23"/>
        <v>18.000 a 19.999</v>
      </c>
    </row>
    <row r="477" spans="1:39" x14ac:dyDescent="0.25">
      <c r="A477" t="s">
        <v>2664</v>
      </c>
      <c r="B477" t="s">
        <v>36</v>
      </c>
      <c r="C477">
        <v>1918349</v>
      </c>
      <c r="D477">
        <v>7308925650</v>
      </c>
      <c r="E477" t="s">
        <v>2665</v>
      </c>
      <c r="F477" t="s">
        <v>53</v>
      </c>
      <c r="G477" t="s">
        <v>2666</v>
      </c>
      <c r="H477" t="s">
        <v>48</v>
      </c>
      <c r="I477" t="s">
        <v>39</v>
      </c>
      <c r="K477" t="s">
        <v>40</v>
      </c>
      <c r="M477">
        <v>305</v>
      </c>
      <c r="N477" t="s">
        <v>100</v>
      </c>
      <c r="O477" t="s">
        <v>86</v>
      </c>
      <c r="P477">
        <v>305</v>
      </c>
      <c r="Q477" t="s">
        <v>100</v>
      </c>
      <c r="R477" t="s">
        <v>86</v>
      </c>
      <c r="T477" t="s">
        <v>61</v>
      </c>
      <c r="U477" t="s">
        <v>1257</v>
      </c>
      <c r="V477" t="s">
        <v>44</v>
      </c>
      <c r="X477" t="s">
        <v>45</v>
      </c>
      <c r="AA477">
        <v>0</v>
      </c>
      <c r="AC477">
        <v>0</v>
      </c>
      <c r="AG477" t="s">
        <v>46</v>
      </c>
      <c r="AH477" t="s">
        <v>47</v>
      </c>
      <c r="AI477" s="1">
        <v>43040</v>
      </c>
      <c r="AJ477">
        <v>7155.54</v>
      </c>
      <c r="AK477" s="33">
        <f t="shared" si="21"/>
        <v>37</v>
      </c>
      <c r="AL477" t="str">
        <f t="shared" si="22"/>
        <v>34-38</v>
      </c>
      <c r="AM477" t="str">
        <f t="shared" si="23"/>
        <v>6.000 a 7.999</v>
      </c>
    </row>
    <row r="478" spans="1:39" x14ac:dyDescent="0.25">
      <c r="A478" t="s">
        <v>2667</v>
      </c>
      <c r="B478" t="s">
        <v>36</v>
      </c>
      <c r="C478">
        <v>1806424</v>
      </c>
      <c r="D478">
        <v>2503307841</v>
      </c>
      <c r="E478" t="s">
        <v>2668</v>
      </c>
      <c r="F478" t="s">
        <v>37</v>
      </c>
      <c r="G478" t="s">
        <v>2669</v>
      </c>
      <c r="H478" t="s">
        <v>48</v>
      </c>
      <c r="I478" t="s">
        <v>39</v>
      </c>
      <c r="K478" t="s">
        <v>72</v>
      </c>
      <c r="M478">
        <v>808</v>
      </c>
      <c r="N478" t="s">
        <v>127</v>
      </c>
      <c r="O478" t="s">
        <v>41</v>
      </c>
      <c r="P478">
        <v>808</v>
      </c>
      <c r="Q478" t="s">
        <v>127</v>
      </c>
      <c r="R478" t="s">
        <v>41</v>
      </c>
      <c r="T478" t="s">
        <v>61</v>
      </c>
      <c r="U478" t="s">
        <v>1278</v>
      </c>
      <c r="V478" t="s">
        <v>44</v>
      </c>
      <c r="X478" t="s">
        <v>45</v>
      </c>
      <c r="AA478">
        <v>0</v>
      </c>
      <c r="AC478">
        <v>0</v>
      </c>
      <c r="AG478" t="s">
        <v>46</v>
      </c>
      <c r="AH478" t="s">
        <v>158</v>
      </c>
      <c r="AI478" s="1">
        <v>40401</v>
      </c>
      <c r="AJ478">
        <v>14426.89</v>
      </c>
      <c r="AK478" s="33">
        <f t="shared" si="21"/>
        <v>63</v>
      </c>
      <c r="AL478" t="str">
        <f t="shared" si="22"/>
        <v>59-63</v>
      </c>
      <c r="AM478" t="str">
        <f t="shared" si="23"/>
        <v>14.000 a 15.999</v>
      </c>
    </row>
    <row r="479" spans="1:39" x14ac:dyDescent="0.25">
      <c r="A479" t="s">
        <v>2670</v>
      </c>
      <c r="B479" t="s">
        <v>36</v>
      </c>
      <c r="C479">
        <v>1760636</v>
      </c>
      <c r="D479">
        <v>52239705191</v>
      </c>
      <c r="E479" t="s">
        <v>2671</v>
      </c>
      <c r="F479" t="s">
        <v>53</v>
      </c>
      <c r="G479" t="s">
        <v>2672</v>
      </c>
      <c r="H479" t="s">
        <v>48</v>
      </c>
      <c r="I479" t="s">
        <v>39</v>
      </c>
      <c r="K479" t="s">
        <v>68</v>
      </c>
      <c r="M479">
        <v>288</v>
      </c>
      <c r="N479" t="s">
        <v>186</v>
      </c>
      <c r="O479" t="s">
        <v>86</v>
      </c>
      <c r="P479">
        <v>288</v>
      </c>
      <c r="Q479" t="s">
        <v>186</v>
      </c>
      <c r="R479" t="s">
        <v>86</v>
      </c>
      <c r="T479" t="s">
        <v>61</v>
      </c>
      <c r="U479" t="s">
        <v>1285</v>
      </c>
      <c r="V479" t="s">
        <v>44</v>
      </c>
      <c r="X479" t="s">
        <v>45</v>
      </c>
      <c r="AA479">
        <v>26255</v>
      </c>
      <c r="AB479" t="s">
        <v>740</v>
      </c>
      <c r="AC479">
        <v>0</v>
      </c>
      <c r="AG479" t="s">
        <v>46</v>
      </c>
      <c r="AH479" t="s">
        <v>158</v>
      </c>
      <c r="AI479" s="1">
        <v>43490</v>
      </c>
      <c r="AJ479">
        <v>17255.59</v>
      </c>
      <c r="AK479" s="33">
        <f t="shared" si="21"/>
        <v>48</v>
      </c>
      <c r="AL479" t="str">
        <f t="shared" si="22"/>
        <v>44-48</v>
      </c>
      <c r="AM479" t="str">
        <f t="shared" si="23"/>
        <v>16.000 a 17.999</v>
      </c>
    </row>
    <row r="480" spans="1:39" x14ac:dyDescent="0.25">
      <c r="A480" t="s">
        <v>2673</v>
      </c>
      <c r="B480" t="s">
        <v>36</v>
      </c>
      <c r="C480">
        <v>1569459</v>
      </c>
      <c r="D480">
        <v>99129051649</v>
      </c>
      <c r="E480" t="s">
        <v>2674</v>
      </c>
      <c r="F480" t="s">
        <v>37</v>
      </c>
      <c r="G480" t="s">
        <v>2675</v>
      </c>
      <c r="H480" t="s">
        <v>38</v>
      </c>
      <c r="I480" t="s">
        <v>39</v>
      </c>
      <c r="K480" t="s">
        <v>40</v>
      </c>
      <c r="M480">
        <v>363</v>
      </c>
      <c r="N480" t="s">
        <v>155</v>
      </c>
      <c r="O480" t="s">
        <v>41</v>
      </c>
      <c r="P480">
        <v>363</v>
      </c>
      <c r="Q480" t="s">
        <v>155</v>
      </c>
      <c r="R480" t="s">
        <v>41</v>
      </c>
      <c r="T480" t="s">
        <v>61</v>
      </c>
      <c r="U480" t="s">
        <v>1285</v>
      </c>
      <c r="V480" t="s">
        <v>44</v>
      </c>
      <c r="X480" t="s">
        <v>45</v>
      </c>
      <c r="AA480">
        <v>0</v>
      </c>
      <c r="AC480">
        <v>0</v>
      </c>
      <c r="AG480" t="s">
        <v>46</v>
      </c>
      <c r="AH480" t="s">
        <v>158</v>
      </c>
      <c r="AI480" s="1">
        <v>40715</v>
      </c>
      <c r="AJ480">
        <v>17255.59</v>
      </c>
      <c r="AK480" s="33">
        <f t="shared" si="21"/>
        <v>49</v>
      </c>
      <c r="AL480" t="str">
        <f t="shared" si="22"/>
        <v>49-53</v>
      </c>
      <c r="AM480" t="str">
        <f t="shared" si="23"/>
        <v>16.000 a 17.999</v>
      </c>
    </row>
    <row r="481" spans="1:39" x14ac:dyDescent="0.25">
      <c r="A481" t="s">
        <v>2676</v>
      </c>
      <c r="B481" t="s">
        <v>36</v>
      </c>
      <c r="C481">
        <v>1544470</v>
      </c>
      <c r="D481">
        <v>3056606403</v>
      </c>
      <c r="E481" t="s">
        <v>2677</v>
      </c>
      <c r="F481" t="s">
        <v>53</v>
      </c>
      <c r="G481" t="s">
        <v>2678</v>
      </c>
      <c r="H481" t="s">
        <v>38</v>
      </c>
      <c r="I481" t="s">
        <v>39</v>
      </c>
      <c r="K481" t="s">
        <v>140</v>
      </c>
      <c r="L481" t="s">
        <v>2679</v>
      </c>
      <c r="M481">
        <v>395</v>
      </c>
      <c r="N481" t="s">
        <v>107</v>
      </c>
      <c r="O481" t="s">
        <v>41</v>
      </c>
      <c r="P481">
        <v>395</v>
      </c>
      <c r="Q481" t="s">
        <v>107</v>
      </c>
      <c r="R481" t="s">
        <v>41</v>
      </c>
      <c r="T481" t="s">
        <v>61</v>
      </c>
      <c r="U481" t="s">
        <v>1241</v>
      </c>
      <c r="V481" t="s">
        <v>44</v>
      </c>
      <c r="X481" t="s">
        <v>45</v>
      </c>
      <c r="AA481">
        <v>0</v>
      </c>
      <c r="AC481">
        <v>0</v>
      </c>
      <c r="AG481" t="s">
        <v>46</v>
      </c>
      <c r="AH481" t="s">
        <v>158</v>
      </c>
      <c r="AI481" s="1">
        <v>38926</v>
      </c>
      <c r="AJ481">
        <v>19531.71</v>
      </c>
      <c r="AK481" s="33">
        <f t="shared" si="21"/>
        <v>45</v>
      </c>
      <c r="AL481" t="str">
        <f t="shared" si="22"/>
        <v>44-48</v>
      </c>
      <c r="AM481" t="str">
        <f t="shared" si="23"/>
        <v>18.000 a 19.999</v>
      </c>
    </row>
    <row r="482" spans="1:39" x14ac:dyDescent="0.25">
      <c r="A482" t="s">
        <v>2680</v>
      </c>
      <c r="B482" t="s">
        <v>36</v>
      </c>
      <c r="C482">
        <v>1851131</v>
      </c>
      <c r="D482">
        <v>78528623149</v>
      </c>
      <c r="E482" t="s">
        <v>2681</v>
      </c>
      <c r="F482" t="s">
        <v>37</v>
      </c>
      <c r="G482" t="s">
        <v>2682</v>
      </c>
      <c r="H482" t="s">
        <v>117</v>
      </c>
      <c r="I482" t="s">
        <v>39</v>
      </c>
      <c r="K482" t="s">
        <v>56</v>
      </c>
      <c r="M482">
        <v>356</v>
      </c>
      <c r="N482" t="s">
        <v>206</v>
      </c>
      <c r="O482" t="s">
        <v>41</v>
      </c>
      <c r="P482">
        <v>356</v>
      </c>
      <c r="Q482" t="s">
        <v>206</v>
      </c>
      <c r="R482" t="s">
        <v>41</v>
      </c>
      <c r="T482" t="s">
        <v>61</v>
      </c>
      <c r="U482" t="s">
        <v>1285</v>
      </c>
      <c r="V482" t="s">
        <v>44</v>
      </c>
      <c r="X482" t="s">
        <v>45</v>
      </c>
      <c r="AA482">
        <v>0</v>
      </c>
      <c r="AC482">
        <v>0</v>
      </c>
      <c r="AG482" t="s">
        <v>46</v>
      </c>
      <c r="AH482" t="s">
        <v>158</v>
      </c>
      <c r="AI482" s="1">
        <v>40591</v>
      </c>
      <c r="AJ482">
        <v>17255.59</v>
      </c>
      <c r="AK482" s="33">
        <f t="shared" si="21"/>
        <v>49</v>
      </c>
      <c r="AL482" t="str">
        <f t="shared" si="22"/>
        <v>49-53</v>
      </c>
      <c r="AM482" t="str">
        <f t="shared" si="23"/>
        <v>16.000 a 17.999</v>
      </c>
    </row>
    <row r="483" spans="1:39" x14ac:dyDescent="0.25">
      <c r="A483" t="s">
        <v>2683</v>
      </c>
      <c r="B483" t="s">
        <v>36</v>
      </c>
      <c r="C483">
        <v>2581330</v>
      </c>
      <c r="D483">
        <v>1032413611</v>
      </c>
      <c r="E483" t="s">
        <v>2052</v>
      </c>
      <c r="F483" t="s">
        <v>53</v>
      </c>
      <c r="G483" t="s">
        <v>2684</v>
      </c>
      <c r="H483" t="s">
        <v>38</v>
      </c>
      <c r="I483" t="s">
        <v>39</v>
      </c>
      <c r="K483" t="s">
        <v>40</v>
      </c>
      <c r="L483" t="s">
        <v>59</v>
      </c>
      <c r="M483">
        <v>673</v>
      </c>
      <c r="N483" t="s">
        <v>110</v>
      </c>
      <c r="O483" t="s">
        <v>41</v>
      </c>
      <c r="P483">
        <v>407</v>
      </c>
      <c r="Q483" t="s">
        <v>161</v>
      </c>
      <c r="R483" t="s">
        <v>41</v>
      </c>
      <c r="T483" t="s">
        <v>61</v>
      </c>
      <c r="U483" t="s">
        <v>1269</v>
      </c>
      <c r="V483" t="s">
        <v>44</v>
      </c>
      <c r="X483" t="s">
        <v>45</v>
      </c>
      <c r="AA483">
        <v>0</v>
      </c>
      <c r="AC483">
        <v>0</v>
      </c>
      <c r="AG483" t="s">
        <v>46</v>
      </c>
      <c r="AH483" t="s">
        <v>158</v>
      </c>
      <c r="AI483" s="1">
        <v>40165</v>
      </c>
      <c r="AJ483">
        <v>21798.57</v>
      </c>
      <c r="AK483" s="33">
        <f t="shared" si="21"/>
        <v>45</v>
      </c>
      <c r="AL483" t="str">
        <f t="shared" si="22"/>
        <v>44-48</v>
      </c>
      <c r="AM483" t="str">
        <f t="shared" si="23"/>
        <v>20.000 ou mais</v>
      </c>
    </row>
    <row r="484" spans="1:39" x14ac:dyDescent="0.25">
      <c r="A484" t="s">
        <v>2685</v>
      </c>
      <c r="B484" t="s">
        <v>36</v>
      </c>
      <c r="C484">
        <v>1922268</v>
      </c>
      <c r="D484">
        <v>29401223858</v>
      </c>
      <c r="E484" t="s">
        <v>331</v>
      </c>
      <c r="F484" t="s">
        <v>53</v>
      </c>
      <c r="G484" t="s">
        <v>2686</v>
      </c>
      <c r="H484" t="s">
        <v>117</v>
      </c>
      <c r="I484" t="s">
        <v>39</v>
      </c>
      <c r="K484" t="s">
        <v>40</v>
      </c>
      <c r="M484">
        <v>399</v>
      </c>
      <c r="N484" t="s">
        <v>115</v>
      </c>
      <c r="O484" t="s">
        <v>70</v>
      </c>
      <c r="P484">
        <v>399</v>
      </c>
      <c r="Q484" t="s">
        <v>115</v>
      </c>
      <c r="R484" t="s">
        <v>70</v>
      </c>
      <c r="T484" t="s">
        <v>61</v>
      </c>
      <c r="U484" t="s">
        <v>1351</v>
      </c>
      <c r="V484" t="s">
        <v>44</v>
      </c>
      <c r="X484" t="s">
        <v>45</v>
      </c>
      <c r="AA484">
        <v>26273</v>
      </c>
      <c r="AB484" t="s">
        <v>2687</v>
      </c>
      <c r="AC484">
        <v>0</v>
      </c>
      <c r="AG484" t="s">
        <v>46</v>
      </c>
      <c r="AH484" t="s">
        <v>158</v>
      </c>
      <c r="AI484" s="1">
        <v>42415</v>
      </c>
      <c r="AJ484">
        <v>16591.91</v>
      </c>
      <c r="AK484" s="33">
        <f t="shared" si="21"/>
        <v>42</v>
      </c>
      <c r="AL484" t="str">
        <f t="shared" si="22"/>
        <v>39-43</v>
      </c>
      <c r="AM484" t="str">
        <f t="shared" si="23"/>
        <v>16.000 a 17.999</v>
      </c>
    </row>
    <row r="485" spans="1:39" x14ac:dyDescent="0.25">
      <c r="A485" t="s">
        <v>2688</v>
      </c>
      <c r="B485" t="s">
        <v>36</v>
      </c>
      <c r="C485">
        <v>1716555</v>
      </c>
      <c r="D485">
        <v>3696601616</v>
      </c>
      <c r="E485" t="s">
        <v>2689</v>
      </c>
      <c r="F485" t="s">
        <v>53</v>
      </c>
      <c r="G485" t="s">
        <v>2690</v>
      </c>
      <c r="H485" t="s">
        <v>48</v>
      </c>
      <c r="I485" t="s">
        <v>39</v>
      </c>
      <c r="K485" t="s">
        <v>56</v>
      </c>
      <c r="M485">
        <v>808</v>
      </c>
      <c r="N485" t="s">
        <v>127</v>
      </c>
      <c r="O485" t="s">
        <v>41</v>
      </c>
      <c r="P485">
        <v>808</v>
      </c>
      <c r="Q485" t="s">
        <v>127</v>
      </c>
      <c r="R485" t="s">
        <v>41</v>
      </c>
      <c r="T485" t="s">
        <v>61</v>
      </c>
      <c r="U485" t="s">
        <v>1302</v>
      </c>
      <c r="V485" t="s">
        <v>44</v>
      </c>
      <c r="X485" t="s">
        <v>45</v>
      </c>
      <c r="AA485">
        <v>0</v>
      </c>
      <c r="AC485">
        <v>0</v>
      </c>
      <c r="AG485" t="s">
        <v>46</v>
      </c>
      <c r="AH485" t="s">
        <v>158</v>
      </c>
      <c r="AI485" s="1">
        <v>40018</v>
      </c>
      <c r="AJ485">
        <v>13273.52</v>
      </c>
      <c r="AK485" s="33">
        <f t="shared" si="21"/>
        <v>45</v>
      </c>
      <c r="AL485" t="str">
        <f t="shared" si="22"/>
        <v>44-48</v>
      </c>
      <c r="AM485" t="str">
        <f t="shared" si="23"/>
        <v>12.000 a 13.999</v>
      </c>
    </row>
    <row r="486" spans="1:39" x14ac:dyDescent="0.25">
      <c r="A486" t="s">
        <v>2691</v>
      </c>
      <c r="B486" t="s">
        <v>36</v>
      </c>
      <c r="C486">
        <v>3150718</v>
      </c>
      <c r="D486">
        <v>5516430640</v>
      </c>
      <c r="E486" t="s">
        <v>2692</v>
      </c>
      <c r="F486" t="s">
        <v>53</v>
      </c>
      <c r="G486" t="s">
        <v>2693</v>
      </c>
      <c r="H486" t="s">
        <v>48</v>
      </c>
      <c r="I486" t="s">
        <v>39</v>
      </c>
      <c r="K486" t="s">
        <v>40</v>
      </c>
      <c r="M486">
        <v>786</v>
      </c>
      <c r="N486" t="s">
        <v>375</v>
      </c>
      <c r="O486" t="s">
        <v>142</v>
      </c>
      <c r="P486">
        <v>301</v>
      </c>
      <c r="Q486" t="s">
        <v>69</v>
      </c>
      <c r="R486" t="s">
        <v>70</v>
      </c>
      <c r="T486" t="s">
        <v>61</v>
      </c>
      <c r="U486" t="s">
        <v>1257</v>
      </c>
      <c r="V486" t="s">
        <v>44</v>
      </c>
      <c r="X486" t="s">
        <v>45</v>
      </c>
      <c r="AA486">
        <v>0</v>
      </c>
      <c r="AC486">
        <v>0</v>
      </c>
      <c r="AG486" t="s">
        <v>46</v>
      </c>
      <c r="AH486" t="s">
        <v>158</v>
      </c>
      <c r="AI486" s="1">
        <v>43717</v>
      </c>
      <c r="AJ486">
        <v>11800.12</v>
      </c>
      <c r="AK486" s="33">
        <f t="shared" si="21"/>
        <v>42</v>
      </c>
      <c r="AL486" t="str">
        <f t="shared" si="22"/>
        <v>39-43</v>
      </c>
      <c r="AM486" t="str">
        <f t="shared" si="23"/>
        <v>10.000 a 11.999</v>
      </c>
    </row>
    <row r="487" spans="1:39" x14ac:dyDescent="0.25">
      <c r="A487" t="s">
        <v>2694</v>
      </c>
      <c r="B487" t="s">
        <v>36</v>
      </c>
      <c r="C487">
        <v>1736720</v>
      </c>
      <c r="D487">
        <v>15809858821</v>
      </c>
      <c r="E487" t="s">
        <v>2695</v>
      </c>
      <c r="F487" t="s">
        <v>53</v>
      </c>
      <c r="G487" t="s">
        <v>2696</v>
      </c>
      <c r="H487" t="s">
        <v>48</v>
      </c>
      <c r="I487" t="s">
        <v>39</v>
      </c>
      <c r="K487" t="s">
        <v>72</v>
      </c>
      <c r="M487">
        <v>391</v>
      </c>
      <c r="N487" t="s">
        <v>64</v>
      </c>
      <c r="O487" t="s">
        <v>41</v>
      </c>
      <c r="P487">
        <v>391</v>
      </c>
      <c r="Q487" t="s">
        <v>64</v>
      </c>
      <c r="R487" t="s">
        <v>41</v>
      </c>
      <c r="T487" t="s">
        <v>61</v>
      </c>
      <c r="U487" t="s">
        <v>1302</v>
      </c>
      <c r="V487" t="s">
        <v>44</v>
      </c>
      <c r="X487" t="s">
        <v>45</v>
      </c>
      <c r="AA487">
        <v>0</v>
      </c>
      <c r="AC487">
        <v>0</v>
      </c>
      <c r="AG487" t="s">
        <v>46</v>
      </c>
      <c r="AH487" t="s">
        <v>158</v>
      </c>
      <c r="AI487" s="1">
        <v>40568</v>
      </c>
      <c r="AJ487">
        <v>13273.52</v>
      </c>
      <c r="AK487" s="33">
        <f t="shared" si="21"/>
        <v>48</v>
      </c>
      <c r="AL487" t="str">
        <f t="shared" si="22"/>
        <v>44-48</v>
      </c>
      <c r="AM487" t="str">
        <f t="shared" si="23"/>
        <v>12.000 a 13.999</v>
      </c>
    </row>
    <row r="488" spans="1:39" x14ac:dyDescent="0.25">
      <c r="A488" t="s">
        <v>2697</v>
      </c>
      <c r="B488" t="s">
        <v>36</v>
      </c>
      <c r="C488">
        <v>1403986</v>
      </c>
      <c r="D488">
        <v>82866074149</v>
      </c>
      <c r="E488" t="s">
        <v>2698</v>
      </c>
      <c r="F488" t="s">
        <v>53</v>
      </c>
      <c r="G488" t="s">
        <v>2699</v>
      </c>
      <c r="H488" t="s">
        <v>48</v>
      </c>
      <c r="I488" t="s">
        <v>39</v>
      </c>
      <c r="K488" t="s">
        <v>56</v>
      </c>
      <c r="M488">
        <v>1328</v>
      </c>
      <c r="N488" t="s">
        <v>2700</v>
      </c>
      <c r="O488" t="s">
        <v>70</v>
      </c>
      <c r="P488">
        <v>301</v>
      </c>
      <c r="Q488" t="s">
        <v>69</v>
      </c>
      <c r="R488" t="s">
        <v>70</v>
      </c>
      <c r="T488" t="s">
        <v>61</v>
      </c>
      <c r="U488" t="s">
        <v>1236</v>
      </c>
      <c r="V488" t="s">
        <v>44</v>
      </c>
      <c r="X488" t="s">
        <v>45</v>
      </c>
      <c r="AA488">
        <v>26253</v>
      </c>
      <c r="AB488" t="s">
        <v>2701</v>
      </c>
      <c r="AC488">
        <v>0</v>
      </c>
      <c r="AG488" t="s">
        <v>46</v>
      </c>
      <c r="AH488" t="s">
        <v>158</v>
      </c>
      <c r="AI488" s="1">
        <v>43523</v>
      </c>
      <c r="AJ488">
        <v>13255.3</v>
      </c>
      <c r="AK488" s="33">
        <f t="shared" si="21"/>
        <v>45</v>
      </c>
      <c r="AL488" t="str">
        <f t="shared" si="22"/>
        <v>44-48</v>
      </c>
      <c r="AM488" t="str">
        <f t="shared" si="23"/>
        <v>12.000 a 13.999</v>
      </c>
    </row>
    <row r="489" spans="1:39" x14ac:dyDescent="0.25">
      <c r="A489" t="s">
        <v>2702</v>
      </c>
      <c r="B489" t="s">
        <v>36</v>
      </c>
      <c r="C489">
        <v>1370131</v>
      </c>
      <c r="D489">
        <v>6379135820</v>
      </c>
      <c r="E489" t="s">
        <v>2703</v>
      </c>
      <c r="F489" t="s">
        <v>37</v>
      </c>
      <c r="G489" t="s">
        <v>2704</v>
      </c>
      <c r="H489" t="s">
        <v>38</v>
      </c>
      <c r="I489" t="s">
        <v>39</v>
      </c>
      <c r="K489" t="s">
        <v>72</v>
      </c>
      <c r="L489" t="s">
        <v>1538</v>
      </c>
      <c r="M489">
        <v>391</v>
      </c>
      <c r="N489" t="s">
        <v>64</v>
      </c>
      <c r="O489" t="s">
        <v>41</v>
      </c>
      <c r="P489">
        <v>391</v>
      </c>
      <c r="Q489" t="s">
        <v>64</v>
      </c>
      <c r="R489" t="s">
        <v>41</v>
      </c>
      <c r="T489" t="s">
        <v>61</v>
      </c>
      <c r="U489" t="s">
        <v>1252</v>
      </c>
      <c r="V489" t="s">
        <v>44</v>
      </c>
      <c r="X489" t="s">
        <v>45</v>
      </c>
      <c r="AA489">
        <v>0</v>
      </c>
      <c r="AC489">
        <v>0</v>
      </c>
      <c r="AG489" t="s">
        <v>46</v>
      </c>
      <c r="AH489" t="s">
        <v>158</v>
      </c>
      <c r="AI489" s="1">
        <v>37662</v>
      </c>
      <c r="AJ489">
        <v>20530.009999999998</v>
      </c>
      <c r="AK489" s="33">
        <f t="shared" si="21"/>
        <v>57</v>
      </c>
      <c r="AL489" t="str">
        <f t="shared" si="22"/>
        <v>54-58</v>
      </c>
      <c r="AM489" t="str">
        <f t="shared" si="23"/>
        <v>20.000 ou mais</v>
      </c>
    </row>
    <row r="490" spans="1:39" x14ac:dyDescent="0.25">
      <c r="A490" t="s">
        <v>2705</v>
      </c>
      <c r="B490" t="s">
        <v>36</v>
      </c>
      <c r="C490">
        <v>1350442</v>
      </c>
      <c r="D490">
        <v>56088752653</v>
      </c>
      <c r="E490" t="s">
        <v>2706</v>
      </c>
      <c r="F490" t="s">
        <v>37</v>
      </c>
      <c r="G490" t="s">
        <v>2707</v>
      </c>
      <c r="H490" t="s">
        <v>38</v>
      </c>
      <c r="I490" t="s">
        <v>39</v>
      </c>
      <c r="K490" t="s">
        <v>40</v>
      </c>
      <c r="L490" t="s">
        <v>59</v>
      </c>
      <c r="M490">
        <v>326</v>
      </c>
      <c r="N490" t="s">
        <v>87</v>
      </c>
      <c r="O490" t="s">
        <v>86</v>
      </c>
      <c r="P490">
        <v>326</v>
      </c>
      <c r="Q490" t="s">
        <v>87</v>
      </c>
      <c r="R490" t="s">
        <v>86</v>
      </c>
      <c r="T490" t="s">
        <v>61</v>
      </c>
      <c r="U490" t="s">
        <v>1241</v>
      </c>
      <c r="V490" t="s">
        <v>44</v>
      </c>
      <c r="X490" t="s">
        <v>45</v>
      </c>
      <c r="AA490">
        <v>26237</v>
      </c>
      <c r="AB490" t="s">
        <v>2708</v>
      </c>
      <c r="AC490">
        <v>0</v>
      </c>
      <c r="AG490" t="s">
        <v>46</v>
      </c>
      <c r="AH490" t="s">
        <v>158</v>
      </c>
      <c r="AI490" s="1">
        <v>38199</v>
      </c>
      <c r="AJ490">
        <v>21301.13</v>
      </c>
      <c r="AK490" s="33">
        <f t="shared" si="21"/>
        <v>59</v>
      </c>
      <c r="AL490" t="str">
        <f t="shared" si="22"/>
        <v>59-63</v>
      </c>
      <c r="AM490" t="str">
        <f t="shared" si="23"/>
        <v>20.000 ou mais</v>
      </c>
    </row>
    <row r="491" spans="1:39" x14ac:dyDescent="0.25">
      <c r="A491" t="s">
        <v>2709</v>
      </c>
      <c r="B491" t="s">
        <v>36</v>
      </c>
      <c r="C491">
        <v>1055449</v>
      </c>
      <c r="D491">
        <v>1759199176</v>
      </c>
      <c r="E491" t="s">
        <v>2710</v>
      </c>
      <c r="F491" t="s">
        <v>37</v>
      </c>
      <c r="G491" t="s">
        <v>2711</v>
      </c>
      <c r="H491" t="s">
        <v>48</v>
      </c>
      <c r="I491" t="s">
        <v>39</v>
      </c>
      <c r="K491" t="s">
        <v>72</v>
      </c>
      <c r="M491">
        <v>391</v>
      </c>
      <c r="N491" t="s">
        <v>64</v>
      </c>
      <c r="O491" t="s">
        <v>41</v>
      </c>
      <c r="P491">
        <v>391</v>
      </c>
      <c r="Q491" t="s">
        <v>64</v>
      </c>
      <c r="R491" t="s">
        <v>41</v>
      </c>
      <c r="T491" t="s">
        <v>61</v>
      </c>
      <c r="U491" t="s">
        <v>1278</v>
      </c>
      <c r="V491" t="s">
        <v>44</v>
      </c>
      <c r="X491" t="s">
        <v>45</v>
      </c>
      <c r="AA491">
        <v>0</v>
      </c>
      <c r="AC491">
        <v>0</v>
      </c>
      <c r="AG491" t="s">
        <v>46</v>
      </c>
      <c r="AH491" t="s">
        <v>158</v>
      </c>
      <c r="AI491" s="1">
        <v>42031</v>
      </c>
      <c r="AJ491">
        <v>12763.01</v>
      </c>
      <c r="AK491" s="33">
        <f t="shared" si="21"/>
        <v>36</v>
      </c>
      <c r="AL491" t="str">
        <f t="shared" si="22"/>
        <v>34-38</v>
      </c>
      <c r="AM491" t="str">
        <f t="shared" si="23"/>
        <v>12.000 a 13.999</v>
      </c>
    </row>
    <row r="492" spans="1:39" x14ac:dyDescent="0.25">
      <c r="A492" t="s">
        <v>2712</v>
      </c>
      <c r="B492" t="s">
        <v>36</v>
      </c>
      <c r="C492">
        <v>1838652</v>
      </c>
      <c r="D492">
        <v>8162793658</v>
      </c>
      <c r="E492" t="s">
        <v>157</v>
      </c>
      <c r="F492" t="s">
        <v>53</v>
      </c>
      <c r="G492" t="s">
        <v>2713</v>
      </c>
      <c r="H492" t="s">
        <v>38</v>
      </c>
      <c r="I492" t="s">
        <v>39</v>
      </c>
      <c r="K492" t="s">
        <v>40</v>
      </c>
      <c r="M492">
        <v>403</v>
      </c>
      <c r="N492" t="s">
        <v>105</v>
      </c>
      <c r="O492" t="s">
        <v>41</v>
      </c>
      <c r="P492">
        <v>403</v>
      </c>
      <c r="Q492" t="s">
        <v>105</v>
      </c>
      <c r="R492" t="s">
        <v>41</v>
      </c>
      <c r="T492" t="s">
        <v>52</v>
      </c>
      <c r="U492" t="s">
        <v>1302</v>
      </c>
      <c r="V492" t="s">
        <v>44</v>
      </c>
      <c r="X492" t="s">
        <v>45</v>
      </c>
      <c r="AA492">
        <v>26250</v>
      </c>
      <c r="AB492" t="s">
        <v>848</v>
      </c>
      <c r="AC492">
        <v>0</v>
      </c>
      <c r="AG492" t="s">
        <v>46</v>
      </c>
      <c r="AH492" t="s">
        <v>158</v>
      </c>
      <c r="AI492" s="1">
        <v>41261</v>
      </c>
      <c r="AJ492">
        <v>9260.6</v>
      </c>
      <c r="AK492" s="33">
        <f t="shared" si="21"/>
        <v>39</v>
      </c>
      <c r="AL492" t="str">
        <f t="shared" si="22"/>
        <v>39-43</v>
      </c>
      <c r="AM492" t="str">
        <f t="shared" si="23"/>
        <v>8.000 a 9.999</v>
      </c>
    </row>
    <row r="493" spans="1:39" x14ac:dyDescent="0.25">
      <c r="A493" t="s">
        <v>2714</v>
      </c>
      <c r="B493" t="s">
        <v>36</v>
      </c>
      <c r="C493">
        <v>1035179</v>
      </c>
      <c r="D493">
        <v>9263654875</v>
      </c>
      <c r="E493" t="s">
        <v>2715</v>
      </c>
      <c r="F493" t="s">
        <v>53</v>
      </c>
      <c r="G493" t="s">
        <v>2716</v>
      </c>
      <c r="H493" t="s">
        <v>48</v>
      </c>
      <c r="I493" t="s">
        <v>39</v>
      </c>
      <c r="K493" t="s">
        <v>72</v>
      </c>
      <c r="L493" t="s">
        <v>2717</v>
      </c>
      <c r="M493">
        <v>326</v>
      </c>
      <c r="N493" t="s">
        <v>87</v>
      </c>
      <c r="O493" t="s">
        <v>86</v>
      </c>
      <c r="P493">
        <v>326</v>
      </c>
      <c r="Q493" t="s">
        <v>87</v>
      </c>
      <c r="R493" t="s">
        <v>86</v>
      </c>
      <c r="T493" t="s">
        <v>61</v>
      </c>
      <c r="U493" t="s">
        <v>1252</v>
      </c>
      <c r="V493" t="s">
        <v>44</v>
      </c>
      <c r="X493" t="s">
        <v>45</v>
      </c>
      <c r="AA493">
        <v>0</v>
      </c>
      <c r="AC493">
        <v>0</v>
      </c>
      <c r="AG493" t="s">
        <v>46</v>
      </c>
      <c r="AH493" t="s">
        <v>158</v>
      </c>
      <c r="AI493" s="1">
        <v>34050</v>
      </c>
      <c r="AJ493">
        <v>21007.45</v>
      </c>
      <c r="AK493" s="33">
        <f t="shared" si="21"/>
        <v>55</v>
      </c>
      <c r="AL493" t="str">
        <f t="shared" si="22"/>
        <v>54-58</v>
      </c>
      <c r="AM493" t="str">
        <f t="shared" si="23"/>
        <v>20.000 ou mais</v>
      </c>
    </row>
    <row r="494" spans="1:39" x14ac:dyDescent="0.25">
      <c r="A494" t="s">
        <v>2718</v>
      </c>
      <c r="B494" t="s">
        <v>36</v>
      </c>
      <c r="C494">
        <v>1874381</v>
      </c>
      <c r="D494">
        <v>5907600683</v>
      </c>
      <c r="E494" t="s">
        <v>2719</v>
      </c>
      <c r="F494" t="s">
        <v>53</v>
      </c>
      <c r="G494" t="s">
        <v>2720</v>
      </c>
      <c r="H494" t="s">
        <v>67</v>
      </c>
      <c r="I494" t="s">
        <v>39</v>
      </c>
      <c r="K494" t="s">
        <v>72</v>
      </c>
      <c r="M494">
        <v>403</v>
      </c>
      <c r="N494" t="s">
        <v>105</v>
      </c>
      <c r="O494" t="s">
        <v>41</v>
      </c>
      <c r="P494">
        <v>403</v>
      </c>
      <c r="Q494" t="s">
        <v>105</v>
      </c>
      <c r="R494" t="s">
        <v>41</v>
      </c>
      <c r="T494" t="s">
        <v>61</v>
      </c>
      <c r="U494" t="s">
        <v>1285</v>
      </c>
      <c r="V494" t="s">
        <v>44</v>
      </c>
      <c r="X494" t="s">
        <v>45</v>
      </c>
      <c r="AA494">
        <v>0</v>
      </c>
      <c r="AC494">
        <v>0</v>
      </c>
      <c r="AG494" t="s">
        <v>46</v>
      </c>
      <c r="AH494" t="s">
        <v>158</v>
      </c>
      <c r="AI494" s="1">
        <v>40715</v>
      </c>
      <c r="AJ494">
        <v>18238.77</v>
      </c>
      <c r="AK494" s="33">
        <f t="shared" si="21"/>
        <v>38</v>
      </c>
      <c r="AL494" t="str">
        <f t="shared" si="22"/>
        <v>34-38</v>
      </c>
      <c r="AM494" t="str">
        <f t="shared" si="23"/>
        <v>18.000 a 19.999</v>
      </c>
    </row>
    <row r="495" spans="1:39" x14ac:dyDescent="0.25">
      <c r="A495" t="s">
        <v>2721</v>
      </c>
      <c r="B495" t="s">
        <v>36</v>
      </c>
      <c r="C495">
        <v>1938191</v>
      </c>
      <c r="D495">
        <v>3585302459</v>
      </c>
      <c r="E495" t="s">
        <v>147</v>
      </c>
      <c r="F495" t="s">
        <v>53</v>
      </c>
      <c r="G495" t="s">
        <v>2722</v>
      </c>
      <c r="H495" t="s">
        <v>48</v>
      </c>
      <c r="I495" t="s">
        <v>39</v>
      </c>
      <c r="K495" t="s">
        <v>215</v>
      </c>
      <c r="M495">
        <v>298</v>
      </c>
      <c r="N495" t="s">
        <v>121</v>
      </c>
      <c r="O495" t="s">
        <v>86</v>
      </c>
      <c r="P495">
        <v>298</v>
      </c>
      <c r="Q495" t="s">
        <v>121</v>
      </c>
      <c r="R495" t="s">
        <v>86</v>
      </c>
      <c r="T495" t="s">
        <v>61</v>
      </c>
      <c r="U495" t="s">
        <v>1285</v>
      </c>
      <c r="V495" t="s">
        <v>44</v>
      </c>
      <c r="X495" t="s">
        <v>45</v>
      </c>
      <c r="AA495">
        <v>0</v>
      </c>
      <c r="AC495">
        <v>0</v>
      </c>
      <c r="AG495" t="s">
        <v>46</v>
      </c>
      <c r="AH495" t="s">
        <v>158</v>
      </c>
      <c r="AI495" s="1">
        <v>41011</v>
      </c>
      <c r="AJ495">
        <v>18860.759999999998</v>
      </c>
      <c r="AK495" s="33">
        <f t="shared" si="21"/>
        <v>41</v>
      </c>
      <c r="AL495" t="str">
        <f t="shared" si="22"/>
        <v>39-43</v>
      </c>
      <c r="AM495" t="str">
        <f t="shared" si="23"/>
        <v>18.000 a 19.999</v>
      </c>
    </row>
    <row r="496" spans="1:39" x14ac:dyDescent="0.25">
      <c r="A496" t="s">
        <v>2723</v>
      </c>
      <c r="B496" t="s">
        <v>36</v>
      </c>
      <c r="C496">
        <v>413465</v>
      </c>
      <c r="D496">
        <v>48181803604</v>
      </c>
      <c r="E496" t="s">
        <v>2724</v>
      </c>
      <c r="F496" t="s">
        <v>53</v>
      </c>
      <c r="G496" t="s">
        <v>2725</v>
      </c>
      <c r="H496" t="s">
        <v>48</v>
      </c>
      <c r="I496" t="s">
        <v>39</v>
      </c>
      <c r="K496" t="s">
        <v>40</v>
      </c>
      <c r="L496" t="s">
        <v>134</v>
      </c>
      <c r="M496">
        <v>403</v>
      </c>
      <c r="N496" t="s">
        <v>105</v>
      </c>
      <c r="O496" t="s">
        <v>41</v>
      </c>
      <c r="P496">
        <v>403</v>
      </c>
      <c r="Q496" t="s">
        <v>105</v>
      </c>
      <c r="R496" t="s">
        <v>41</v>
      </c>
      <c r="T496" t="s">
        <v>61</v>
      </c>
      <c r="U496" t="s">
        <v>1252</v>
      </c>
      <c r="V496" t="s">
        <v>44</v>
      </c>
      <c r="X496" t="s">
        <v>45</v>
      </c>
      <c r="AA496">
        <v>0</v>
      </c>
      <c r="AC496">
        <v>0</v>
      </c>
      <c r="AG496" t="s">
        <v>46</v>
      </c>
      <c r="AH496" t="s">
        <v>158</v>
      </c>
      <c r="AI496" s="1">
        <v>32806</v>
      </c>
      <c r="AJ496">
        <v>21389.4</v>
      </c>
      <c r="AK496" s="33">
        <f t="shared" si="21"/>
        <v>58</v>
      </c>
      <c r="AL496" t="str">
        <f t="shared" si="22"/>
        <v>54-58</v>
      </c>
      <c r="AM496" t="str">
        <f t="shared" si="23"/>
        <v>20.000 ou mais</v>
      </c>
    </row>
    <row r="497" spans="1:39" x14ac:dyDescent="0.25">
      <c r="A497" t="s">
        <v>2726</v>
      </c>
      <c r="B497" t="s">
        <v>36</v>
      </c>
      <c r="C497">
        <v>1544851</v>
      </c>
      <c r="D497">
        <v>56868634072</v>
      </c>
      <c r="E497" t="s">
        <v>2727</v>
      </c>
      <c r="F497" t="s">
        <v>53</v>
      </c>
      <c r="G497" t="s">
        <v>2728</v>
      </c>
      <c r="H497" t="s">
        <v>48</v>
      </c>
      <c r="I497" t="s">
        <v>39</v>
      </c>
      <c r="K497" t="s">
        <v>271</v>
      </c>
      <c r="L497" t="s">
        <v>272</v>
      </c>
      <c r="M497">
        <v>376</v>
      </c>
      <c r="N497" t="s">
        <v>164</v>
      </c>
      <c r="O497" t="s">
        <v>41</v>
      </c>
      <c r="P497">
        <v>376</v>
      </c>
      <c r="Q497" t="s">
        <v>164</v>
      </c>
      <c r="R497" t="s">
        <v>41</v>
      </c>
      <c r="T497" t="s">
        <v>61</v>
      </c>
      <c r="U497" t="s">
        <v>1241</v>
      </c>
      <c r="V497" t="s">
        <v>44</v>
      </c>
      <c r="X497" t="s">
        <v>45</v>
      </c>
      <c r="AA497">
        <v>0</v>
      </c>
      <c r="AC497">
        <v>0</v>
      </c>
      <c r="AG497" t="s">
        <v>46</v>
      </c>
      <c r="AH497" t="s">
        <v>158</v>
      </c>
      <c r="AI497" s="1">
        <v>38933</v>
      </c>
      <c r="AJ497">
        <v>18663.64</v>
      </c>
      <c r="AK497" s="33">
        <f t="shared" si="21"/>
        <v>54</v>
      </c>
      <c r="AL497" t="str">
        <f t="shared" si="22"/>
        <v>54-58</v>
      </c>
      <c r="AM497" t="str">
        <f t="shared" si="23"/>
        <v>18.000 a 19.999</v>
      </c>
    </row>
    <row r="498" spans="1:39" x14ac:dyDescent="0.25">
      <c r="A498" t="s">
        <v>2729</v>
      </c>
      <c r="B498" t="s">
        <v>36</v>
      </c>
      <c r="C498">
        <v>2684955</v>
      </c>
      <c r="D498">
        <v>5058221640</v>
      </c>
      <c r="E498" t="s">
        <v>2730</v>
      </c>
      <c r="F498" t="s">
        <v>53</v>
      </c>
      <c r="G498" t="s">
        <v>2731</v>
      </c>
      <c r="H498" t="s">
        <v>38</v>
      </c>
      <c r="I498" t="s">
        <v>39</v>
      </c>
      <c r="K498" t="s">
        <v>40</v>
      </c>
      <c r="L498" t="s">
        <v>131</v>
      </c>
      <c r="M498">
        <v>360</v>
      </c>
      <c r="N498" t="s">
        <v>455</v>
      </c>
      <c r="O498" t="s">
        <v>41</v>
      </c>
      <c r="P498">
        <v>360</v>
      </c>
      <c r="Q498" t="s">
        <v>455</v>
      </c>
      <c r="R498" t="s">
        <v>41</v>
      </c>
      <c r="T498" t="s">
        <v>52</v>
      </c>
      <c r="U498" t="s">
        <v>1257</v>
      </c>
      <c r="V498" t="s">
        <v>44</v>
      </c>
      <c r="X498" t="s">
        <v>45</v>
      </c>
      <c r="AA498">
        <v>0</v>
      </c>
      <c r="AC498">
        <v>0</v>
      </c>
      <c r="AG498" t="s">
        <v>46</v>
      </c>
      <c r="AH498" t="s">
        <v>71</v>
      </c>
      <c r="AI498" s="1">
        <v>41731</v>
      </c>
      <c r="AJ498">
        <v>3430.26</v>
      </c>
      <c r="AK498" s="33">
        <f t="shared" si="21"/>
        <v>40</v>
      </c>
      <c r="AL498" t="str">
        <f t="shared" si="22"/>
        <v>39-43</v>
      </c>
      <c r="AM498" t="str">
        <f t="shared" si="23"/>
        <v>2.000 a 3.999</v>
      </c>
    </row>
    <row r="499" spans="1:39" x14ac:dyDescent="0.25">
      <c r="A499" t="s">
        <v>2732</v>
      </c>
      <c r="B499" t="s">
        <v>36</v>
      </c>
      <c r="C499">
        <v>1880696</v>
      </c>
      <c r="D499">
        <v>3900564809</v>
      </c>
      <c r="E499" t="s">
        <v>2733</v>
      </c>
      <c r="F499" t="s">
        <v>37</v>
      </c>
      <c r="G499" t="s">
        <v>2734</v>
      </c>
      <c r="H499" t="s">
        <v>48</v>
      </c>
      <c r="I499" t="s">
        <v>39</v>
      </c>
      <c r="K499" t="s">
        <v>72</v>
      </c>
      <c r="M499">
        <v>1158</v>
      </c>
      <c r="N499" t="s">
        <v>608</v>
      </c>
      <c r="O499" t="s">
        <v>55</v>
      </c>
      <c r="P499">
        <v>1158</v>
      </c>
      <c r="Q499" t="s">
        <v>608</v>
      </c>
      <c r="R499" t="s">
        <v>55</v>
      </c>
      <c r="T499" t="s">
        <v>61</v>
      </c>
      <c r="U499" t="s">
        <v>1285</v>
      </c>
      <c r="V499" t="s">
        <v>44</v>
      </c>
      <c r="X499" t="s">
        <v>45</v>
      </c>
      <c r="AA499">
        <v>0</v>
      </c>
      <c r="AC499">
        <v>0</v>
      </c>
      <c r="AG499" t="s">
        <v>46</v>
      </c>
      <c r="AH499" t="s">
        <v>158</v>
      </c>
      <c r="AI499" s="1">
        <v>40752</v>
      </c>
      <c r="AJ499">
        <v>23513.51</v>
      </c>
      <c r="AK499" s="33">
        <f t="shared" si="21"/>
        <v>60</v>
      </c>
      <c r="AL499" t="str">
        <f t="shared" si="22"/>
        <v>59-63</v>
      </c>
      <c r="AM499" t="str">
        <f t="shared" si="23"/>
        <v>20.000 ou mais</v>
      </c>
    </row>
    <row r="500" spans="1:39" x14ac:dyDescent="0.25">
      <c r="A500" t="s">
        <v>2735</v>
      </c>
      <c r="B500" t="s">
        <v>36</v>
      </c>
      <c r="C500">
        <v>1841116</v>
      </c>
      <c r="D500">
        <v>67220258615</v>
      </c>
      <c r="E500" t="s">
        <v>2736</v>
      </c>
      <c r="F500" t="s">
        <v>37</v>
      </c>
      <c r="G500" t="s">
        <v>2737</v>
      </c>
      <c r="H500" t="s">
        <v>48</v>
      </c>
      <c r="I500" t="s">
        <v>39</v>
      </c>
      <c r="K500" t="s">
        <v>40</v>
      </c>
      <c r="M500">
        <v>369</v>
      </c>
      <c r="N500" t="s">
        <v>242</v>
      </c>
      <c r="O500" t="s">
        <v>41</v>
      </c>
      <c r="P500">
        <v>369</v>
      </c>
      <c r="Q500" t="s">
        <v>242</v>
      </c>
      <c r="R500" t="s">
        <v>41</v>
      </c>
      <c r="T500" t="s">
        <v>61</v>
      </c>
      <c r="U500" t="s">
        <v>1285</v>
      </c>
      <c r="V500" t="s">
        <v>44</v>
      </c>
      <c r="X500" t="s">
        <v>45</v>
      </c>
      <c r="AA500">
        <v>0</v>
      </c>
      <c r="AC500">
        <v>0</v>
      </c>
      <c r="AG500" t="s">
        <v>46</v>
      </c>
      <c r="AH500" t="s">
        <v>158</v>
      </c>
      <c r="AI500" s="1">
        <v>40563</v>
      </c>
      <c r="AJ500">
        <v>17255.59</v>
      </c>
      <c r="AK500" s="33">
        <f t="shared" si="21"/>
        <v>59</v>
      </c>
      <c r="AL500" t="str">
        <f t="shared" si="22"/>
        <v>59-63</v>
      </c>
      <c r="AM500" t="str">
        <f t="shared" si="23"/>
        <v>16.000 a 17.999</v>
      </c>
    </row>
    <row r="501" spans="1:39" x14ac:dyDescent="0.25">
      <c r="A501" t="s">
        <v>2738</v>
      </c>
      <c r="B501" t="s">
        <v>36</v>
      </c>
      <c r="C501">
        <v>1035291</v>
      </c>
      <c r="D501">
        <v>4838738889</v>
      </c>
      <c r="E501" t="s">
        <v>2739</v>
      </c>
      <c r="F501" t="s">
        <v>53</v>
      </c>
      <c r="G501" t="s">
        <v>2740</v>
      </c>
      <c r="H501" t="s">
        <v>48</v>
      </c>
      <c r="I501" t="s">
        <v>39</v>
      </c>
      <c r="K501" t="s">
        <v>72</v>
      </c>
      <c r="L501" t="s">
        <v>730</v>
      </c>
      <c r="M501">
        <v>806</v>
      </c>
      <c r="N501" t="s">
        <v>265</v>
      </c>
      <c r="O501" t="s">
        <v>41</v>
      </c>
      <c r="P501">
        <v>806</v>
      </c>
      <c r="Q501" t="s">
        <v>265</v>
      </c>
      <c r="R501" t="s">
        <v>41</v>
      </c>
      <c r="T501" t="s">
        <v>61</v>
      </c>
      <c r="U501" t="s">
        <v>1252</v>
      </c>
      <c r="V501" t="s">
        <v>44</v>
      </c>
      <c r="X501" t="s">
        <v>45</v>
      </c>
      <c r="AA501">
        <v>0</v>
      </c>
      <c r="AC501">
        <v>0</v>
      </c>
      <c r="AG501" t="s">
        <v>46</v>
      </c>
      <c r="AH501" t="s">
        <v>158</v>
      </c>
      <c r="AI501" s="1">
        <v>34248</v>
      </c>
      <c r="AJ501">
        <v>21007.45</v>
      </c>
      <c r="AK501" s="33">
        <f t="shared" si="21"/>
        <v>59</v>
      </c>
      <c r="AL501" t="str">
        <f t="shared" si="22"/>
        <v>59-63</v>
      </c>
      <c r="AM501" t="str">
        <f t="shared" si="23"/>
        <v>20.000 ou mais</v>
      </c>
    </row>
    <row r="502" spans="1:39" x14ac:dyDescent="0.25">
      <c r="A502" t="s">
        <v>2741</v>
      </c>
      <c r="B502" t="s">
        <v>36</v>
      </c>
      <c r="C502">
        <v>1355544</v>
      </c>
      <c r="D502">
        <v>68053304672</v>
      </c>
      <c r="E502" t="s">
        <v>1844</v>
      </c>
      <c r="F502" t="s">
        <v>53</v>
      </c>
      <c r="G502" t="s">
        <v>2742</v>
      </c>
      <c r="H502" t="s">
        <v>38</v>
      </c>
      <c r="I502" t="s">
        <v>39</v>
      </c>
      <c r="K502" t="s">
        <v>40</v>
      </c>
      <c r="M502">
        <v>356</v>
      </c>
      <c r="N502" t="s">
        <v>206</v>
      </c>
      <c r="O502" t="s">
        <v>41</v>
      </c>
      <c r="P502">
        <v>356</v>
      </c>
      <c r="Q502" t="s">
        <v>206</v>
      </c>
      <c r="R502" t="s">
        <v>41</v>
      </c>
      <c r="T502" t="s">
        <v>61</v>
      </c>
      <c r="U502" t="s">
        <v>1285</v>
      </c>
      <c r="V502" t="s">
        <v>44</v>
      </c>
      <c r="X502" t="s">
        <v>45</v>
      </c>
      <c r="AA502">
        <v>0</v>
      </c>
      <c r="AC502">
        <v>0</v>
      </c>
      <c r="AG502" t="s">
        <v>46</v>
      </c>
      <c r="AH502" t="s">
        <v>158</v>
      </c>
      <c r="AI502" s="1">
        <v>40589</v>
      </c>
      <c r="AJ502">
        <v>17255.59</v>
      </c>
      <c r="AK502" s="33">
        <f t="shared" si="21"/>
        <v>52</v>
      </c>
      <c r="AL502" t="str">
        <f t="shared" si="22"/>
        <v>49-53</v>
      </c>
      <c r="AM502" t="str">
        <f t="shared" si="23"/>
        <v>16.000 a 17.999</v>
      </c>
    </row>
    <row r="503" spans="1:39" x14ac:dyDescent="0.25">
      <c r="A503" t="s">
        <v>2743</v>
      </c>
      <c r="B503" t="s">
        <v>36</v>
      </c>
      <c r="C503">
        <v>1308358</v>
      </c>
      <c r="D503">
        <v>81890613649</v>
      </c>
      <c r="E503" t="s">
        <v>2744</v>
      </c>
      <c r="F503" t="s">
        <v>53</v>
      </c>
      <c r="G503" t="s">
        <v>2745</v>
      </c>
      <c r="H503" t="s">
        <v>48</v>
      </c>
      <c r="I503" t="s">
        <v>39</v>
      </c>
      <c r="K503" t="s">
        <v>40</v>
      </c>
      <c r="L503" t="s">
        <v>119</v>
      </c>
      <c r="M503">
        <v>391</v>
      </c>
      <c r="N503" t="s">
        <v>64</v>
      </c>
      <c r="O503" t="s">
        <v>41</v>
      </c>
      <c r="P503">
        <v>391</v>
      </c>
      <c r="Q503" t="s">
        <v>64</v>
      </c>
      <c r="R503" t="s">
        <v>41</v>
      </c>
      <c r="T503" t="s">
        <v>61</v>
      </c>
      <c r="U503" t="s">
        <v>1252</v>
      </c>
      <c r="V503" t="s">
        <v>44</v>
      </c>
      <c r="X503" t="s">
        <v>45</v>
      </c>
      <c r="AA503">
        <v>0</v>
      </c>
      <c r="AC503">
        <v>0</v>
      </c>
      <c r="AG503" t="s">
        <v>46</v>
      </c>
      <c r="AH503" t="s">
        <v>158</v>
      </c>
      <c r="AI503" s="1">
        <v>38569</v>
      </c>
      <c r="AJ503">
        <v>20530.009999999998</v>
      </c>
      <c r="AK503" s="33">
        <f t="shared" si="21"/>
        <v>51</v>
      </c>
      <c r="AL503" t="str">
        <f t="shared" si="22"/>
        <v>49-53</v>
      </c>
      <c r="AM503" t="str">
        <f t="shared" si="23"/>
        <v>20.000 ou mais</v>
      </c>
    </row>
    <row r="504" spans="1:39" x14ac:dyDescent="0.25">
      <c r="A504" t="s">
        <v>2746</v>
      </c>
      <c r="B504" t="s">
        <v>36</v>
      </c>
      <c r="C504">
        <v>2189150</v>
      </c>
      <c r="D504">
        <v>52962253687</v>
      </c>
      <c r="E504" t="s">
        <v>2747</v>
      </c>
      <c r="F504" t="s">
        <v>53</v>
      </c>
      <c r="G504" t="s">
        <v>2748</v>
      </c>
      <c r="H504" t="s">
        <v>48</v>
      </c>
      <c r="I504" t="s">
        <v>39</v>
      </c>
      <c r="K504" t="s">
        <v>40</v>
      </c>
      <c r="L504" t="s">
        <v>602</v>
      </c>
      <c r="M504">
        <v>391</v>
      </c>
      <c r="N504" t="s">
        <v>64</v>
      </c>
      <c r="O504" t="s">
        <v>41</v>
      </c>
      <c r="P504">
        <v>391</v>
      </c>
      <c r="Q504" t="s">
        <v>64</v>
      </c>
      <c r="R504" t="s">
        <v>41</v>
      </c>
      <c r="T504" t="s">
        <v>61</v>
      </c>
      <c r="U504" t="s">
        <v>1252</v>
      </c>
      <c r="V504" t="s">
        <v>44</v>
      </c>
      <c r="X504" t="s">
        <v>45</v>
      </c>
      <c r="AA504">
        <v>0</v>
      </c>
      <c r="AC504">
        <v>0</v>
      </c>
      <c r="AG504" t="s">
        <v>46</v>
      </c>
      <c r="AH504" t="s">
        <v>158</v>
      </c>
      <c r="AI504" s="1">
        <v>35339</v>
      </c>
      <c r="AJ504">
        <v>20720.98</v>
      </c>
      <c r="AK504" s="33">
        <f t="shared" si="21"/>
        <v>55</v>
      </c>
      <c r="AL504" t="str">
        <f t="shared" si="22"/>
        <v>54-58</v>
      </c>
      <c r="AM504" t="str">
        <f t="shared" si="23"/>
        <v>20.000 ou mais</v>
      </c>
    </row>
    <row r="505" spans="1:39" x14ac:dyDescent="0.25">
      <c r="A505" t="s">
        <v>2749</v>
      </c>
      <c r="B505" t="s">
        <v>36</v>
      </c>
      <c r="C505">
        <v>1350597</v>
      </c>
      <c r="D505">
        <v>7053872831</v>
      </c>
      <c r="E505" t="s">
        <v>2750</v>
      </c>
      <c r="F505" t="s">
        <v>53</v>
      </c>
      <c r="G505" t="s">
        <v>2751</v>
      </c>
      <c r="H505" t="s">
        <v>48</v>
      </c>
      <c r="I505" t="s">
        <v>39</v>
      </c>
      <c r="K505" t="s">
        <v>72</v>
      </c>
      <c r="L505" t="s">
        <v>2752</v>
      </c>
      <c r="M505">
        <v>391</v>
      </c>
      <c r="N505" t="s">
        <v>64</v>
      </c>
      <c r="O505" t="s">
        <v>41</v>
      </c>
      <c r="P505">
        <v>391</v>
      </c>
      <c r="Q505" t="s">
        <v>64</v>
      </c>
      <c r="R505" t="s">
        <v>41</v>
      </c>
      <c r="T505" t="s">
        <v>61</v>
      </c>
      <c r="U505" t="s">
        <v>1241</v>
      </c>
      <c r="V505" t="s">
        <v>44</v>
      </c>
      <c r="X505" t="s">
        <v>45</v>
      </c>
      <c r="AA505">
        <v>0</v>
      </c>
      <c r="AC505">
        <v>0</v>
      </c>
      <c r="AG505" t="s">
        <v>46</v>
      </c>
      <c r="AH505" t="s">
        <v>158</v>
      </c>
      <c r="AI505" s="1">
        <v>37397</v>
      </c>
      <c r="AJ505">
        <v>18663.64</v>
      </c>
      <c r="AK505" s="33">
        <f t="shared" si="21"/>
        <v>51</v>
      </c>
      <c r="AL505" t="str">
        <f t="shared" si="22"/>
        <v>49-53</v>
      </c>
      <c r="AM505" t="str">
        <f t="shared" si="23"/>
        <v>18.000 a 19.999</v>
      </c>
    </row>
    <row r="506" spans="1:39" x14ac:dyDescent="0.25">
      <c r="A506" t="s">
        <v>2753</v>
      </c>
      <c r="B506" t="s">
        <v>36</v>
      </c>
      <c r="C506">
        <v>2379273</v>
      </c>
      <c r="D506">
        <v>5516519624</v>
      </c>
      <c r="E506" t="s">
        <v>2754</v>
      </c>
      <c r="F506" t="s">
        <v>53</v>
      </c>
      <c r="G506" t="s">
        <v>2755</v>
      </c>
      <c r="H506" t="s">
        <v>38</v>
      </c>
      <c r="I506" t="s">
        <v>39</v>
      </c>
      <c r="K506" t="s">
        <v>72</v>
      </c>
      <c r="M506">
        <v>301</v>
      </c>
      <c r="N506" t="s">
        <v>69</v>
      </c>
      <c r="O506" t="s">
        <v>70</v>
      </c>
      <c r="P506">
        <v>301</v>
      </c>
      <c r="Q506" t="s">
        <v>69</v>
      </c>
      <c r="R506" t="s">
        <v>70</v>
      </c>
      <c r="T506" t="s">
        <v>61</v>
      </c>
      <c r="U506" t="s">
        <v>1236</v>
      </c>
      <c r="V506" t="s">
        <v>44</v>
      </c>
      <c r="X506" t="s">
        <v>45</v>
      </c>
      <c r="AA506">
        <v>0</v>
      </c>
      <c r="AC506">
        <v>0</v>
      </c>
      <c r="AG506" t="s">
        <v>46</v>
      </c>
      <c r="AH506" t="s">
        <v>158</v>
      </c>
      <c r="AI506" s="1">
        <v>42809</v>
      </c>
      <c r="AJ506">
        <v>12272.12</v>
      </c>
      <c r="AK506" s="33">
        <f t="shared" si="21"/>
        <v>39</v>
      </c>
      <c r="AL506" t="str">
        <f t="shared" si="22"/>
        <v>39-43</v>
      </c>
      <c r="AM506" t="str">
        <f t="shared" si="23"/>
        <v>12.000 a 13.999</v>
      </c>
    </row>
    <row r="507" spans="1:39" x14ac:dyDescent="0.25">
      <c r="A507" t="s">
        <v>2756</v>
      </c>
      <c r="B507" t="s">
        <v>36</v>
      </c>
      <c r="C507">
        <v>1563185</v>
      </c>
      <c r="D507">
        <v>80503284653</v>
      </c>
      <c r="E507" t="s">
        <v>2757</v>
      </c>
      <c r="F507" t="s">
        <v>53</v>
      </c>
      <c r="G507" t="s">
        <v>2758</v>
      </c>
      <c r="H507" t="s">
        <v>48</v>
      </c>
      <c r="I507" t="s">
        <v>39</v>
      </c>
      <c r="K507" t="s">
        <v>40</v>
      </c>
      <c r="M507">
        <v>794</v>
      </c>
      <c r="N507" t="s">
        <v>807</v>
      </c>
      <c r="O507" t="s">
        <v>55</v>
      </c>
      <c r="P507">
        <v>1158</v>
      </c>
      <c r="Q507" t="s">
        <v>608</v>
      </c>
      <c r="R507" t="s">
        <v>55</v>
      </c>
      <c r="T507" t="s">
        <v>61</v>
      </c>
      <c r="U507" t="s">
        <v>1269</v>
      </c>
      <c r="V507" t="s">
        <v>44</v>
      </c>
      <c r="X507" t="s">
        <v>45</v>
      </c>
      <c r="AA507">
        <v>26282</v>
      </c>
      <c r="AB507" t="s">
        <v>276</v>
      </c>
      <c r="AC507">
        <v>0</v>
      </c>
      <c r="AG507" t="s">
        <v>46</v>
      </c>
      <c r="AH507" t="s">
        <v>158</v>
      </c>
      <c r="AI507" s="1">
        <v>42534</v>
      </c>
      <c r="AJ507">
        <v>17945.810000000001</v>
      </c>
      <c r="AK507" s="33">
        <f t="shared" si="21"/>
        <v>50</v>
      </c>
      <c r="AL507" t="str">
        <f t="shared" si="22"/>
        <v>49-53</v>
      </c>
      <c r="AM507" t="str">
        <f t="shared" si="23"/>
        <v>16.000 a 17.999</v>
      </c>
    </row>
    <row r="508" spans="1:39" x14ac:dyDescent="0.25">
      <c r="A508" t="s">
        <v>2759</v>
      </c>
      <c r="B508" t="s">
        <v>36</v>
      </c>
      <c r="C508">
        <v>3033529</v>
      </c>
      <c r="D508">
        <v>82235058000</v>
      </c>
      <c r="E508" t="s">
        <v>2760</v>
      </c>
      <c r="F508" t="s">
        <v>53</v>
      </c>
      <c r="G508" t="s">
        <v>2761</v>
      </c>
      <c r="H508" t="s">
        <v>48</v>
      </c>
      <c r="I508" t="s">
        <v>39</v>
      </c>
      <c r="K508" t="s">
        <v>72</v>
      </c>
      <c r="M508">
        <v>1396</v>
      </c>
      <c r="N508" t="s">
        <v>2762</v>
      </c>
      <c r="O508" t="s">
        <v>41</v>
      </c>
      <c r="P508">
        <v>344</v>
      </c>
      <c r="Q508" t="s">
        <v>111</v>
      </c>
      <c r="R508" t="s">
        <v>41</v>
      </c>
      <c r="T508" t="s">
        <v>61</v>
      </c>
      <c r="U508" t="s">
        <v>1257</v>
      </c>
      <c r="V508" t="s">
        <v>44</v>
      </c>
      <c r="X508" t="s">
        <v>45</v>
      </c>
      <c r="AA508">
        <v>0</v>
      </c>
      <c r="AC508">
        <v>0</v>
      </c>
      <c r="AG508" t="s">
        <v>46</v>
      </c>
      <c r="AH508" t="s">
        <v>158</v>
      </c>
      <c r="AI508" s="1">
        <v>43171</v>
      </c>
      <c r="AJ508">
        <v>12783.3</v>
      </c>
      <c r="AK508" s="33">
        <f t="shared" si="21"/>
        <v>43</v>
      </c>
      <c r="AL508" t="str">
        <f t="shared" si="22"/>
        <v>39-43</v>
      </c>
      <c r="AM508" t="str">
        <f t="shared" si="23"/>
        <v>12.000 a 13.999</v>
      </c>
    </row>
    <row r="509" spans="1:39" x14ac:dyDescent="0.25">
      <c r="A509" t="s">
        <v>2763</v>
      </c>
      <c r="B509" t="s">
        <v>36</v>
      </c>
      <c r="C509">
        <v>2115158</v>
      </c>
      <c r="D509">
        <v>3142982906</v>
      </c>
      <c r="E509" t="s">
        <v>214</v>
      </c>
      <c r="F509" t="s">
        <v>53</v>
      </c>
      <c r="G509" t="s">
        <v>2764</v>
      </c>
      <c r="H509" t="s">
        <v>48</v>
      </c>
      <c r="I509" t="s">
        <v>39</v>
      </c>
      <c r="K509" t="s">
        <v>523</v>
      </c>
      <c r="M509">
        <v>356</v>
      </c>
      <c r="N509" t="s">
        <v>206</v>
      </c>
      <c r="O509" t="s">
        <v>41</v>
      </c>
      <c r="P509">
        <v>356</v>
      </c>
      <c r="Q509" t="s">
        <v>206</v>
      </c>
      <c r="R509" t="s">
        <v>41</v>
      </c>
      <c r="T509" t="s">
        <v>61</v>
      </c>
      <c r="U509" t="s">
        <v>1278</v>
      </c>
      <c r="V509" t="s">
        <v>44</v>
      </c>
      <c r="X509" t="s">
        <v>45</v>
      </c>
      <c r="AA509">
        <v>0</v>
      </c>
      <c r="AC509">
        <v>0</v>
      </c>
      <c r="AG509" t="s">
        <v>46</v>
      </c>
      <c r="AH509" t="s">
        <v>158</v>
      </c>
      <c r="AI509" s="1">
        <v>41744</v>
      </c>
      <c r="AJ509">
        <v>12763.01</v>
      </c>
      <c r="AK509" s="33">
        <f t="shared" si="21"/>
        <v>41</v>
      </c>
      <c r="AL509" t="str">
        <f t="shared" si="22"/>
        <v>39-43</v>
      </c>
      <c r="AM509" t="str">
        <f t="shared" si="23"/>
        <v>12.000 a 13.999</v>
      </c>
    </row>
    <row r="510" spans="1:39" x14ac:dyDescent="0.25">
      <c r="A510" t="s">
        <v>2765</v>
      </c>
      <c r="B510" t="s">
        <v>36</v>
      </c>
      <c r="C510">
        <v>2885505</v>
      </c>
      <c r="D510">
        <v>4089484693</v>
      </c>
      <c r="E510" t="s">
        <v>2766</v>
      </c>
      <c r="F510" t="s">
        <v>53</v>
      </c>
      <c r="G510" t="s">
        <v>2767</v>
      </c>
      <c r="H510" t="s">
        <v>38</v>
      </c>
      <c r="I510" t="s">
        <v>39</v>
      </c>
      <c r="K510" t="s">
        <v>72</v>
      </c>
      <c r="M510">
        <v>301</v>
      </c>
      <c r="N510" t="s">
        <v>69</v>
      </c>
      <c r="O510" t="s">
        <v>70</v>
      </c>
      <c r="P510">
        <v>301</v>
      </c>
      <c r="Q510" t="s">
        <v>69</v>
      </c>
      <c r="R510" t="s">
        <v>70</v>
      </c>
      <c r="T510" t="s">
        <v>61</v>
      </c>
      <c r="U510" t="s">
        <v>1285</v>
      </c>
      <c r="V510" t="s">
        <v>44</v>
      </c>
      <c r="X510" t="s">
        <v>45</v>
      </c>
      <c r="AA510">
        <v>0</v>
      </c>
      <c r="AC510">
        <v>0</v>
      </c>
      <c r="AG510" t="s">
        <v>46</v>
      </c>
      <c r="AH510" t="s">
        <v>158</v>
      </c>
      <c r="AI510" s="1">
        <v>41015</v>
      </c>
      <c r="AJ510">
        <v>17255.59</v>
      </c>
      <c r="AK510" s="33">
        <f t="shared" si="21"/>
        <v>43</v>
      </c>
      <c r="AL510" t="str">
        <f t="shared" si="22"/>
        <v>39-43</v>
      </c>
      <c r="AM510" t="str">
        <f t="shared" si="23"/>
        <v>16.000 a 17.999</v>
      </c>
    </row>
    <row r="511" spans="1:39" x14ac:dyDescent="0.25">
      <c r="A511" t="s">
        <v>2768</v>
      </c>
      <c r="B511" t="s">
        <v>36</v>
      </c>
      <c r="C511">
        <v>1518218</v>
      </c>
      <c r="D511">
        <v>18303812882</v>
      </c>
      <c r="E511" t="s">
        <v>2769</v>
      </c>
      <c r="F511" t="s">
        <v>53</v>
      </c>
      <c r="G511" t="s">
        <v>2770</v>
      </c>
      <c r="H511" t="s">
        <v>38</v>
      </c>
      <c r="I511" t="s">
        <v>39</v>
      </c>
      <c r="K511" t="s">
        <v>138</v>
      </c>
      <c r="L511" t="s">
        <v>2771</v>
      </c>
      <c r="M511">
        <v>395</v>
      </c>
      <c r="N511" t="s">
        <v>107</v>
      </c>
      <c r="O511" t="s">
        <v>41</v>
      </c>
      <c r="P511">
        <v>395</v>
      </c>
      <c r="Q511" t="s">
        <v>107</v>
      </c>
      <c r="R511" t="s">
        <v>41</v>
      </c>
      <c r="T511" t="s">
        <v>61</v>
      </c>
      <c r="U511" t="s">
        <v>1241</v>
      </c>
      <c r="V511" t="s">
        <v>44</v>
      </c>
      <c r="X511" t="s">
        <v>45</v>
      </c>
      <c r="Z511" t="s">
        <v>168</v>
      </c>
      <c r="AA511">
        <v>0</v>
      </c>
      <c r="AC511">
        <v>0</v>
      </c>
      <c r="AE511" t="s">
        <v>230</v>
      </c>
      <c r="AF511" t="s">
        <v>2772</v>
      </c>
      <c r="AG511" t="s">
        <v>46</v>
      </c>
      <c r="AH511" t="s">
        <v>158</v>
      </c>
      <c r="AI511" s="1">
        <v>39716</v>
      </c>
      <c r="AJ511">
        <v>18663.64</v>
      </c>
      <c r="AK511" s="33">
        <f t="shared" si="21"/>
        <v>49</v>
      </c>
      <c r="AL511" t="str">
        <f t="shared" si="22"/>
        <v>49-53</v>
      </c>
      <c r="AM511" t="str">
        <f t="shared" si="23"/>
        <v>18.000 a 19.999</v>
      </c>
    </row>
    <row r="512" spans="1:39" x14ac:dyDescent="0.25">
      <c r="A512" t="s">
        <v>2773</v>
      </c>
      <c r="B512" t="s">
        <v>36</v>
      </c>
      <c r="C512">
        <v>411786</v>
      </c>
      <c r="D512">
        <v>25501763672</v>
      </c>
      <c r="E512" t="s">
        <v>2774</v>
      </c>
      <c r="F512" t="s">
        <v>53</v>
      </c>
      <c r="G512" t="s">
        <v>2775</v>
      </c>
      <c r="H512" t="s">
        <v>48</v>
      </c>
      <c r="I512" t="s">
        <v>39</v>
      </c>
      <c r="K512" t="s">
        <v>40</v>
      </c>
      <c r="L512" t="s">
        <v>286</v>
      </c>
      <c r="M512">
        <v>399</v>
      </c>
      <c r="N512" t="s">
        <v>115</v>
      </c>
      <c r="O512" t="s">
        <v>70</v>
      </c>
      <c r="P512">
        <v>399</v>
      </c>
      <c r="Q512" t="s">
        <v>115</v>
      </c>
      <c r="R512" t="s">
        <v>70</v>
      </c>
      <c r="T512" t="s">
        <v>61</v>
      </c>
      <c r="U512" t="s">
        <v>1285</v>
      </c>
      <c r="V512" t="s">
        <v>44</v>
      </c>
      <c r="X512" t="s">
        <v>45</v>
      </c>
      <c r="AA512">
        <v>0</v>
      </c>
      <c r="AC512">
        <v>0</v>
      </c>
      <c r="AG512" t="s">
        <v>46</v>
      </c>
      <c r="AH512" t="s">
        <v>158</v>
      </c>
      <c r="AI512" s="1">
        <v>28491</v>
      </c>
      <c r="AJ512">
        <v>22113.439999999999</v>
      </c>
      <c r="AK512" s="33">
        <f t="shared" si="21"/>
        <v>70</v>
      </c>
      <c r="AL512" t="str">
        <f t="shared" si="22"/>
        <v>69 ou mais</v>
      </c>
      <c r="AM512" t="str">
        <f t="shared" si="23"/>
        <v>20.000 ou mais</v>
      </c>
    </row>
    <row r="513" spans="1:39" x14ac:dyDescent="0.25">
      <c r="A513" t="s">
        <v>387</v>
      </c>
      <c r="B513" t="s">
        <v>36</v>
      </c>
      <c r="C513">
        <v>4274104</v>
      </c>
      <c r="D513">
        <v>78379008634</v>
      </c>
      <c r="E513" t="s">
        <v>388</v>
      </c>
      <c r="F513" t="s">
        <v>53</v>
      </c>
      <c r="G513" t="s">
        <v>389</v>
      </c>
      <c r="H513" t="s">
        <v>48</v>
      </c>
      <c r="I513" t="s">
        <v>39</v>
      </c>
      <c r="K513" t="s">
        <v>40</v>
      </c>
      <c r="L513" t="s">
        <v>59</v>
      </c>
      <c r="M513">
        <v>305</v>
      </c>
      <c r="N513" t="s">
        <v>100</v>
      </c>
      <c r="O513" t="s">
        <v>86</v>
      </c>
      <c r="P513">
        <v>305</v>
      </c>
      <c r="Q513" t="s">
        <v>100</v>
      </c>
      <c r="R513" t="s">
        <v>86</v>
      </c>
      <c r="T513" t="s">
        <v>43</v>
      </c>
      <c r="U513" t="s">
        <v>1434</v>
      </c>
      <c r="V513" t="s">
        <v>44</v>
      </c>
      <c r="X513" t="s">
        <v>45</v>
      </c>
      <c r="AA513">
        <v>0</v>
      </c>
      <c r="AC513">
        <v>0</v>
      </c>
      <c r="AG513" t="s">
        <v>46</v>
      </c>
      <c r="AH513" t="s">
        <v>47</v>
      </c>
      <c r="AI513" s="1">
        <v>40816</v>
      </c>
      <c r="AJ513">
        <v>4552.01</v>
      </c>
      <c r="AK513" s="33">
        <f t="shared" si="21"/>
        <v>52</v>
      </c>
      <c r="AL513" t="str">
        <f t="shared" si="22"/>
        <v>49-53</v>
      </c>
      <c r="AM513" t="str">
        <f t="shared" si="23"/>
        <v>4.000 a 5.999</v>
      </c>
    </row>
    <row r="514" spans="1:39" x14ac:dyDescent="0.25">
      <c r="A514" t="s">
        <v>2776</v>
      </c>
      <c r="B514" t="s">
        <v>36</v>
      </c>
      <c r="C514">
        <v>1091060</v>
      </c>
      <c r="D514">
        <v>94219214968</v>
      </c>
      <c r="E514" t="s">
        <v>79</v>
      </c>
      <c r="F514" t="s">
        <v>53</v>
      </c>
      <c r="G514" t="s">
        <v>2777</v>
      </c>
      <c r="H514" t="s">
        <v>48</v>
      </c>
      <c r="I514" t="s">
        <v>39</v>
      </c>
      <c r="K514" t="s">
        <v>523</v>
      </c>
      <c r="M514">
        <v>369</v>
      </c>
      <c r="N514" t="s">
        <v>242</v>
      </c>
      <c r="O514" t="s">
        <v>41</v>
      </c>
      <c r="P514">
        <v>369</v>
      </c>
      <c r="Q514" t="s">
        <v>242</v>
      </c>
      <c r="R514" t="s">
        <v>41</v>
      </c>
      <c r="T514" t="s">
        <v>342</v>
      </c>
      <c r="U514" t="s">
        <v>1244</v>
      </c>
      <c r="V514" t="s">
        <v>825</v>
      </c>
      <c r="X514" t="s">
        <v>45</v>
      </c>
      <c r="AA514">
        <v>0</v>
      </c>
      <c r="AC514">
        <v>0</v>
      </c>
      <c r="AG514" t="s">
        <v>826</v>
      </c>
      <c r="AH514" t="s">
        <v>47</v>
      </c>
      <c r="AI514" s="1">
        <v>44669</v>
      </c>
      <c r="AJ514">
        <v>3259.43</v>
      </c>
      <c r="AK514" s="33">
        <f t="shared" si="21"/>
        <v>41</v>
      </c>
      <c r="AL514" t="str">
        <f t="shared" si="22"/>
        <v>39-43</v>
      </c>
      <c r="AM514" t="str">
        <f t="shared" si="23"/>
        <v>2.000 a 3.999</v>
      </c>
    </row>
    <row r="515" spans="1:39" x14ac:dyDescent="0.25">
      <c r="A515" t="s">
        <v>2778</v>
      </c>
      <c r="B515" t="s">
        <v>36</v>
      </c>
      <c r="C515">
        <v>1768093</v>
      </c>
      <c r="D515">
        <v>5436470645</v>
      </c>
      <c r="E515" t="s">
        <v>2779</v>
      </c>
      <c r="F515" t="s">
        <v>53</v>
      </c>
      <c r="G515" t="s">
        <v>2780</v>
      </c>
      <c r="H515" t="s">
        <v>48</v>
      </c>
      <c r="I515" t="s">
        <v>39</v>
      </c>
      <c r="K515" t="s">
        <v>136</v>
      </c>
      <c r="M515">
        <v>356</v>
      </c>
      <c r="N515" t="s">
        <v>206</v>
      </c>
      <c r="O515" t="s">
        <v>41</v>
      </c>
      <c r="P515">
        <v>356</v>
      </c>
      <c r="Q515" t="s">
        <v>206</v>
      </c>
      <c r="R515" t="s">
        <v>41</v>
      </c>
      <c r="T515" t="s">
        <v>61</v>
      </c>
      <c r="U515" t="s">
        <v>1269</v>
      </c>
      <c r="V515" t="s">
        <v>44</v>
      </c>
      <c r="X515" t="s">
        <v>45</v>
      </c>
      <c r="AA515">
        <v>0</v>
      </c>
      <c r="AC515">
        <v>0</v>
      </c>
      <c r="AG515" t="s">
        <v>46</v>
      </c>
      <c r="AH515" t="s">
        <v>158</v>
      </c>
      <c r="AI515" s="1">
        <v>40235</v>
      </c>
      <c r="AJ515">
        <v>19615.18</v>
      </c>
      <c r="AK515" s="33">
        <f t="shared" ref="AK515:AK578" si="24">(YEAR($AO$2))-YEAR(E515)</f>
        <v>41</v>
      </c>
      <c r="AL515" t="str">
        <f t="shared" ref="AL515:AL578" si="25">VLOOKUP(AK515,$AQ$2:$AR$13,2,1)</f>
        <v>39-43</v>
      </c>
      <c r="AM515" t="str">
        <f t="shared" ref="AM515:AM578" si="26">VLOOKUP(AJ515,$AS$2:$AT$12,2,1)</f>
        <v>18.000 a 19.999</v>
      </c>
    </row>
    <row r="516" spans="1:39" x14ac:dyDescent="0.25">
      <c r="A516" t="s">
        <v>2781</v>
      </c>
      <c r="B516" t="s">
        <v>36</v>
      </c>
      <c r="C516">
        <v>1132417</v>
      </c>
      <c r="D516">
        <v>932623611</v>
      </c>
      <c r="E516" t="s">
        <v>2782</v>
      </c>
      <c r="F516" t="s">
        <v>53</v>
      </c>
      <c r="G516" t="s">
        <v>2783</v>
      </c>
      <c r="H516" t="s">
        <v>80</v>
      </c>
      <c r="I516" t="s">
        <v>39</v>
      </c>
      <c r="K516" t="s">
        <v>40</v>
      </c>
      <c r="M516">
        <v>798</v>
      </c>
      <c r="N516" t="s">
        <v>518</v>
      </c>
      <c r="O516" t="s">
        <v>55</v>
      </c>
      <c r="P516">
        <v>1155</v>
      </c>
      <c r="Q516" t="s">
        <v>188</v>
      </c>
      <c r="R516" t="s">
        <v>55</v>
      </c>
      <c r="T516" t="s">
        <v>61</v>
      </c>
      <c r="U516" t="s">
        <v>1257</v>
      </c>
      <c r="V516" t="s">
        <v>44</v>
      </c>
      <c r="X516" t="s">
        <v>45</v>
      </c>
      <c r="AA516">
        <v>26251</v>
      </c>
      <c r="AB516" t="s">
        <v>397</v>
      </c>
      <c r="AC516">
        <v>0</v>
      </c>
      <c r="AG516" t="s">
        <v>46</v>
      </c>
      <c r="AH516" t="s">
        <v>158</v>
      </c>
      <c r="AI516" s="1">
        <v>44277</v>
      </c>
      <c r="AJ516">
        <v>11800.12</v>
      </c>
      <c r="AK516" s="33">
        <f t="shared" si="24"/>
        <v>46</v>
      </c>
      <c r="AL516" t="str">
        <f t="shared" si="25"/>
        <v>44-48</v>
      </c>
      <c r="AM516" t="str">
        <f t="shared" si="26"/>
        <v>10.000 a 11.999</v>
      </c>
    </row>
    <row r="517" spans="1:39" x14ac:dyDescent="0.25">
      <c r="A517" t="s">
        <v>2784</v>
      </c>
      <c r="B517" t="s">
        <v>36</v>
      </c>
      <c r="C517">
        <v>2345871</v>
      </c>
      <c r="D517">
        <v>1681941716</v>
      </c>
      <c r="E517" t="s">
        <v>2785</v>
      </c>
      <c r="F517" t="s">
        <v>53</v>
      </c>
      <c r="G517" t="s">
        <v>2786</v>
      </c>
      <c r="H517" t="s">
        <v>48</v>
      </c>
      <c r="I517" t="s">
        <v>39</v>
      </c>
      <c r="K517" t="s">
        <v>68</v>
      </c>
      <c r="L517" t="s">
        <v>467</v>
      </c>
      <c r="M517">
        <v>808</v>
      </c>
      <c r="N517" t="s">
        <v>127</v>
      </c>
      <c r="O517" t="s">
        <v>41</v>
      </c>
      <c r="P517">
        <v>808</v>
      </c>
      <c r="Q517" t="s">
        <v>127</v>
      </c>
      <c r="R517" t="s">
        <v>41</v>
      </c>
      <c r="T517" t="s">
        <v>61</v>
      </c>
      <c r="U517" t="s">
        <v>1351</v>
      </c>
      <c r="V517" t="s">
        <v>44</v>
      </c>
      <c r="X517" t="s">
        <v>45</v>
      </c>
      <c r="AA517">
        <v>0</v>
      </c>
      <c r="AC517">
        <v>0</v>
      </c>
      <c r="AG517" t="s">
        <v>46</v>
      </c>
      <c r="AH517" t="s">
        <v>158</v>
      </c>
      <c r="AI517" s="1">
        <v>38926</v>
      </c>
      <c r="AJ517">
        <v>16591.91</v>
      </c>
      <c r="AK517" s="33">
        <f t="shared" si="24"/>
        <v>47</v>
      </c>
      <c r="AL517" t="str">
        <f t="shared" si="25"/>
        <v>44-48</v>
      </c>
      <c r="AM517" t="str">
        <f t="shared" si="26"/>
        <v>16.000 a 17.999</v>
      </c>
    </row>
    <row r="518" spans="1:39" x14ac:dyDescent="0.25">
      <c r="A518" t="s">
        <v>2787</v>
      </c>
      <c r="B518" t="s">
        <v>36</v>
      </c>
      <c r="C518">
        <v>1577637</v>
      </c>
      <c r="D518">
        <v>3619240620</v>
      </c>
      <c r="E518" t="s">
        <v>2788</v>
      </c>
      <c r="F518" t="s">
        <v>53</v>
      </c>
      <c r="G518" t="s">
        <v>2789</v>
      </c>
      <c r="H518" t="s">
        <v>48</v>
      </c>
      <c r="I518" t="s">
        <v>39</v>
      </c>
      <c r="K518" t="s">
        <v>40</v>
      </c>
      <c r="M518">
        <v>369</v>
      </c>
      <c r="N518" t="s">
        <v>242</v>
      </c>
      <c r="O518" t="s">
        <v>41</v>
      </c>
      <c r="P518">
        <v>369</v>
      </c>
      <c r="Q518" t="s">
        <v>242</v>
      </c>
      <c r="R518" t="s">
        <v>41</v>
      </c>
      <c r="T518" t="s">
        <v>61</v>
      </c>
      <c r="U518" t="s">
        <v>1302</v>
      </c>
      <c r="V518" t="s">
        <v>44</v>
      </c>
      <c r="X518" t="s">
        <v>45</v>
      </c>
      <c r="AA518">
        <v>0</v>
      </c>
      <c r="AC518">
        <v>0</v>
      </c>
      <c r="AG518" t="s">
        <v>46</v>
      </c>
      <c r="AH518" t="s">
        <v>158</v>
      </c>
      <c r="AI518" s="1">
        <v>40141</v>
      </c>
      <c r="AJ518">
        <v>13273.52</v>
      </c>
      <c r="AK518" s="33">
        <f t="shared" si="24"/>
        <v>43</v>
      </c>
      <c r="AL518" t="str">
        <f t="shared" si="25"/>
        <v>39-43</v>
      </c>
      <c r="AM518" t="str">
        <f t="shared" si="26"/>
        <v>12.000 a 13.999</v>
      </c>
    </row>
    <row r="519" spans="1:39" x14ac:dyDescent="0.25">
      <c r="A519" t="s">
        <v>2790</v>
      </c>
      <c r="B519" t="s">
        <v>36</v>
      </c>
      <c r="C519">
        <v>1789972</v>
      </c>
      <c r="D519">
        <v>88116980653</v>
      </c>
      <c r="E519" t="s">
        <v>722</v>
      </c>
      <c r="F519" t="s">
        <v>53</v>
      </c>
      <c r="G519" t="s">
        <v>2791</v>
      </c>
      <c r="H519" t="s">
        <v>48</v>
      </c>
      <c r="I519" t="s">
        <v>39</v>
      </c>
      <c r="K519" t="s">
        <v>40</v>
      </c>
      <c r="M519">
        <v>332</v>
      </c>
      <c r="N519" t="s">
        <v>82</v>
      </c>
      <c r="O519" t="s">
        <v>81</v>
      </c>
      <c r="P519">
        <v>332</v>
      </c>
      <c r="Q519" t="s">
        <v>82</v>
      </c>
      <c r="R519" t="s">
        <v>81</v>
      </c>
      <c r="T519" t="s">
        <v>61</v>
      </c>
      <c r="U519" t="s">
        <v>1269</v>
      </c>
      <c r="V519" t="s">
        <v>44</v>
      </c>
      <c r="X519" t="s">
        <v>45</v>
      </c>
      <c r="AA519">
        <v>26235</v>
      </c>
      <c r="AB519" t="s">
        <v>254</v>
      </c>
      <c r="AC519">
        <v>0</v>
      </c>
      <c r="AG519" t="s">
        <v>46</v>
      </c>
      <c r="AH519" t="s">
        <v>158</v>
      </c>
      <c r="AI519" s="1">
        <v>41822</v>
      </c>
      <c r="AJ519">
        <v>17945.810000000001</v>
      </c>
      <c r="AK519" s="33">
        <f t="shared" si="24"/>
        <v>49</v>
      </c>
      <c r="AL519" t="str">
        <f t="shared" si="25"/>
        <v>49-53</v>
      </c>
      <c r="AM519" t="str">
        <f t="shared" si="26"/>
        <v>16.000 a 17.999</v>
      </c>
    </row>
    <row r="520" spans="1:39" x14ac:dyDescent="0.25">
      <c r="A520" t="s">
        <v>2792</v>
      </c>
      <c r="B520" t="s">
        <v>36</v>
      </c>
      <c r="C520">
        <v>1353691</v>
      </c>
      <c r="D520">
        <v>69133956634</v>
      </c>
      <c r="E520" t="s">
        <v>2793</v>
      </c>
      <c r="F520" t="s">
        <v>53</v>
      </c>
      <c r="G520" t="s">
        <v>2794</v>
      </c>
      <c r="H520" t="s">
        <v>48</v>
      </c>
      <c r="I520" t="s">
        <v>39</v>
      </c>
      <c r="K520" t="s">
        <v>40</v>
      </c>
      <c r="L520" t="s">
        <v>59</v>
      </c>
      <c r="M520">
        <v>403</v>
      </c>
      <c r="N520" t="s">
        <v>105</v>
      </c>
      <c r="O520" t="s">
        <v>41</v>
      </c>
      <c r="P520">
        <v>403</v>
      </c>
      <c r="Q520" t="s">
        <v>105</v>
      </c>
      <c r="R520" t="s">
        <v>41</v>
      </c>
      <c r="T520" t="s">
        <v>61</v>
      </c>
      <c r="U520" t="s">
        <v>1252</v>
      </c>
      <c r="V520" t="s">
        <v>44</v>
      </c>
      <c r="X520" t="s">
        <v>45</v>
      </c>
      <c r="AA520">
        <v>26235</v>
      </c>
      <c r="AB520" t="s">
        <v>254</v>
      </c>
      <c r="AC520">
        <v>0</v>
      </c>
      <c r="AG520" t="s">
        <v>46</v>
      </c>
      <c r="AH520" t="s">
        <v>158</v>
      </c>
      <c r="AI520" s="1">
        <v>39052</v>
      </c>
      <c r="AJ520">
        <v>20530.009999999998</v>
      </c>
      <c r="AK520" s="33">
        <f t="shared" si="24"/>
        <v>52</v>
      </c>
      <c r="AL520" t="str">
        <f t="shared" si="25"/>
        <v>49-53</v>
      </c>
      <c r="AM520" t="str">
        <f t="shared" si="26"/>
        <v>20.000 ou mais</v>
      </c>
    </row>
    <row r="521" spans="1:39" x14ac:dyDescent="0.25">
      <c r="A521" t="s">
        <v>2795</v>
      </c>
      <c r="B521" t="s">
        <v>36</v>
      </c>
      <c r="C521">
        <v>1340137</v>
      </c>
      <c r="D521">
        <v>82470260663</v>
      </c>
      <c r="E521" t="s">
        <v>2796</v>
      </c>
      <c r="F521" t="s">
        <v>53</v>
      </c>
      <c r="G521" t="s">
        <v>2797</v>
      </c>
      <c r="H521" t="s">
        <v>38</v>
      </c>
      <c r="I521" t="s">
        <v>39</v>
      </c>
      <c r="K521" t="s">
        <v>40</v>
      </c>
      <c r="M521">
        <v>349</v>
      </c>
      <c r="N521" t="s">
        <v>65</v>
      </c>
      <c r="O521" t="s">
        <v>41</v>
      </c>
      <c r="P521">
        <v>349</v>
      </c>
      <c r="Q521" t="s">
        <v>65</v>
      </c>
      <c r="R521" t="s">
        <v>41</v>
      </c>
      <c r="T521" t="s">
        <v>342</v>
      </c>
      <c r="U521" t="s">
        <v>1244</v>
      </c>
      <c r="V521" t="s">
        <v>825</v>
      </c>
      <c r="X521" t="s">
        <v>45</v>
      </c>
      <c r="AA521">
        <v>0</v>
      </c>
      <c r="AC521">
        <v>0</v>
      </c>
      <c r="AG521" t="s">
        <v>826</v>
      </c>
      <c r="AH521" t="s">
        <v>47</v>
      </c>
      <c r="AI521" s="1">
        <v>44599</v>
      </c>
      <c r="AJ521">
        <v>3866.06</v>
      </c>
      <c r="AK521" s="33">
        <f t="shared" si="24"/>
        <v>51</v>
      </c>
      <c r="AL521" t="str">
        <f t="shared" si="25"/>
        <v>49-53</v>
      </c>
      <c r="AM521" t="str">
        <f t="shared" si="26"/>
        <v>2.000 a 3.999</v>
      </c>
    </row>
    <row r="522" spans="1:39" x14ac:dyDescent="0.25">
      <c r="A522" t="s">
        <v>2798</v>
      </c>
      <c r="B522" t="s">
        <v>36</v>
      </c>
      <c r="C522">
        <v>1504724</v>
      </c>
      <c r="D522">
        <v>49722620010</v>
      </c>
      <c r="E522" t="s">
        <v>2799</v>
      </c>
      <c r="F522" t="s">
        <v>53</v>
      </c>
      <c r="G522" t="s">
        <v>2800</v>
      </c>
      <c r="H522" t="s">
        <v>48</v>
      </c>
      <c r="I522" t="s">
        <v>39</v>
      </c>
      <c r="K522" t="s">
        <v>271</v>
      </c>
      <c r="L522" t="s">
        <v>2801</v>
      </c>
      <c r="M522">
        <v>356</v>
      </c>
      <c r="N522" t="s">
        <v>206</v>
      </c>
      <c r="O522" t="s">
        <v>41</v>
      </c>
      <c r="P522">
        <v>356</v>
      </c>
      <c r="Q522" t="s">
        <v>206</v>
      </c>
      <c r="R522" t="s">
        <v>41</v>
      </c>
      <c r="T522" t="s">
        <v>61</v>
      </c>
      <c r="U522" t="s">
        <v>1252</v>
      </c>
      <c r="V522" t="s">
        <v>44</v>
      </c>
      <c r="X522" t="s">
        <v>45</v>
      </c>
      <c r="AA522">
        <v>0</v>
      </c>
      <c r="AC522">
        <v>0</v>
      </c>
      <c r="AG522" t="s">
        <v>46</v>
      </c>
      <c r="AH522" t="s">
        <v>158</v>
      </c>
      <c r="AI522" s="1">
        <v>38569</v>
      </c>
      <c r="AJ522">
        <v>22439.77</v>
      </c>
      <c r="AK522" s="33">
        <f t="shared" si="24"/>
        <v>57</v>
      </c>
      <c r="AL522" t="str">
        <f t="shared" si="25"/>
        <v>54-58</v>
      </c>
      <c r="AM522" t="str">
        <f t="shared" si="26"/>
        <v>20.000 ou mais</v>
      </c>
    </row>
    <row r="523" spans="1:39" x14ac:dyDescent="0.25">
      <c r="A523" t="s">
        <v>2802</v>
      </c>
      <c r="B523" t="s">
        <v>36</v>
      </c>
      <c r="C523">
        <v>1287459</v>
      </c>
      <c r="D523">
        <v>39448460600</v>
      </c>
      <c r="E523" t="s">
        <v>1937</v>
      </c>
      <c r="F523" t="s">
        <v>53</v>
      </c>
      <c r="G523" t="s">
        <v>2803</v>
      </c>
      <c r="H523" t="s">
        <v>48</v>
      </c>
      <c r="I523" t="s">
        <v>39</v>
      </c>
      <c r="K523" t="s">
        <v>152</v>
      </c>
      <c r="L523" t="s">
        <v>2804</v>
      </c>
      <c r="M523">
        <v>305</v>
      </c>
      <c r="N523" t="s">
        <v>100</v>
      </c>
      <c r="O523" t="s">
        <v>86</v>
      </c>
      <c r="P523">
        <v>305</v>
      </c>
      <c r="Q523" t="s">
        <v>100</v>
      </c>
      <c r="R523" t="s">
        <v>86</v>
      </c>
      <c r="T523" t="s">
        <v>43</v>
      </c>
      <c r="U523" t="s">
        <v>1302</v>
      </c>
      <c r="V523" t="s">
        <v>44</v>
      </c>
      <c r="X523" t="s">
        <v>45</v>
      </c>
      <c r="AA523">
        <v>0</v>
      </c>
      <c r="AC523">
        <v>0</v>
      </c>
      <c r="AG523" t="s">
        <v>46</v>
      </c>
      <c r="AH523" t="s">
        <v>158</v>
      </c>
      <c r="AI523" s="1">
        <v>36020</v>
      </c>
      <c r="AJ523">
        <v>7408.48</v>
      </c>
      <c r="AK523" s="33">
        <f t="shared" si="24"/>
        <v>70</v>
      </c>
      <c r="AL523" t="str">
        <f t="shared" si="25"/>
        <v>69 ou mais</v>
      </c>
      <c r="AM523" t="str">
        <f t="shared" si="26"/>
        <v>6.000 a 7.999</v>
      </c>
    </row>
    <row r="524" spans="1:39" x14ac:dyDescent="0.25">
      <c r="A524" t="s">
        <v>2805</v>
      </c>
      <c r="B524" t="s">
        <v>36</v>
      </c>
      <c r="C524">
        <v>413314</v>
      </c>
      <c r="D524">
        <v>53947304668</v>
      </c>
      <c r="E524" t="s">
        <v>2806</v>
      </c>
      <c r="F524" t="s">
        <v>53</v>
      </c>
      <c r="G524" t="s">
        <v>2807</v>
      </c>
      <c r="H524" t="s">
        <v>48</v>
      </c>
      <c r="I524" t="s">
        <v>39</v>
      </c>
      <c r="K524" t="s">
        <v>40</v>
      </c>
      <c r="L524" t="s">
        <v>209</v>
      </c>
      <c r="M524">
        <v>344</v>
      </c>
      <c r="N524" t="s">
        <v>111</v>
      </c>
      <c r="O524" t="s">
        <v>41</v>
      </c>
      <c r="P524">
        <v>344</v>
      </c>
      <c r="Q524" t="s">
        <v>111</v>
      </c>
      <c r="R524" t="s">
        <v>41</v>
      </c>
      <c r="T524" t="s">
        <v>61</v>
      </c>
      <c r="U524" t="s">
        <v>1252</v>
      </c>
      <c r="V524" t="s">
        <v>44</v>
      </c>
      <c r="X524" t="s">
        <v>45</v>
      </c>
      <c r="AA524">
        <v>0</v>
      </c>
      <c r="AC524">
        <v>0</v>
      </c>
      <c r="AG524" t="s">
        <v>46</v>
      </c>
      <c r="AH524" t="s">
        <v>158</v>
      </c>
      <c r="AI524" s="1">
        <v>32568</v>
      </c>
      <c r="AJ524">
        <v>21592.06</v>
      </c>
      <c r="AK524" s="33">
        <f t="shared" si="24"/>
        <v>58</v>
      </c>
      <c r="AL524" t="str">
        <f t="shared" si="25"/>
        <v>54-58</v>
      </c>
      <c r="AM524" t="str">
        <f t="shared" si="26"/>
        <v>20.000 ou mais</v>
      </c>
    </row>
    <row r="525" spans="1:39" x14ac:dyDescent="0.25">
      <c r="A525" t="s">
        <v>2808</v>
      </c>
      <c r="B525" t="s">
        <v>36</v>
      </c>
      <c r="C525">
        <v>1017533</v>
      </c>
      <c r="D525">
        <v>33698381842</v>
      </c>
      <c r="E525" t="s">
        <v>2809</v>
      </c>
      <c r="F525" t="s">
        <v>53</v>
      </c>
      <c r="G525" t="s">
        <v>2810</v>
      </c>
      <c r="H525" t="s">
        <v>67</v>
      </c>
      <c r="I525" t="s">
        <v>39</v>
      </c>
      <c r="K525" t="s">
        <v>72</v>
      </c>
      <c r="M525">
        <v>391</v>
      </c>
      <c r="N525" t="s">
        <v>64</v>
      </c>
      <c r="O525" t="s">
        <v>41</v>
      </c>
      <c r="P525">
        <v>391</v>
      </c>
      <c r="Q525" t="s">
        <v>64</v>
      </c>
      <c r="R525" t="s">
        <v>41</v>
      </c>
      <c r="T525" t="s">
        <v>61</v>
      </c>
      <c r="U525" t="s">
        <v>1278</v>
      </c>
      <c r="V525" t="s">
        <v>44</v>
      </c>
      <c r="X525" t="s">
        <v>45</v>
      </c>
      <c r="AA525">
        <v>0</v>
      </c>
      <c r="AC525">
        <v>0</v>
      </c>
      <c r="AG525" t="s">
        <v>46</v>
      </c>
      <c r="AH525" t="s">
        <v>158</v>
      </c>
      <c r="AI525" s="1">
        <v>42048</v>
      </c>
      <c r="AJ525">
        <v>12763.01</v>
      </c>
      <c r="AK525" s="33">
        <f t="shared" si="24"/>
        <v>37</v>
      </c>
      <c r="AL525" t="str">
        <f t="shared" si="25"/>
        <v>34-38</v>
      </c>
      <c r="AM525" t="str">
        <f t="shared" si="26"/>
        <v>12.000 a 13.999</v>
      </c>
    </row>
    <row r="526" spans="1:39" x14ac:dyDescent="0.25">
      <c r="A526" t="s">
        <v>2811</v>
      </c>
      <c r="B526" t="s">
        <v>36</v>
      </c>
      <c r="C526">
        <v>3444046</v>
      </c>
      <c r="D526">
        <v>50194500659</v>
      </c>
      <c r="E526" t="s">
        <v>2812</v>
      </c>
      <c r="F526" t="s">
        <v>37</v>
      </c>
      <c r="G526" t="s">
        <v>2813</v>
      </c>
      <c r="H526" t="s">
        <v>48</v>
      </c>
      <c r="I526" t="s">
        <v>39</v>
      </c>
      <c r="K526" t="s">
        <v>40</v>
      </c>
      <c r="L526" t="s">
        <v>119</v>
      </c>
      <c r="M526">
        <v>4</v>
      </c>
      <c r="N526" t="s">
        <v>60</v>
      </c>
      <c r="O526" t="s">
        <v>41</v>
      </c>
      <c r="P526">
        <v>360</v>
      </c>
      <c r="Q526" t="s">
        <v>455</v>
      </c>
      <c r="R526" t="s">
        <v>41</v>
      </c>
      <c r="T526" t="s">
        <v>61</v>
      </c>
      <c r="U526" t="s">
        <v>1351</v>
      </c>
      <c r="V526" t="s">
        <v>44</v>
      </c>
      <c r="X526" t="s">
        <v>45</v>
      </c>
      <c r="AA526">
        <v>0</v>
      </c>
      <c r="AC526">
        <v>0</v>
      </c>
      <c r="AG526" t="s">
        <v>46</v>
      </c>
      <c r="AH526" t="s">
        <v>158</v>
      </c>
      <c r="AI526" s="1">
        <v>40058</v>
      </c>
      <c r="AJ526">
        <v>20444.669999999998</v>
      </c>
      <c r="AK526" s="33">
        <f t="shared" si="24"/>
        <v>55</v>
      </c>
      <c r="AL526" t="str">
        <f t="shared" si="25"/>
        <v>54-58</v>
      </c>
      <c r="AM526" t="str">
        <f t="shared" si="26"/>
        <v>20.000 ou mais</v>
      </c>
    </row>
    <row r="527" spans="1:39" x14ac:dyDescent="0.25">
      <c r="A527" t="s">
        <v>2814</v>
      </c>
      <c r="B527" t="s">
        <v>36</v>
      </c>
      <c r="C527">
        <v>1549341</v>
      </c>
      <c r="D527">
        <v>27061080884</v>
      </c>
      <c r="E527" t="s">
        <v>2815</v>
      </c>
      <c r="F527" t="s">
        <v>53</v>
      </c>
      <c r="G527" t="s">
        <v>2816</v>
      </c>
      <c r="H527" t="s">
        <v>38</v>
      </c>
      <c r="I527" t="s">
        <v>39</v>
      </c>
      <c r="K527" t="s">
        <v>72</v>
      </c>
      <c r="L527" t="s">
        <v>2817</v>
      </c>
      <c r="M527">
        <v>801</v>
      </c>
      <c r="N527" t="s">
        <v>802</v>
      </c>
      <c r="O527" t="s">
        <v>55</v>
      </c>
      <c r="P527">
        <v>1152</v>
      </c>
      <c r="Q527" t="s">
        <v>113</v>
      </c>
      <c r="R527" t="s">
        <v>55</v>
      </c>
      <c r="T527" t="s">
        <v>61</v>
      </c>
      <c r="U527" t="s">
        <v>1302</v>
      </c>
      <c r="V527" t="s">
        <v>44</v>
      </c>
      <c r="X527" t="s">
        <v>45</v>
      </c>
      <c r="AA527">
        <v>0</v>
      </c>
      <c r="AC527">
        <v>0</v>
      </c>
      <c r="AG527" t="s">
        <v>46</v>
      </c>
      <c r="AH527" t="s">
        <v>158</v>
      </c>
      <c r="AI527" s="1">
        <v>38964</v>
      </c>
      <c r="AJ527">
        <v>13273.52</v>
      </c>
      <c r="AK527" s="33">
        <f t="shared" si="24"/>
        <v>42</v>
      </c>
      <c r="AL527" t="str">
        <f t="shared" si="25"/>
        <v>39-43</v>
      </c>
      <c r="AM527" t="str">
        <f t="shared" si="26"/>
        <v>12.000 a 13.999</v>
      </c>
    </row>
    <row r="528" spans="1:39" x14ac:dyDescent="0.25">
      <c r="A528" t="s">
        <v>2818</v>
      </c>
      <c r="B528" t="s">
        <v>36</v>
      </c>
      <c r="C528">
        <v>2424871</v>
      </c>
      <c r="D528">
        <v>61681075687</v>
      </c>
      <c r="E528" t="s">
        <v>2819</v>
      </c>
      <c r="F528" t="s">
        <v>37</v>
      </c>
      <c r="G528" t="s">
        <v>2820</v>
      </c>
      <c r="H528" t="s">
        <v>48</v>
      </c>
      <c r="I528" t="s">
        <v>39</v>
      </c>
      <c r="K528" t="s">
        <v>40</v>
      </c>
      <c r="L528" t="s">
        <v>2821</v>
      </c>
      <c r="M528">
        <v>305</v>
      </c>
      <c r="N528" t="s">
        <v>100</v>
      </c>
      <c r="O528" t="s">
        <v>86</v>
      </c>
      <c r="P528">
        <v>305</v>
      </c>
      <c r="Q528" t="s">
        <v>100</v>
      </c>
      <c r="R528" t="s">
        <v>86</v>
      </c>
      <c r="T528" t="s">
        <v>61</v>
      </c>
      <c r="U528" t="s">
        <v>1351</v>
      </c>
      <c r="V528" t="s">
        <v>44</v>
      </c>
      <c r="X528" t="s">
        <v>45</v>
      </c>
      <c r="AA528">
        <v>0</v>
      </c>
      <c r="AC528">
        <v>0</v>
      </c>
      <c r="AG528" t="s">
        <v>46</v>
      </c>
      <c r="AH528" t="s">
        <v>158</v>
      </c>
      <c r="AI528" s="1">
        <v>39762</v>
      </c>
      <c r="AJ528">
        <v>16591.91</v>
      </c>
      <c r="AK528" s="33">
        <f t="shared" si="24"/>
        <v>57</v>
      </c>
      <c r="AL528" t="str">
        <f t="shared" si="25"/>
        <v>54-58</v>
      </c>
      <c r="AM528" t="str">
        <f t="shared" si="26"/>
        <v>16.000 a 17.999</v>
      </c>
    </row>
    <row r="529" spans="1:39" x14ac:dyDescent="0.25">
      <c r="A529" t="s">
        <v>2822</v>
      </c>
      <c r="B529" t="s">
        <v>36</v>
      </c>
      <c r="C529">
        <v>2297596</v>
      </c>
      <c r="D529">
        <v>67213260600</v>
      </c>
      <c r="E529" t="s">
        <v>2823</v>
      </c>
      <c r="F529" t="s">
        <v>37</v>
      </c>
      <c r="G529" t="s">
        <v>2824</v>
      </c>
      <c r="H529" t="s">
        <v>38</v>
      </c>
      <c r="I529" t="s">
        <v>39</v>
      </c>
      <c r="K529" t="s">
        <v>56</v>
      </c>
      <c r="M529">
        <v>399</v>
      </c>
      <c r="N529" t="s">
        <v>115</v>
      </c>
      <c r="O529" t="s">
        <v>70</v>
      </c>
      <c r="P529">
        <v>399</v>
      </c>
      <c r="Q529" t="s">
        <v>115</v>
      </c>
      <c r="R529" t="s">
        <v>70</v>
      </c>
      <c r="T529" t="s">
        <v>61</v>
      </c>
      <c r="U529" t="s">
        <v>1285</v>
      </c>
      <c r="V529" t="s">
        <v>44</v>
      </c>
      <c r="X529" t="s">
        <v>45</v>
      </c>
      <c r="AA529">
        <v>0</v>
      </c>
      <c r="AC529">
        <v>0</v>
      </c>
      <c r="AG529" t="s">
        <v>46</v>
      </c>
      <c r="AH529" t="s">
        <v>158</v>
      </c>
      <c r="AI529" s="1">
        <v>40070</v>
      </c>
      <c r="AJ529">
        <v>21108.35</v>
      </c>
      <c r="AK529" s="33">
        <f t="shared" si="24"/>
        <v>57</v>
      </c>
      <c r="AL529" t="str">
        <f t="shared" si="25"/>
        <v>54-58</v>
      </c>
      <c r="AM529" t="str">
        <f t="shared" si="26"/>
        <v>20.000 ou mais</v>
      </c>
    </row>
    <row r="530" spans="1:39" x14ac:dyDescent="0.25">
      <c r="A530" t="s">
        <v>2825</v>
      </c>
      <c r="B530" t="s">
        <v>36</v>
      </c>
      <c r="C530">
        <v>1675666</v>
      </c>
      <c r="D530">
        <v>25390047842</v>
      </c>
      <c r="E530" t="s">
        <v>1162</v>
      </c>
      <c r="F530" t="s">
        <v>37</v>
      </c>
      <c r="G530" t="s">
        <v>2826</v>
      </c>
      <c r="H530" t="s">
        <v>117</v>
      </c>
      <c r="I530" t="s">
        <v>39</v>
      </c>
      <c r="K530" t="s">
        <v>72</v>
      </c>
      <c r="L530" t="s">
        <v>2827</v>
      </c>
      <c r="M530">
        <v>356</v>
      </c>
      <c r="N530" t="s">
        <v>206</v>
      </c>
      <c r="O530" t="s">
        <v>41</v>
      </c>
      <c r="P530">
        <v>356</v>
      </c>
      <c r="Q530" t="s">
        <v>206</v>
      </c>
      <c r="R530" t="s">
        <v>41</v>
      </c>
      <c r="T530" t="s">
        <v>61</v>
      </c>
      <c r="U530" t="s">
        <v>1269</v>
      </c>
      <c r="V530" t="s">
        <v>44</v>
      </c>
      <c r="X530" t="s">
        <v>45</v>
      </c>
      <c r="AA530">
        <v>0</v>
      </c>
      <c r="AC530">
        <v>0</v>
      </c>
      <c r="AG530" t="s">
        <v>46</v>
      </c>
      <c r="AH530" t="s">
        <v>158</v>
      </c>
      <c r="AI530" s="1">
        <v>39835</v>
      </c>
      <c r="AJ530">
        <v>17945.810000000001</v>
      </c>
      <c r="AK530" s="33">
        <f t="shared" si="24"/>
        <v>46</v>
      </c>
      <c r="AL530" t="str">
        <f t="shared" si="25"/>
        <v>44-48</v>
      </c>
      <c r="AM530" t="str">
        <f t="shared" si="26"/>
        <v>16.000 a 17.999</v>
      </c>
    </row>
    <row r="531" spans="1:39" x14ac:dyDescent="0.25">
      <c r="A531" t="s">
        <v>2828</v>
      </c>
      <c r="B531" t="s">
        <v>36</v>
      </c>
      <c r="C531">
        <v>2609597</v>
      </c>
      <c r="D531">
        <v>4456789689</v>
      </c>
      <c r="E531" t="s">
        <v>2829</v>
      </c>
      <c r="F531" t="s">
        <v>37</v>
      </c>
      <c r="G531" t="s">
        <v>2830</v>
      </c>
      <c r="H531" t="s">
        <v>48</v>
      </c>
      <c r="I531" t="s">
        <v>39</v>
      </c>
      <c r="K531" t="s">
        <v>40</v>
      </c>
      <c r="L531" t="s">
        <v>269</v>
      </c>
      <c r="M531">
        <v>414</v>
      </c>
      <c r="N531" t="s">
        <v>128</v>
      </c>
      <c r="O531" t="s">
        <v>41</v>
      </c>
      <c r="P531">
        <v>414</v>
      </c>
      <c r="Q531" t="s">
        <v>128</v>
      </c>
      <c r="R531" t="s">
        <v>41</v>
      </c>
      <c r="T531" t="s">
        <v>61</v>
      </c>
      <c r="U531" t="s">
        <v>1351</v>
      </c>
      <c r="V531" t="s">
        <v>44</v>
      </c>
      <c r="X531" t="s">
        <v>45</v>
      </c>
      <c r="AA531">
        <v>0</v>
      </c>
      <c r="AC531">
        <v>0</v>
      </c>
      <c r="AG531" t="s">
        <v>46</v>
      </c>
      <c r="AH531" t="s">
        <v>158</v>
      </c>
      <c r="AI531" s="1">
        <v>40420</v>
      </c>
      <c r="AJ531">
        <v>16591.91</v>
      </c>
      <c r="AK531" s="33">
        <f t="shared" si="24"/>
        <v>42</v>
      </c>
      <c r="AL531" t="str">
        <f t="shared" si="25"/>
        <v>39-43</v>
      </c>
      <c r="AM531" t="str">
        <f t="shared" si="26"/>
        <v>16.000 a 17.999</v>
      </c>
    </row>
    <row r="532" spans="1:39" x14ac:dyDescent="0.25">
      <c r="A532" t="s">
        <v>2831</v>
      </c>
      <c r="B532" t="s">
        <v>36</v>
      </c>
      <c r="C532">
        <v>1573298</v>
      </c>
      <c r="D532">
        <v>99229269620</v>
      </c>
      <c r="E532" t="s">
        <v>2832</v>
      </c>
      <c r="F532" t="s">
        <v>53</v>
      </c>
      <c r="G532" t="s">
        <v>2833</v>
      </c>
      <c r="H532" t="s">
        <v>48</v>
      </c>
      <c r="I532" t="s">
        <v>39</v>
      </c>
      <c r="K532" t="s">
        <v>40</v>
      </c>
      <c r="M532">
        <v>369</v>
      </c>
      <c r="N532" t="s">
        <v>242</v>
      </c>
      <c r="O532" t="s">
        <v>41</v>
      </c>
      <c r="P532">
        <v>369</v>
      </c>
      <c r="Q532" t="s">
        <v>242</v>
      </c>
      <c r="R532" t="s">
        <v>41</v>
      </c>
      <c r="T532" t="s">
        <v>61</v>
      </c>
      <c r="U532" t="s">
        <v>1269</v>
      </c>
      <c r="V532" t="s">
        <v>44</v>
      </c>
      <c r="X532" t="s">
        <v>45</v>
      </c>
      <c r="AA532">
        <v>0</v>
      </c>
      <c r="AC532">
        <v>0</v>
      </c>
      <c r="AG532" t="s">
        <v>46</v>
      </c>
      <c r="AH532" t="s">
        <v>158</v>
      </c>
      <c r="AI532" s="1">
        <v>40149</v>
      </c>
      <c r="AJ532">
        <v>17945.810000000001</v>
      </c>
      <c r="AK532" s="33">
        <f t="shared" si="24"/>
        <v>44</v>
      </c>
      <c r="AL532" t="str">
        <f t="shared" si="25"/>
        <v>44-48</v>
      </c>
      <c r="AM532" t="str">
        <f t="shared" si="26"/>
        <v>16.000 a 17.999</v>
      </c>
    </row>
    <row r="533" spans="1:39" x14ac:dyDescent="0.25">
      <c r="A533" t="s">
        <v>2834</v>
      </c>
      <c r="B533" t="s">
        <v>36</v>
      </c>
      <c r="C533">
        <v>3097679</v>
      </c>
      <c r="D533">
        <v>10639584748</v>
      </c>
      <c r="E533" t="s">
        <v>2835</v>
      </c>
      <c r="F533" t="s">
        <v>53</v>
      </c>
      <c r="G533" t="s">
        <v>2836</v>
      </c>
      <c r="H533" t="s">
        <v>38</v>
      </c>
      <c r="I533" t="s">
        <v>39</v>
      </c>
      <c r="K533" t="s">
        <v>138</v>
      </c>
      <c r="M533">
        <v>808</v>
      </c>
      <c r="N533" t="s">
        <v>127</v>
      </c>
      <c r="O533" t="s">
        <v>41</v>
      </c>
      <c r="P533">
        <v>808</v>
      </c>
      <c r="Q533" t="s">
        <v>127</v>
      </c>
      <c r="R533" t="s">
        <v>41</v>
      </c>
      <c r="T533" t="s">
        <v>52</v>
      </c>
      <c r="U533" t="s">
        <v>1482</v>
      </c>
      <c r="V533" t="s">
        <v>44</v>
      </c>
      <c r="X533" t="s">
        <v>45</v>
      </c>
      <c r="AA533">
        <v>0</v>
      </c>
      <c r="AC533">
        <v>0</v>
      </c>
      <c r="AG533" t="s">
        <v>46</v>
      </c>
      <c r="AH533" t="s">
        <v>158</v>
      </c>
      <c r="AI533" s="1">
        <v>43525</v>
      </c>
      <c r="AJ533">
        <v>7431.86</v>
      </c>
      <c r="AK533" s="33">
        <f t="shared" si="24"/>
        <v>36</v>
      </c>
      <c r="AL533" t="str">
        <f t="shared" si="25"/>
        <v>34-38</v>
      </c>
      <c r="AM533" t="str">
        <f t="shared" si="26"/>
        <v>6.000 a 7.999</v>
      </c>
    </row>
    <row r="534" spans="1:39" x14ac:dyDescent="0.25">
      <c r="A534" t="s">
        <v>2837</v>
      </c>
      <c r="B534" t="s">
        <v>36</v>
      </c>
      <c r="C534">
        <v>1711428</v>
      </c>
      <c r="D534">
        <v>25248395836</v>
      </c>
      <c r="E534" t="s">
        <v>2838</v>
      </c>
      <c r="F534" t="s">
        <v>37</v>
      </c>
      <c r="G534" t="s">
        <v>2839</v>
      </c>
      <c r="H534" t="s">
        <v>48</v>
      </c>
      <c r="I534" t="s">
        <v>39</v>
      </c>
      <c r="K534" t="s">
        <v>72</v>
      </c>
      <c r="M534">
        <v>314</v>
      </c>
      <c r="N534" t="s">
        <v>135</v>
      </c>
      <c r="O534" t="s">
        <v>86</v>
      </c>
      <c r="P534">
        <v>314</v>
      </c>
      <c r="Q534" t="s">
        <v>135</v>
      </c>
      <c r="R534" t="s">
        <v>86</v>
      </c>
      <c r="T534" t="s">
        <v>61</v>
      </c>
      <c r="U534" t="s">
        <v>1269</v>
      </c>
      <c r="V534" t="s">
        <v>44</v>
      </c>
      <c r="X534" t="s">
        <v>45</v>
      </c>
      <c r="AA534">
        <v>0</v>
      </c>
      <c r="AC534">
        <v>0</v>
      </c>
      <c r="AG534" t="s">
        <v>46</v>
      </c>
      <c r="AH534" t="s">
        <v>158</v>
      </c>
      <c r="AI534" s="1">
        <v>40590</v>
      </c>
      <c r="AJ534">
        <v>17945.810000000001</v>
      </c>
      <c r="AK534" s="33">
        <f t="shared" si="24"/>
        <v>45</v>
      </c>
      <c r="AL534" t="str">
        <f t="shared" si="25"/>
        <v>44-48</v>
      </c>
      <c r="AM534" t="str">
        <f t="shared" si="26"/>
        <v>16.000 a 17.999</v>
      </c>
    </row>
    <row r="535" spans="1:39" x14ac:dyDescent="0.25">
      <c r="A535" t="s">
        <v>2840</v>
      </c>
      <c r="B535" t="s">
        <v>36</v>
      </c>
      <c r="C535">
        <v>1508380</v>
      </c>
      <c r="D535">
        <v>34590366568</v>
      </c>
      <c r="E535" t="s">
        <v>2841</v>
      </c>
      <c r="F535" t="s">
        <v>37</v>
      </c>
      <c r="G535" t="s">
        <v>386</v>
      </c>
      <c r="H535" t="s">
        <v>48</v>
      </c>
      <c r="I535" t="s">
        <v>39</v>
      </c>
      <c r="K535" t="s">
        <v>125</v>
      </c>
      <c r="L535" t="s">
        <v>2842</v>
      </c>
      <c r="M535">
        <v>363</v>
      </c>
      <c r="N535" t="s">
        <v>155</v>
      </c>
      <c r="O535" t="s">
        <v>41</v>
      </c>
      <c r="P535">
        <v>363</v>
      </c>
      <c r="Q535" t="s">
        <v>155</v>
      </c>
      <c r="R535" t="s">
        <v>41</v>
      </c>
      <c r="T535" t="s">
        <v>61</v>
      </c>
      <c r="U535" t="s">
        <v>1269</v>
      </c>
      <c r="V535" t="s">
        <v>44</v>
      </c>
      <c r="X535" t="s">
        <v>45</v>
      </c>
      <c r="AA535">
        <v>0</v>
      </c>
      <c r="AC535">
        <v>0</v>
      </c>
      <c r="AG535" t="s">
        <v>46</v>
      </c>
      <c r="AH535" t="s">
        <v>158</v>
      </c>
      <c r="AI535" s="1">
        <v>38604</v>
      </c>
      <c r="AJ535">
        <v>20464.849999999999</v>
      </c>
      <c r="AK535" s="33">
        <f t="shared" si="24"/>
        <v>57</v>
      </c>
      <c r="AL535" t="str">
        <f t="shared" si="25"/>
        <v>54-58</v>
      </c>
      <c r="AM535" t="str">
        <f t="shared" si="26"/>
        <v>20.000 ou mais</v>
      </c>
    </row>
    <row r="536" spans="1:39" x14ac:dyDescent="0.25">
      <c r="A536" t="s">
        <v>2843</v>
      </c>
      <c r="B536" t="s">
        <v>36</v>
      </c>
      <c r="C536">
        <v>1811496</v>
      </c>
      <c r="D536">
        <v>68060122649</v>
      </c>
      <c r="E536" t="s">
        <v>2844</v>
      </c>
      <c r="F536" t="s">
        <v>37</v>
      </c>
      <c r="G536" t="s">
        <v>2845</v>
      </c>
      <c r="H536" t="s">
        <v>48</v>
      </c>
      <c r="I536" t="s">
        <v>39</v>
      </c>
      <c r="K536" t="s">
        <v>40</v>
      </c>
      <c r="M536">
        <v>349</v>
      </c>
      <c r="N536" t="s">
        <v>65</v>
      </c>
      <c r="O536" t="s">
        <v>41</v>
      </c>
      <c r="P536">
        <v>349</v>
      </c>
      <c r="Q536" t="s">
        <v>65</v>
      </c>
      <c r="R536" t="s">
        <v>41</v>
      </c>
      <c r="T536" t="s">
        <v>61</v>
      </c>
      <c r="U536" t="s">
        <v>1351</v>
      </c>
      <c r="V536" t="s">
        <v>44</v>
      </c>
      <c r="X536" t="s">
        <v>45</v>
      </c>
      <c r="AA536">
        <v>0</v>
      </c>
      <c r="AC536">
        <v>0</v>
      </c>
      <c r="AG536" t="s">
        <v>46</v>
      </c>
      <c r="AH536" t="s">
        <v>158</v>
      </c>
      <c r="AI536" s="1">
        <v>40415</v>
      </c>
      <c r="AJ536">
        <v>16591.91</v>
      </c>
      <c r="AK536" s="33">
        <f t="shared" si="24"/>
        <v>54</v>
      </c>
      <c r="AL536" t="str">
        <f t="shared" si="25"/>
        <v>54-58</v>
      </c>
      <c r="AM536" t="str">
        <f t="shared" si="26"/>
        <v>16.000 a 17.999</v>
      </c>
    </row>
    <row r="537" spans="1:39" x14ac:dyDescent="0.25">
      <c r="A537" t="s">
        <v>2846</v>
      </c>
      <c r="B537" t="s">
        <v>36</v>
      </c>
      <c r="C537">
        <v>6412173</v>
      </c>
      <c r="D537">
        <v>51124777687</v>
      </c>
      <c r="E537" t="s">
        <v>2847</v>
      </c>
      <c r="F537" t="s">
        <v>37</v>
      </c>
      <c r="G537" t="s">
        <v>2848</v>
      </c>
      <c r="H537" t="s">
        <v>48</v>
      </c>
      <c r="I537" t="s">
        <v>39</v>
      </c>
      <c r="K537" t="s">
        <v>40</v>
      </c>
      <c r="L537" t="s">
        <v>59</v>
      </c>
      <c r="M537">
        <v>349</v>
      </c>
      <c r="N537" t="s">
        <v>65</v>
      </c>
      <c r="O537" t="s">
        <v>41</v>
      </c>
      <c r="P537">
        <v>349</v>
      </c>
      <c r="Q537" t="s">
        <v>65</v>
      </c>
      <c r="R537" t="s">
        <v>41</v>
      </c>
      <c r="T537" t="s">
        <v>61</v>
      </c>
      <c r="U537" t="s">
        <v>1269</v>
      </c>
      <c r="V537" t="s">
        <v>44</v>
      </c>
      <c r="X537" t="s">
        <v>45</v>
      </c>
      <c r="AA537">
        <v>0</v>
      </c>
      <c r="AC537">
        <v>0</v>
      </c>
      <c r="AG537" t="s">
        <v>46</v>
      </c>
      <c r="AH537" t="s">
        <v>158</v>
      </c>
      <c r="AI537" s="1">
        <v>39762</v>
      </c>
      <c r="AJ537">
        <v>17945.810000000001</v>
      </c>
      <c r="AK537" s="33">
        <f t="shared" si="24"/>
        <v>64</v>
      </c>
      <c r="AL537" t="str">
        <f t="shared" si="25"/>
        <v>64-68</v>
      </c>
      <c r="AM537" t="str">
        <f t="shared" si="26"/>
        <v>16.000 a 17.999</v>
      </c>
    </row>
    <row r="538" spans="1:39" x14ac:dyDescent="0.25">
      <c r="A538" t="s">
        <v>2849</v>
      </c>
      <c r="B538" t="s">
        <v>36</v>
      </c>
      <c r="C538">
        <v>2152007</v>
      </c>
      <c r="D538">
        <v>97554316672</v>
      </c>
      <c r="E538" t="s">
        <v>2850</v>
      </c>
      <c r="F538" t="s">
        <v>37</v>
      </c>
      <c r="G538" t="s">
        <v>2851</v>
      </c>
      <c r="H538" t="s">
        <v>48</v>
      </c>
      <c r="I538" t="s">
        <v>39</v>
      </c>
      <c r="K538" t="s">
        <v>114</v>
      </c>
      <c r="M538">
        <v>414</v>
      </c>
      <c r="N538" t="s">
        <v>128</v>
      </c>
      <c r="O538" t="s">
        <v>41</v>
      </c>
      <c r="P538">
        <v>414</v>
      </c>
      <c r="Q538" t="s">
        <v>128</v>
      </c>
      <c r="R538" t="s">
        <v>41</v>
      </c>
      <c r="T538" t="s">
        <v>61</v>
      </c>
      <c r="U538" t="s">
        <v>1257</v>
      </c>
      <c r="V538" t="s">
        <v>44</v>
      </c>
      <c r="X538" t="s">
        <v>45</v>
      </c>
      <c r="AA538">
        <v>0</v>
      </c>
      <c r="AC538">
        <v>0</v>
      </c>
      <c r="AG538" t="s">
        <v>46</v>
      </c>
      <c r="AH538" t="s">
        <v>158</v>
      </c>
      <c r="AI538" s="1">
        <v>41859</v>
      </c>
      <c r="AJ538">
        <v>11800.12</v>
      </c>
      <c r="AK538" s="33">
        <f t="shared" si="24"/>
        <v>50</v>
      </c>
      <c r="AL538" t="str">
        <f t="shared" si="25"/>
        <v>49-53</v>
      </c>
      <c r="AM538" t="str">
        <f t="shared" si="26"/>
        <v>10.000 a 11.999</v>
      </c>
    </row>
    <row r="539" spans="1:39" x14ac:dyDescent="0.25">
      <c r="A539" t="s">
        <v>2852</v>
      </c>
      <c r="B539" t="s">
        <v>36</v>
      </c>
      <c r="C539">
        <v>1145783</v>
      </c>
      <c r="D539">
        <v>291095151</v>
      </c>
      <c r="E539" t="s">
        <v>2853</v>
      </c>
      <c r="F539" t="s">
        <v>37</v>
      </c>
      <c r="G539" t="s">
        <v>2854</v>
      </c>
      <c r="H539" t="s">
        <v>48</v>
      </c>
      <c r="I539" t="s">
        <v>39</v>
      </c>
      <c r="K539" t="s">
        <v>40</v>
      </c>
      <c r="M539">
        <v>407</v>
      </c>
      <c r="N539" t="s">
        <v>161</v>
      </c>
      <c r="O539" t="s">
        <v>41</v>
      </c>
      <c r="P539">
        <v>407</v>
      </c>
      <c r="Q539" t="s">
        <v>161</v>
      </c>
      <c r="R539" t="s">
        <v>41</v>
      </c>
      <c r="T539" t="s">
        <v>61</v>
      </c>
      <c r="U539" t="s">
        <v>1257</v>
      </c>
      <c r="V539" t="s">
        <v>44</v>
      </c>
      <c r="X539" t="s">
        <v>45</v>
      </c>
      <c r="AA539">
        <v>0</v>
      </c>
      <c r="AC539">
        <v>0</v>
      </c>
      <c r="AG539" t="s">
        <v>46</v>
      </c>
      <c r="AH539" t="s">
        <v>158</v>
      </c>
      <c r="AI539" s="1">
        <v>43185</v>
      </c>
      <c r="AJ539">
        <v>11800.12</v>
      </c>
      <c r="AK539" s="33">
        <f t="shared" si="24"/>
        <v>40</v>
      </c>
      <c r="AL539" t="str">
        <f t="shared" si="25"/>
        <v>39-43</v>
      </c>
      <c r="AM539" t="str">
        <f t="shared" si="26"/>
        <v>10.000 a 11.999</v>
      </c>
    </row>
    <row r="540" spans="1:39" x14ac:dyDescent="0.25">
      <c r="A540" t="s">
        <v>2855</v>
      </c>
      <c r="B540" t="s">
        <v>36</v>
      </c>
      <c r="C540">
        <v>2151071</v>
      </c>
      <c r="D540">
        <v>7061985739</v>
      </c>
      <c r="E540" t="s">
        <v>2856</v>
      </c>
      <c r="F540" t="s">
        <v>37</v>
      </c>
      <c r="G540" t="s">
        <v>2857</v>
      </c>
      <c r="H540" t="s">
        <v>48</v>
      </c>
      <c r="I540" t="s">
        <v>39</v>
      </c>
      <c r="K540" t="s">
        <v>114</v>
      </c>
      <c r="M540">
        <v>314</v>
      </c>
      <c r="N540" t="s">
        <v>135</v>
      </c>
      <c r="O540" t="s">
        <v>86</v>
      </c>
      <c r="P540">
        <v>314</v>
      </c>
      <c r="Q540" t="s">
        <v>135</v>
      </c>
      <c r="R540" t="s">
        <v>86</v>
      </c>
      <c r="T540" t="s">
        <v>61</v>
      </c>
      <c r="U540" t="s">
        <v>1278</v>
      </c>
      <c r="V540" t="s">
        <v>44</v>
      </c>
      <c r="X540" t="s">
        <v>45</v>
      </c>
      <c r="AA540">
        <v>0</v>
      </c>
      <c r="AC540">
        <v>0</v>
      </c>
      <c r="AG540" t="s">
        <v>46</v>
      </c>
      <c r="AH540" t="s">
        <v>158</v>
      </c>
      <c r="AI540" s="1">
        <v>41864</v>
      </c>
      <c r="AJ540">
        <v>12763.01</v>
      </c>
      <c r="AK540" s="33">
        <f t="shared" si="24"/>
        <v>45</v>
      </c>
      <c r="AL540" t="str">
        <f t="shared" si="25"/>
        <v>44-48</v>
      </c>
      <c r="AM540" t="str">
        <f t="shared" si="26"/>
        <v>12.000 a 13.999</v>
      </c>
    </row>
    <row r="541" spans="1:39" x14ac:dyDescent="0.25">
      <c r="A541" t="s">
        <v>2858</v>
      </c>
      <c r="B541" t="s">
        <v>36</v>
      </c>
      <c r="C541">
        <v>1306541</v>
      </c>
      <c r="D541">
        <v>56704305904</v>
      </c>
      <c r="E541" t="s">
        <v>2859</v>
      </c>
      <c r="F541" t="s">
        <v>37</v>
      </c>
      <c r="G541" t="s">
        <v>2860</v>
      </c>
      <c r="H541" t="s">
        <v>48</v>
      </c>
      <c r="I541" t="s">
        <v>39</v>
      </c>
      <c r="K541" t="s">
        <v>68</v>
      </c>
      <c r="L541" t="s">
        <v>2861</v>
      </c>
      <c r="M541">
        <v>349</v>
      </c>
      <c r="N541" t="s">
        <v>65</v>
      </c>
      <c r="O541" t="s">
        <v>41</v>
      </c>
      <c r="P541">
        <v>349</v>
      </c>
      <c r="Q541" t="s">
        <v>65</v>
      </c>
      <c r="R541" t="s">
        <v>41</v>
      </c>
      <c r="T541" t="s">
        <v>61</v>
      </c>
      <c r="U541" t="s">
        <v>1252</v>
      </c>
      <c r="V541" t="s">
        <v>44</v>
      </c>
      <c r="X541" t="s">
        <v>45</v>
      </c>
      <c r="AA541">
        <v>0</v>
      </c>
      <c r="AC541">
        <v>0</v>
      </c>
      <c r="AG541" t="s">
        <v>46</v>
      </c>
      <c r="AH541" t="s">
        <v>158</v>
      </c>
      <c r="AI541" s="1">
        <v>38569</v>
      </c>
      <c r="AJ541">
        <v>20530.009999999998</v>
      </c>
      <c r="AK541" s="33">
        <f t="shared" si="24"/>
        <v>57</v>
      </c>
      <c r="AL541" t="str">
        <f t="shared" si="25"/>
        <v>54-58</v>
      </c>
      <c r="AM541" t="str">
        <f t="shared" si="26"/>
        <v>20.000 ou mais</v>
      </c>
    </row>
    <row r="542" spans="1:39" x14ac:dyDescent="0.25">
      <c r="A542" t="s">
        <v>2862</v>
      </c>
      <c r="B542" t="s">
        <v>36</v>
      </c>
      <c r="C542">
        <v>1171019</v>
      </c>
      <c r="D542">
        <v>10950649830</v>
      </c>
      <c r="E542" t="s">
        <v>2863</v>
      </c>
      <c r="F542" t="s">
        <v>37</v>
      </c>
      <c r="G542" t="s">
        <v>2864</v>
      </c>
      <c r="H542" t="s">
        <v>48</v>
      </c>
      <c r="I542" t="s">
        <v>39</v>
      </c>
      <c r="K542" t="s">
        <v>72</v>
      </c>
      <c r="L542" t="s">
        <v>2865</v>
      </c>
      <c r="M542">
        <v>801</v>
      </c>
      <c r="N542" t="s">
        <v>802</v>
      </c>
      <c r="O542" t="s">
        <v>55</v>
      </c>
      <c r="P542">
        <v>1152</v>
      </c>
      <c r="Q542" t="s">
        <v>113</v>
      </c>
      <c r="R542" t="s">
        <v>55</v>
      </c>
      <c r="T542" t="s">
        <v>52</v>
      </c>
      <c r="U542" t="s">
        <v>1278</v>
      </c>
      <c r="V542" t="s">
        <v>44</v>
      </c>
      <c r="X542" t="s">
        <v>45</v>
      </c>
      <c r="AA542">
        <v>0</v>
      </c>
      <c r="AC542">
        <v>0</v>
      </c>
      <c r="AG542" t="s">
        <v>46</v>
      </c>
      <c r="AH542" t="s">
        <v>158</v>
      </c>
      <c r="AI542" s="1">
        <v>38964</v>
      </c>
      <c r="AJ542">
        <v>8904.42</v>
      </c>
      <c r="AK542" s="33">
        <f t="shared" si="24"/>
        <v>53</v>
      </c>
      <c r="AL542" t="str">
        <f t="shared" si="25"/>
        <v>49-53</v>
      </c>
      <c r="AM542" t="str">
        <f t="shared" si="26"/>
        <v>8.000 a 9.999</v>
      </c>
    </row>
    <row r="543" spans="1:39" x14ac:dyDescent="0.25">
      <c r="A543" t="s">
        <v>2866</v>
      </c>
      <c r="B543" t="s">
        <v>36</v>
      </c>
      <c r="C543">
        <v>1675681</v>
      </c>
      <c r="D543">
        <v>10477558828</v>
      </c>
      <c r="E543" t="s">
        <v>2867</v>
      </c>
      <c r="F543" t="s">
        <v>37</v>
      </c>
      <c r="G543" t="s">
        <v>2868</v>
      </c>
      <c r="H543" t="s">
        <v>48</v>
      </c>
      <c r="I543" t="s">
        <v>39</v>
      </c>
      <c r="K543" t="s">
        <v>72</v>
      </c>
      <c r="L543" t="s">
        <v>2869</v>
      </c>
      <c r="M543">
        <v>332</v>
      </c>
      <c r="N543" t="s">
        <v>82</v>
      </c>
      <c r="O543" t="s">
        <v>81</v>
      </c>
      <c r="P543">
        <v>332</v>
      </c>
      <c r="Q543" t="s">
        <v>82</v>
      </c>
      <c r="R543" t="s">
        <v>81</v>
      </c>
      <c r="T543" t="s">
        <v>61</v>
      </c>
      <c r="U543" t="s">
        <v>1269</v>
      </c>
      <c r="V543" t="s">
        <v>44</v>
      </c>
      <c r="X543" t="s">
        <v>45</v>
      </c>
      <c r="AA543">
        <v>0</v>
      </c>
      <c r="AC543">
        <v>0</v>
      </c>
      <c r="AG543" t="s">
        <v>46</v>
      </c>
      <c r="AH543" t="s">
        <v>158</v>
      </c>
      <c r="AI543" s="1">
        <v>39835</v>
      </c>
      <c r="AJ543">
        <v>18624.080000000002</v>
      </c>
      <c r="AK543" s="33">
        <f t="shared" si="24"/>
        <v>61</v>
      </c>
      <c r="AL543" t="str">
        <f t="shared" si="25"/>
        <v>59-63</v>
      </c>
      <c r="AM543" t="str">
        <f t="shared" si="26"/>
        <v>18.000 a 19.999</v>
      </c>
    </row>
    <row r="544" spans="1:39" x14ac:dyDescent="0.25">
      <c r="A544" t="s">
        <v>2870</v>
      </c>
      <c r="B544" t="s">
        <v>36</v>
      </c>
      <c r="C544">
        <v>1015390</v>
      </c>
      <c r="D544">
        <v>7056959644</v>
      </c>
      <c r="E544" t="s">
        <v>337</v>
      </c>
      <c r="F544" t="s">
        <v>37</v>
      </c>
      <c r="G544" t="s">
        <v>2871</v>
      </c>
      <c r="H544" t="s">
        <v>48</v>
      </c>
      <c r="I544" t="s">
        <v>39</v>
      </c>
      <c r="K544" t="s">
        <v>40</v>
      </c>
      <c r="M544">
        <v>314</v>
      </c>
      <c r="N544" t="s">
        <v>135</v>
      </c>
      <c r="O544" t="s">
        <v>86</v>
      </c>
      <c r="P544">
        <v>314</v>
      </c>
      <c r="Q544" t="s">
        <v>135</v>
      </c>
      <c r="R544" t="s">
        <v>86</v>
      </c>
      <c r="T544" t="s">
        <v>61</v>
      </c>
      <c r="U544" t="s">
        <v>1534</v>
      </c>
      <c r="V544" t="s">
        <v>44</v>
      </c>
      <c r="X544" t="s">
        <v>45</v>
      </c>
      <c r="AA544">
        <v>0</v>
      </c>
      <c r="AC544">
        <v>0</v>
      </c>
      <c r="AG544" t="s">
        <v>46</v>
      </c>
      <c r="AH544" t="s">
        <v>158</v>
      </c>
      <c r="AI544" s="1">
        <v>44046</v>
      </c>
      <c r="AJ544">
        <v>10097</v>
      </c>
      <c r="AK544" s="33">
        <f t="shared" si="24"/>
        <v>37</v>
      </c>
      <c r="AL544" t="str">
        <f t="shared" si="25"/>
        <v>34-38</v>
      </c>
      <c r="AM544" t="str">
        <f t="shared" si="26"/>
        <v>10.000 a 11.999</v>
      </c>
    </row>
    <row r="545" spans="1:39" x14ac:dyDescent="0.25">
      <c r="A545" t="s">
        <v>2872</v>
      </c>
      <c r="B545" t="s">
        <v>36</v>
      </c>
      <c r="C545">
        <v>411664</v>
      </c>
      <c r="D545">
        <v>35110104620</v>
      </c>
      <c r="E545" t="s">
        <v>2873</v>
      </c>
      <c r="F545" t="s">
        <v>37</v>
      </c>
      <c r="G545" t="s">
        <v>2874</v>
      </c>
      <c r="H545" t="s">
        <v>48</v>
      </c>
      <c r="I545" t="s">
        <v>39</v>
      </c>
      <c r="K545" t="s">
        <v>40</v>
      </c>
      <c r="L545" t="s">
        <v>59</v>
      </c>
      <c r="M545">
        <v>407</v>
      </c>
      <c r="N545" t="s">
        <v>161</v>
      </c>
      <c r="O545" t="s">
        <v>41</v>
      </c>
      <c r="P545">
        <v>407</v>
      </c>
      <c r="Q545" t="s">
        <v>161</v>
      </c>
      <c r="R545" t="s">
        <v>41</v>
      </c>
      <c r="T545" t="s">
        <v>61</v>
      </c>
      <c r="U545" t="s">
        <v>1252</v>
      </c>
      <c r="V545" t="s">
        <v>44</v>
      </c>
      <c r="X545" t="s">
        <v>45</v>
      </c>
      <c r="AA545">
        <v>0</v>
      </c>
      <c r="AC545">
        <v>0</v>
      </c>
      <c r="AG545" t="s">
        <v>46</v>
      </c>
      <c r="AH545" t="s">
        <v>158</v>
      </c>
      <c r="AI545" s="1">
        <v>29068</v>
      </c>
      <c r="AJ545">
        <v>25589.07</v>
      </c>
      <c r="AK545" s="33">
        <f t="shared" si="24"/>
        <v>66</v>
      </c>
      <c r="AL545" t="str">
        <f t="shared" si="25"/>
        <v>64-68</v>
      </c>
      <c r="AM545" t="str">
        <f t="shared" si="26"/>
        <v>20.000 ou mais</v>
      </c>
    </row>
    <row r="546" spans="1:39" x14ac:dyDescent="0.25">
      <c r="A546" t="s">
        <v>2875</v>
      </c>
      <c r="B546" t="s">
        <v>36</v>
      </c>
      <c r="C546">
        <v>1893274</v>
      </c>
      <c r="D546">
        <v>1542376980</v>
      </c>
      <c r="E546" t="s">
        <v>2876</v>
      </c>
      <c r="F546" t="s">
        <v>37</v>
      </c>
      <c r="G546" t="s">
        <v>2877</v>
      </c>
      <c r="H546" t="s">
        <v>48</v>
      </c>
      <c r="I546" t="s">
        <v>39</v>
      </c>
      <c r="K546" t="s">
        <v>523</v>
      </c>
      <c r="M546">
        <v>326</v>
      </c>
      <c r="N546" t="s">
        <v>87</v>
      </c>
      <c r="O546" t="s">
        <v>86</v>
      </c>
      <c r="P546">
        <v>326</v>
      </c>
      <c r="Q546" t="s">
        <v>87</v>
      </c>
      <c r="R546" t="s">
        <v>86</v>
      </c>
      <c r="T546" t="s">
        <v>61</v>
      </c>
      <c r="U546" t="s">
        <v>1285</v>
      </c>
      <c r="V546" t="s">
        <v>44</v>
      </c>
      <c r="X546" t="s">
        <v>45</v>
      </c>
      <c r="AA546">
        <v>0</v>
      </c>
      <c r="AC546">
        <v>0</v>
      </c>
      <c r="AG546" t="s">
        <v>46</v>
      </c>
      <c r="AH546" t="s">
        <v>158</v>
      </c>
      <c r="AI546" s="1">
        <v>40819</v>
      </c>
      <c r="AJ546">
        <v>17255.59</v>
      </c>
      <c r="AK546" s="33">
        <f t="shared" si="24"/>
        <v>47</v>
      </c>
      <c r="AL546" t="str">
        <f t="shared" si="25"/>
        <v>44-48</v>
      </c>
      <c r="AM546" t="str">
        <f t="shared" si="26"/>
        <v>16.000 a 17.999</v>
      </c>
    </row>
    <row r="547" spans="1:39" x14ac:dyDescent="0.25">
      <c r="A547" t="s">
        <v>2878</v>
      </c>
      <c r="B547" t="s">
        <v>36</v>
      </c>
      <c r="C547">
        <v>1422494</v>
      </c>
      <c r="D547">
        <v>89862023953</v>
      </c>
      <c r="E547" t="s">
        <v>2094</v>
      </c>
      <c r="F547" t="s">
        <v>37</v>
      </c>
      <c r="G547" t="s">
        <v>2879</v>
      </c>
      <c r="H547" t="s">
        <v>48</v>
      </c>
      <c r="I547" t="s">
        <v>39</v>
      </c>
      <c r="K547" t="s">
        <v>523</v>
      </c>
      <c r="M547">
        <v>806</v>
      </c>
      <c r="N547" t="s">
        <v>265</v>
      </c>
      <c r="O547" t="s">
        <v>41</v>
      </c>
      <c r="P547">
        <v>806</v>
      </c>
      <c r="Q547" t="s">
        <v>265</v>
      </c>
      <c r="R547" t="s">
        <v>41</v>
      </c>
      <c r="T547" t="s">
        <v>61</v>
      </c>
      <c r="U547" t="s">
        <v>1285</v>
      </c>
      <c r="V547" t="s">
        <v>44</v>
      </c>
      <c r="X547" t="s">
        <v>45</v>
      </c>
      <c r="AA547">
        <v>0</v>
      </c>
      <c r="AC547">
        <v>0</v>
      </c>
      <c r="AG547" t="s">
        <v>46</v>
      </c>
      <c r="AH547" t="s">
        <v>158</v>
      </c>
      <c r="AI547" s="1">
        <v>40235</v>
      </c>
      <c r="AJ547">
        <v>17255.59</v>
      </c>
      <c r="AK547" s="33">
        <f t="shared" si="24"/>
        <v>47</v>
      </c>
      <c r="AL547" t="str">
        <f t="shared" si="25"/>
        <v>44-48</v>
      </c>
      <c r="AM547" t="str">
        <f t="shared" si="26"/>
        <v>16.000 a 17.999</v>
      </c>
    </row>
    <row r="548" spans="1:39" x14ac:dyDescent="0.25">
      <c r="A548" t="s">
        <v>2880</v>
      </c>
      <c r="B548" t="s">
        <v>36</v>
      </c>
      <c r="C548">
        <v>412452</v>
      </c>
      <c r="D548">
        <v>8586942120</v>
      </c>
      <c r="E548" t="s">
        <v>2881</v>
      </c>
      <c r="F548" t="s">
        <v>53</v>
      </c>
      <c r="G548" t="s">
        <v>2882</v>
      </c>
      <c r="H548" t="s">
        <v>80</v>
      </c>
      <c r="I548" t="s">
        <v>39</v>
      </c>
      <c r="K548" t="s">
        <v>40</v>
      </c>
      <c r="L548" t="s">
        <v>59</v>
      </c>
      <c r="M548">
        <v>399</v>
      </c>
      <c r="N548" t="s">
        <v>115</v>
      </c>
      <c r="O548" t="s">
        <v>70</v>
      </c>
      <c r="P548">
        <v>399</v>
      </c>
      <c r="Q548" t="s">
        <v>115</v>
      </c>
      <c r="R548" t="s">
        <v>70</v>
      </c>
      <c r="T548" t="s">
        <v>61</v>
      </c>
      <c r="U548" t="s">
        <v>1241</v>
      </c>
      <c r="V548" t="s">
        <v>44</v>
      </c>
      <c r="X548" t="s">
        <v>45</v>
      </c>
      <c r="AA548">
        <v>0</v>
      </c>
      <c r="AC548">
        <v>0</v>
      </c>
      <c r="AG548" t="s">
        <v>46</v>
      </c>
      <c r="AH548" t="s">
        <v>158</v>
      </c>
      <c r="AI548" s="1">
        <v>31107</v>
      </c>
      <c r="AJ548">
        <v>23195.86</v>
      </c>
      <c r="AK548" s="33">
        <f t="shared" si="24"/>
        <v>67</v>
      </c>
      <c r="AL548" t="str">
        <f t="shared" si="25"/>
        <v>64-68</v>
      </c>
      <c r="AM548" t="str">
        <f t="shared" si="26"/>
        <v>20.000 ou mais</v>
      </c>
    </row>
    <row r="549" spans="1:39" x14ac:dyDescent="0.25">
      <c r="A549" t="s">
        <v>2883</v>
      </c>
      <c r="B549" t="s">
        <v>36</v>
      </c>
      <c r="C549">
        <v>2451391</v>
      </c>
      <c r="D549">
        <v>67039618672</v>
      </c>
      <c r="E549" t="s">
        <v>213</v>
      </c>
      <c r="F549" t="s">
        <v>53</v>
      </c>
      <c r="G549" t="s">
        <v>2884</v>
      </c>
      <c r="H549" t="s">
        <v>38</v>
      </c>
      <c r="I549" t="s">
        <v>39</v>
      </c>
      <c r="K549" t="s">
        <v>40</v>
      </c>
      <c r="L549" t="s">
        <v>88</v>
      </c>
      <c r="M549">
        <v>1270</v>
      </c>
      <c r="N549" t="s">
        <v>2885</v>
      </c>
      <c r="O549" t="s">
        <v>86</v>
      </c>
      <c r="P549">
        <v>305</v>
      </c>
      <c r="Q549" t="s">
        <v>100</v>
      </c>
      <c r="R549" t="s">
        <v>86</v>
      </c>
      <c r="T549" t="s">
        <v>61</v>
      </c>
      <c r="U549" t="s">
        <v>1351</v>
      </c>
      <c r="V549" t="s">
        <v>44</v>
      </c>
      <c r="X549" t="s">
        <v>45</v>
      </c>
      <c r="AA549">
        <v>0</v>
      </c>
      <c r="AC549">
        <v>0</v>
      </c>
      <c r="AG549" t="s">
        <v>46</v>
      </c>
      <c r="AH549" t="s">
        <v>158</v>
      </c>
      <c r="AI549" s="1">
        <v>40245</v>
      </c>
      <c r="AJ549">
        <v>17575.09</v>
      </c>
      <c r="AK549" s="33">
        <f t="shared" si="24"/>
        <v>51</v>
      </c>
      <c r="AL549" t="str">
        <f t="shared" si="25"/>
        <v>49-53</v>
      </c>
      <c r="AM549" t="str">
        <f t="shared" si="26"/>
        <v>16.000 a 17.999</v>
      </c>
    </row>
    <row r="550" spans="1:39" x14ac:dyDescent="0.25">
      <c r="A550" t="s">
        <v>2886</v>
      </c>
      <c r="B550" t="s">
        <v>36</v>
      </c>
      <c r="C550">
        <v>413338</v>
      </c>
      <c r="D550">
        <v>28789717600</v>
      </c>
      <c r="E550" t="s">
        <v>2887</v>
      </c>
      <c r="F550" t="s">
        <v>53</v>
      </c>
      <c r="G550" t="s">
        <v>2888</v>
      </c>
      <c r="H550" t="s">
        <v>48</v>
      </c>
      <c r="I550" t="s">
        <v>39</v>
      </c>
      <c r="K550" t="s">
        <v>40</v>
      </c>
      <c r="L550" t="s">
        <v>2889</v>
      </c>
      <c r="M550">
        <v>535</v>
      </c>
      <c r="N550" t="s">
        <v>2890</v>
      </c>
      <c r="O550" t="s">
        <v>70</v>
      </c>
      <c r="P550">
        <v>301</v>
      </c>
      <c r="Q550" t="s">
        <v>69</v>
      </c>
      <c r="R550" t="s">
        <v>70</v>
      </c>
      <c r="T550" t="s">
        <v>61</v>
      </c>
      <c r="U550" t="s">
        <v>1252</v>
      </c>
      <c r="V550" t="s">
        <v>44</v>
      </c>
      <c r="X550" t="s">
        <v>45</v>
      </c>
      <c r="AA550">
        <v>0</v>
      </c>
      <c r="AC550">
        <v>0</v>
      </c>
      <c r="AG550" t="s">
        <v>46</v>
      </c>
      <c r="AH550" t="s">
        <v>158</v>
      </c>
      <c r="AI550" s="1">
        <v>32721</v>
      </c>
      <c r="AJ550">
        <v>22397.86</v>
      </c>
      <c r="AK550" s="33">
        <f t="shared" si="24"/>
        <v>65</v>
      </c>
      <c r="AL550" t="str">
        <f t="shared" si="25"/>
        <v>64-68</v>
      </c>
      <c r="AM550" t="str">
        <f t="shared" si="26"/>
        <v>20.000 ou mais</v>
      </c>
    </row>
    <row r="551" spans="1:39" x14ac:dyDescent="0.25">
      <c r="A551" t="s">
        <v>2891</v>
      </c>
      <c r="B551" t="s">
        <v>36</v>
      </c>
      <c r="C551">
        <v>1658419</v>
      </c>
      <c r="D551">
        <v>1278373616</v>
      </c>
      <c r="E551" t="s">
        <v>630</v>
      </c>
      <c r="F551" t="s">
        <v>53</v>
      </c>
      <c r="G551" t="s">
        <v>2892</v>
      </c>
      <c r="H551" t="s">
        <v>67</v>
      </c>
      <c r="I551" t="s">
        <v>1391</v>
      </c>
      <c r="J551" t="s">
        <v>1909</v>
      </c>
      <c r="L551" t="s">
        <v>2893</v>
      </c>
      <c r="M551">
        <v>399</v>
      </c>
      <c r="N551" t="s">
        <v>115</v>
      </c>
      <c r="O551" t="s">
        <v>70</v>
      </c>
      <c r="P551">
        <v>399</v>
      </c>
      <c r="Q551" t="s">
        <v>115</v>
      </c>
      <c r="R551" t="s">
        <v>70</v>
      </c>
      <c r="T551" t="s">
        <v>61</v>
      </c>
      <c r="U551" t="s">
        <v>1241</v>
      </c>
      <c r="V551" t="s">
        <v>44</v>
      </c>
      <c r="X551" t="s">
        <v>45</v>
      </c>
      <c r="AA551">
        <v>0</v>
      </c>
      <c r="AC551">
        <v>0</v>
      </c>
      <c r="AG551" t="s">
        <v>46</v>
      </c>
      <c r="AH551" t="s">
        <v>158</v>
      </c>
      <c r="AI551" s="1">
        <v>39716</v>
      </c>
      <c r="AJ551">
        <v>18663.64</v>
      </c>
      <c r="AK551" s="33">
        <f t="shared" si="24"/>
        <v>55</v>
      </c>
      <c r="AL551" t="str">
        <f t="shared" si="25"/>
        <v>54-58</v>
      </c>
      <c r="AM551" t="str">
        <f t="shared" si="26"/>
        <v>18.000 a 19.999</v>
      </c>
    </row>
    <row r="552" spans="1:39" x14ac:dyDescent="0.25">
      <c r="A552" t="s">
        <v>2894</v>
      </c>
      <c r="B552" t="s">
        <v>36</v>
      </c>
      <c r="C552">
        <v>2043860</v>
      </c>
      <c r="D552">
        <v>33681990808</v>
      </c>
      <c r="E552" t="s">
        <v>2895</v>
      </c>
      <c r="F552" t="s">
        <v>37</v>
      </c>
      <c r="G552" t="s">
        <v>2896</v>
      </c>
      <c r="H552" t="s">
        <v>48</v>
      </c>
      <c r="I552" t="s">
        <v>39</v>
      </c>
      <c r="K552" t="s">
        <v>72</v>
      </c>
      <c r="M552">
        <v>391</v>
      </c>
      <c r="N552" t="s">
        <v>64</v>
      </c>
      <c r="O552" t="s">
        <v>41</v>
      </c>
      <c r="P552">
        <v>391</v>
      </c>
      <c r="Q552" t="s">
        <v>64</v>
      </c>
      <c r="R552" t="s">
        <v>41</v>
      </c>
      <c r="T552" t="s">
        <v>61</v>
      </c>
      <c r="U552" t="s">
        <v>1302</v>
      </c>
      <c r="V552" t="s">
        <v>44</v>
      </c>
      <c r="X552" t="s">
        <v>45</v>
      </c>
      <c r="AA552">
        <v>0</v>
      </c>
      <c r="AC552">
        <v>0</v>
      </c>
      <c r="AG552" t="s">
        <v>46</v>
      </c>
      <c r="AH552" t="s">
        <v>158</v>
      </c>
      <c r="AI552" s="1">
        <v>41470</v>
      </c>
      <c r="AJ552">
        <v>13273.52</v>
      </c>
      <c r="AK552" s="33">
        <f t="shared" si="24"/>
        <v>38</v>
      </c>
      <c r="AL552" t="str">
        <f t="shared" si="25"/>
        <v>34-38</v>
      </c>
      <c r="AM552" t="str">
        <f t="shared" si="26"/>
        <v>12.000 a 13.999</v>
      </c>
    </row>
    <row r="553" spans="1:39" x14ac:dyDescent="0.25">
      <c r="A553" t="s">
        <v>2897</v>
      </c>
      <c r="B553" t="s">
        <v>36</v>
      </c>
      <c r="C553">
        <v>3204457</v>
      </c>
      <c r="D553">
        <v>7016299678</v>
      </c>
      <c r="E553" t="s">
        <v>2898</v>
      </c>
      <c r="F553" t="s">
        <v>37</v>
      </c>
      <c r="G553" t="s">
        <v>2899</v>
      </c>
      <c r="H553" t="s">
        <v>48</v>
      </c>
      <c r="I553" t="s">
        <v>39</v>
      </c>
      <c r="K553" t="s">
        <v>40</v>
      </c>
      <c r="M553">
        <v>314</v>
      </c>
      <c r="N553" t="s">
        <v>135</v>
      </c>
      <c r="O553" t="s">
        <v>86</v>
      </c>
      <c r="P553">
        <v>314</v>
      </c>
      <c r="Q553" t="s">
        <v>135</v>
      </c>
      <c r="R553" t="s">
        <v>86</v>
      </c>
      <c r="T553" t="s">
        <v>61</v>
      </c>
      <c r="U553" t="s">
        <v>1534</v>
      </c>
      <c r="V553" t="s">
        <v>44</v>
      </c>
      <c r="X553" t="s">
        <v>45</v>
      </c>
      <c r="AA553">
        <v>0</v>
      </c>
      <c r="AC553">
        <v>0</v>
      </c>
      <c r="AG553" t="s">
        <v>46</v>
      </c>
      <c r="AH553" t="s">
        <v>158</v>
      </c>
      <c r="AI553" s="1">
        <v>44082</v>
      </c>
      <c r="AJ553">
        <v>10566.62</v>
      </c>
      <c r="AK553" s="33">
        <f t="shared" si="24"/>
        <v>37</v>
      </c>
      <c r="AL553" t="str">
        <f t="shared" si="25"/>
        <v>34-38</v>
      </c>
      <c r="AM553" t="str">
        <f t="shared" si="26"/>
        <v>10.000 a 11.999</v>
      </c>
    </row>
    <row r="554" spans="1:39" x14ac:dyDescent="0.25">
      <c r="A554" t="s">
        <v>2900</v>
      </c>
      <c r="B554" t="s">
        <v>36</v>
      </c>
      <c r="C554">
        <v>1840397</v>
      </c>
      <c r="D554">
        <v>6398564626</v>
      </c>
      <c r="E554" t="s">
        <v>2901</v>
      </c>
      <c r="F554" t="s">
        <v>37</v>
      </c>
      <c r="G554" t="s">
        <v>2902</v>
      </c>
      <c r="H554" t="s">
        <v>48</v>
      </c>
      <c r="I554" t="s">
        <v>39</v>
      </c>
      <c r="K554" t="s">
        <v>72</v>
      </c>
      <c r="M554">
        <v>305</v>
      </c>
      <c r="N554" t="s">
        <v>100</v>
      </c>
      <c r="O554" t="s">
        <v>86</v>
      </c>
      <c r="P554">
        <v>305</v>
      </c>
      <c r="Q554" t="s">
        <v>100</v>
      </c>
      <c r="R554" t="s">
        <v>86</v>
      </c>
      <c r="T554" t="s">
        <v>61</v>
      </c>
      <c r="U554" t="s">
        <v>1278</v>
      </c>
      <c r="V554" t="s">
        <v>44</v>
      </c>
      <c r="X554" t="s">
        <v>45</v>
      </c>
      <c r="AA554">
        <v>0</v>
      </c>
      <c r="AC554">
        <v>0</v>
      </c>
      <c r="AG554" t="s">
        <v>46</v>
      </c>
      <c r="AH554" t="s">
        <v>47</v>
      </c>
      <c r="AI554" s="1">
        <v>40556</v>
      </c>
      <c r="AJ554">
        <v>7739.43</v>
      </c>
      <c r="AK554" s="33">
        <f t="shared" si="24"/>
        <v>39</v>
      </c>
      <c r="AL554" t="str">
        <f t="shared" si="25"/>
        <v>39-43</v>
      </c>
      <c r="AM554" t="str">
        <f t="shared" si="26"/>
        <v>6.000 a 7.999</v>
      </c>
    </row>
    <row r="555" spans="1:39" x14ac:dyDescent="0.25">
      <c r="A555" t="s">
        <v>2903</v>
      </c>
      <c r="B555" t="s">
        <v>36</v>
      </c>
      <c r="C555">
        <v>1685341</v>
      </c>
      <c r="D555">
        <v>90905776968</v>
      </c>
      <c r="E555" t="s">
        <v>624</v>
      </c>
      <c r="F555" t="s">
        <v>37</v>
      </c>
      <c r="G555" t="s">
        <v>2904</v>
      </c>
      <c r="H555" t="s">
        <v>67</v>
      </c>
      <c r="I555" t="s">
        <v>39</v>
      </c>
      <c r="K555" t="s">
        <v>523</v>
      </c>
      <c r="L555" t="s">
        <v>2905</v>
      </c>
      <c r="M555">
        <v>796</v>
      </c>
      <c r="N555" t="s">
        <v>571</v>
      </c>
      <c r="O555" t="s">
        <v>55</v>
      </c>
      <c r="P555">
        <v>1152</v>
      </c>
      <c r="Q555" t="s">
        <v>113</v>
      </c>
      <c r="R555" t="s">
        <v>55</v>
      </c>
      <c r="T555" t="s">
        <v>61</v>
      </c>
      <c r="U555" t="s">
        <v>1269</v>
      </c>
      <c r="V555" t="s">
        <v>44</v>
      </c>
      <c r="X555" t="s">
        <v>45</v>
      </c>
      <c r="AA555">
        <v>0</v>
      </c>
      <c r="AC555">
        <v>0</v>
      </c>
      <c r="AG555" t="s">
        <v>46</v>
      </c>
      <c r="AH555" t="s">
        <v>158</v>
      </c>
      <c r="AI555" s="1">
        <v>39876</v>
      </c>
      <c r="AJ555">
        <v>17945.810000000001</v>
      </c>
      <c r="AK555" s="33">
        <f t="shared" si="24"/>
        <v>50</v>
      </c>
      <c r="AL555" t="str">
        <f t="shared" si="25"/>
        <v>49-53</v>
      </c>
      <c r="AM555" t="str">
        <f t="shared" si="26"/>
        <v>16.000 a 17.999</v>
      </c>
    </row>
    <row r="556" spans="1:39" x14ac:dyDescent="0.25">
      <c r="A556" t="s">
        <v>2906</v>
      </c>
      <c r="B556" t="s">
        <v>36</v>
      </c>
      <c r="C556">
        <v>2612013</v>
      </c>
      <c r="D556">
        <v>2556118628</v>
      </c>
      <c r="E556" t="s">
        <v>2907</v>
      </c>
      <c r="F556" t="s">
        <v>37</v>
      </c>
      <c r="G556" t="s">
        <v>2908</v>
      </c>
      <c r="H556" t="s">
        <v>48</v>
      </c>
      <c r="I556" t="s">
        <v>39</v>
      </c>
      <c r="K556" t="s">
        <v>40</v>
      </c>
      <c r="L556" t="s">
        <v>223</v>
      </c>
      <c r="M556">
        <v>288</v>
      </c>
      <c r="N556" t="s">
        <v>186</v>
      </c>
      <c r="O556" t="s">
        <v>86</v>
      </c>
      <c r="P556">
        <v>288</v>
      </c>
      <c r="Q556" t="s">
        <v>186</v>
      </c>
      <c r="R556" t="s">
        <v>86</v>
      </c>
      <c r="T556" t="s">
        <v>61</v>
      </c>
      <c r="U556" t="s">
        <v>1285</v>
      </c>
      <c r="V556" t="s">
        <v>44</v>
      </c>
      <c r="X556" t="s">
        <v>45</v>
      </c>
      <c r="AA556">
        <v>0</v>
      </c>
      <c r="AC556">
        <v>0</v>
      </c>
      <c r="AG556" t="s">
        <v>46</v>
      </c>
      <c r="AH556" t="s">
        <v>158</v>
      </c>
      <c r="AI556" s="1">
        <v>39762</v>
      </c>
      <c r="AJ556">
        <v>17255.59</v>
      </c>
      <c r="AK556" s="33">
        <f t="shared" si="24"/>
        <v>50</v>
      </c>
      <c r="AL556" t="str">
        <f t="shared" si="25"/>
        <v>49-53</v>
      </c>
      <c r="AM556" t="str">
        <f t="shared" si="26"/>
        <v>16.000 a 17.999</v>
      </c>
    </row>
    <row r="557" spans="1:39" x14ac:dyDescent="0.25">
      <c r="A557" t="s">
        <v>2909</v>
      </c>
      <c r="B557" t="s">
        <v>36</v>
      </c>
      <c r="C557">
        <v>2476410</v>
      </c>
      <c r="D557">
        <v>3438699699</v>
      </c>
      <c r="E557" t="s">
        <v>2910</v>
      </c>
      <c r="F557" t="s">
        <v>37</v>
      </c>
      <c r="G557" t="s">
        <v>2911</v>
      </c>
      <c r="H557" t="s">
        <v>48</v>
      </c>
      <c r="I557" t="s">
        <v>39</v>
      </c>
      <c r="K557" t="s">
        <v>40</v>
      </c>
      <c r="L557" t="s">
        <v>59</v>
      </c>
      <c r="M557">
        <v>403</v>
      </c>
      <c r="N557" t="s">
        <v>105</v>
      </c>
      <c r="O557" t="s">
        <v>41</v>
      </c>
      <c r="P557">
        <v>403</v>
      </c>
      <c r="Q557" t="s">
        <v>105</v>
      </c>
      <c r="R557" t="s">
        <v>41</v>
      </c>
      <c r="T557" t="s">
        <v>61</v>
      </c>
      <c r="U557" t="s">
        <v>1285</v>
      </c>
      <c r="V557" t="s">
        <v>44</v>
      </c>
      <c r="X557" t="s">
        <v>45</v>
      </c>
      <c r="AA557">
        <v>0</v>
      </c>
      <c r="AC557">
        <v>0</v>
      </c>
      <c r="AG557" t="s">
        <v>46</v>
      </c>
      <c r="AH557" t="s">
        <v>158</v>
      </c>
      <c r="AI557" s="1">
        <v>40967</v>
      </c>
      <c r="AJ557">
        <v>17255.59</v>
      </c>
      <c r="AK557" s="33">
        <f t="shared" si="24"/>
        <v>46</v>
      </c>
      <c r="AL557" t="str">
        <f t="shared" si="25"/>
        <v>44-48</v>
      </c>
      <c r="AM557" t="str">
        <f t="shared" si="26"/>
        <v>16.000 a 17.999</v>
      </c>
    </row>
    <row r="558" spans="1:39" x14ac:dyDescent="0.25">
      <c r="A558" t="s">
        <v>2912</v>
      </c>
      <c r="B558" t="s">
        <v>36</v>
      </c>
      <c r="C558">
        <v>1504886</v>
      </c>
      <c r="D558">
        <v>64405915172</v>
      </c>
      <c r="E558" t="s">
        <v>2913</v>
      </c>
      <c r="F558" t="s">
        <v>37</v>
      </c>
      <c r="G558" t="s">
        <v>2914</v>
      </c>
      <c r="H558" t="s">
        <v>48</v>
      </c>
      <c r="I558" t="s">
        <v>39</v>
      </c>
      <c r="K558" t="s">
        <v>40</v>
      </c>
      <c r="L558" t="s">
        <v>460</v>
      </c>
      <c r="M558">
        <v>349</v>
      </c>
      <c r="N558" t="s">
        <v>65</v>
      </c>
      <c r="O558" t="s">
        <v>41</v>
      </c>
      <c r="P558">
        <v>349</v>
      </c>
      <c r="Q558" t="s">
        <v>65</v>
      </c>
      <c r="R558" t="s">
        <v>41</v>
      </c>
      <c r="T558" t="s">
        <v>61</v>
      </c>
      <c r="U558" t="s">
        <v>1252</v>
      </c>
      <c r="V558" t="s">
        <v>44</v>
      </c>
      <c r="X558" t="s">
        <v>45</v>
      </c>
      <c r="AA558">
        <v>0</v>
      </c>
      <c r="AC558">
        <v>0</v>
      </c>
      <c r="AG558" t="s">
        <v>46</v>
      </c>
      <c r="AH558" t="s">
        <v>158</v>
      </c>
      <c r="AI558" s="1">
        <v>38569</v>
      </c>
      <c r="AJ558">
        <v>20530.009999999998</v>
      </c>
      <c r="AK558" s="33">
        <f t="shared" si="24"/>
        <v>48</v>
      </c>
      <c r="AL558" t="str">
        <f t="shared" si="25"/>
        <v>44-48</v>
      </c>
      <c r="AM558" t="str">
        <f t="shared" si="26"/>
        <v>20.000 ou mais</v>
      </c>
    </row>
    <row r="559" spans="1:39" x14ac:dyDescent="0.25">
      <c r="A559" t="s">
        <v>2915</v>
      </c>
      <c r="B559" t="s">
        <v>36</v>
      </c>
      <c r="C559">
        <v>416976</v>
      </c>
      <c r="D559">
        <v>32060122600</v>
      </c>
      <c r="E559" t="s">
        <v>2916</v>
      </c>
      <c r="F559" t="s">
        <v>37</v>
      </c>
      <c r="G559" t="s">
        <v>2917</v>
      </c>
      <c r="H559" t="s">
        <v>48</v>
      </c>
      <c r="I559" t="s">
        <v>39</v>
      </c>
      <c r="K559" t="s">
        <v>40</v>
      </c>
      <c r="L559" t="s">
        <v>59</v>
      </c>
      <c r="M559">
        <v>363</v>
      </c>
      <c r="N559" t="s">
        <v>155</v>
      </c>
      <c r="O559" t="s">
        <v>41</v>
      </c>
      <c r="P559">
        <v>363</v>
      </c>
      <c r="Q559" t="s">
        <v>155</v>
      </c>
      <c r="R559" t="s">
        <v>41</v>
      </c>
      <c r="T559" t="s">
        <v>61</v>
      </c>
      <c r="U559" t="s">
        <v>1351</v>
      </c>
      <c r="V559" t="s">
        <v>44</v>
      </c>
      <c r="X559" t="s">
        <v>45</v>
      </c>
      <c r="AA559">
        <v>26276</v>
      </c>
      <c r="AB559" t="s">
        <v>1452</v>
      </c>
      <c r="AC559">
        <v>0</v>
      </c>
      <c r="AG559" t="s">
        <v>46</v>
      </c>
      <c r="AH559" t="s">
        <v>158</v>
      </c>
      <c r="AI559" s="1">
        <v>36740</v>
      </c>
      <c r="AJ559">
        <v>20056.32</v>
      </c>
      <c r="AK559" s="33">
        <f t="shared" si="24"/>
        <v>64</v>
      </c>
      <c r="AL559" t="str">
        <f t="shared" si="25"/>
        <v>64-68</v>
      </c>
      <c r="AM559" t="str">
        <f t="shared" si="26"/>
        <v>20.000 ou mais</v>
      </c>
    </row>
    <row r="560" spans="1:39" x14ac:dyDescent="0.25">
      <c r="A560" t="s">
        <v>2918</v>
      </c>
      <c r="B560" t="s">
        <v>36</v>
      </c>
      <c r="C560">
        <v>1361172</v>
      </c>
      <c r="D560">
        <v>27778791846</v>
      </c>
      <c r="E560" t="s">
        <v>2919</v>
      </c>
      <c r="F560" t="s">
        <v>37</v>
      </c>
      <c r="G560" t="s">
        <v>2920</v>
      </c>
      <c r="H560" t="s">
        <v>48</v>
      </c>
      <c r="I560" t="s">
        <v>39</v>
      </c>
      <c r="K560" t="s">
        <v>56</v>
      </c>
      <c r="M560">
        <v>319</v>
      </c>
      <c r="N560" t="s">
        <v>118</v>
      </c>
      <c r="O560" t="s">
        <v>86</v>
      </c>
      <c r="P560">
        <v>319</v>
      </c>
      <c r="Q560" t="s">
        <v>118</v>
      </c>
      <c r="R560" t="s">
        <v>86</v>
      </c>
      <c r="T560" t="s">
        <v>61</v>
      </c>
      <c r="U560" t="s">
        <v>1236</v>
      </c>
      <c r="V560" t="s">
        <v>44</v>
      </c>
      <c r="X560" t="s">
        <v>45</v>
      </c>
      <c r="AA560">
        <v>26236</v>
      </c>
      <c r="AB560" t="s">
        <v>2921</v>
      </c>
      <c r="AC560">
        <v>0</v>
      </c>
      <c r="AG560" t="s">
        <v>46</v>
      </c>
      <c r="AH560" t="s">
        <v>158</v>
      </c>
      <c r="AI560" s="1">
        <v>44796</v>
      </c>
      <c r="AJ560">
        <v>14041.56</v>
      </c>
      <c r="AK560" s="33">
        <f t="shared" si="24"/>
        <v>44</v>
      </c>
      <c r="AL560" t="str">
        <f t="shared" si="25"/>
        <v>44-48</v>
      </c>
      <c r="AM560" t="str">
        <f t="shared" si="26"/>
        <v>14.000 a 15.999</v>
      </c>
    </row>
    <row r="561" spans="1:39" x14ac:dyDescent="0.25">
      <c r="A561" t="s">
        <v>2922</v>
      </c>
      <c r="B561" t="s">
        <v>36</v>
      </c>
      <c r="C561">
        <v>413637</v>
      </c>
      <c r="D561">
        <v>46068724620</v>
      </c>
      <c r="E561" t="s">
        <v>2923</v>
      </c>
      <c r="F561" t="s">
        <v>37</v>
      </c>
      <c r="G561" t="s">
        <v>2924</v>
      </c>
      <c r="H561" t="s">
        <v>48</v>
      </c>
      <c r="I561" t="s">
        <v>39</v>
      </c>
      <c r="K561" t="s">
        <v>40</v>
      </c>
      <c r="L561" t="s">
        <v>59</v>
      </c>
      <c r="M561">
        <v>124</v>
      </c>
      <c r="N561" t="s">
        <v>491</v>
      </c>
      <c r="O561" t="s">
        <v>41</v>
      </c>
      <c r="P561">
        <v>288</v>
      </c>
      <c r="Q561" t="s">
        <v>186</v>
      </c>
      <c r="R561" t="s">
        <v>86</v>
      </c>
      <c r="T561" t="s">
        <v>61</v>
      </c>
      <c r="U561" t="s">
        <v>1252</v>
      </c>
      <c r="V561" t="s">
        <v>44</v>
      </c>
      <c r="X561" t="s">
        <v>45</v>
      </c>
      <c r="AA561">
        <v>0</v>
      </c>
      <c r="AC561">
        <v>0</v>
      </c>
      <c r="AG561" t="s">
        <v>46</v>
      </c>
      <c r="AH561" t="s">
        <v>158</v>
      </c>
      <c r="AI561" s="1">
        <v>33612</v>
      </c>
      <c r="AJ561">
        <v>28106.9</v>
      </c>
      <c r="AK561" s="33">
        <f t="shared" si="24"/>
        <v>58</v>
      </c>
      <c r="AL561" t="str">
        <f t="shared" si="25"/>
        <v>54-58</v>
      </c>
      <c r="AM561" t="str">
        <f t="shared" si="26"/>
        <v>20.000 ou mais</v>
      </c>
    </row>
    <row r="562" spans="1:39" x14ac:dyDescent="0.25">
      <c r="A562" t="s">
        <v>2925</v>
      </c>
      <c r="B562" t="s">
        <v>36</v>
      </c>
      <c r="C562">
        <v>411892</v>
      </c>
      <c r="D562">
        <v>18273440672</v>
      </c>
      <c r="E562" t="s">
        <v>2926</v>
      </c>
      <c r="F562" t="s">
        <v>53</v>
      </c>
      <c r="G562" t="s">
        <v>2927</v>
      </c>
      <c r="H562" t="s">
        <v>48</v>
      </c>
      <c r="I562" t="s">
        <v>39</v>
      </c>
      <c r="K562" t="s">
        <v>40</v>
      </c>
      <c r="L562" t="s">
        <v>285</v>
      </c>
      <c r="M562">
        <v>410</v>
      </c>
      <c r="N562" t="s">
        <v>253</v>
      </c>
      <c r="O562" t="s">
        <v>41</v>
      </c>
      <c r="P562">
        <v>410</v>
      </c>
      <c r="Q562" t="s">
        <v>253</v>
      </c>
      <c r="R562" t="s">
        <v>41</v>
      </c>
      <c r="T562" t="s">
        <v>61</v>
      </c>
      <c r="U562" t="s">
        <v>1252</v>
      </c>
      <c r="V562" t="s">
        <v>44</v>
      </c>
      <c r="X562" t="s">
        <v>45</v>
      </c>
      <c r="AA562">
        <v>0</v>
      </c>
      <c r="AC562">
        <v>0</v>
      </c>
      <c r="AG562" t="s">
        <v>46</v>
      </c>
      <c r="AH562" t="s">
        <v>158</v>
      </c>
      <c r="AI562" s="1">
        <v>28126</v>
      </c>
      <c r="AJ562">
        <v>26234.959999999999</v>
      </c>
      <c r="AK562" s="33">
        <f t="shared" si="24"/>
        <v>70</v>
      </c>
      <c r="AL562" t="str">
        <f t="shared" si="25"/>
        <v>69 ou mais</v>
      </c>
      <c r="AM562" t="str">
        <f t="shared" si="26"/>
        <v>20.000 ou mais</v>
      </c>
    </row>
    <row r="563" spans="1:39" x14ac:dyDescent="0.25">
      <c r="A563" t="s">
        <v>2928</v>
      </c>
      <c r="B563" t="s">
        <v>36</v>
      </c>
      <c r="C563">
        <v>1217032</v>
      </c>
      <c r="D563">
        <v>48510785600</v>
      </c>
      <c r="E563" t="s">
        <v>218</v>
      </c>
      <c r="F563" t="s">
        <v>37</v>
      </c>
      <c r="G563" t="s">
        <v>2929</v>
      </c>
      <c r="H563" t="s">
        <v>48</v>
      </c>
      <c r="I563" t="s">
        <v>39</v>
      </c>
      <c r="K563" t="s">
        <v>40</v>
      </c>
      <c r="L563" t="s">
        <v>49</v>
      </c>
      <c r="M563">
        <v>808</v>
      </c>
      <c r="N563" t="s">
        <v>127</v>
      </c>
      <c r="O563" t="s">
        <v>41</v>
      </c>
      <c r="P563">
        <v>808</v>
      </c>
      <c r="Q563" t="s">
        <v>127</v>
      </c>
      <c r="R563" t="s">
        <v>41</v>
      </c>
      <c r="T563" t="s">
        <v>61</v>
      </c>
      <c r="U563" t="s">
        <v>1241</v>
      </c>
      <c r="V563" t="s">
        <v>44</v>
      </c>
      <c r="X563" t="s">
        <v>45</v>
      </c>
      <c r="AA563">
        <v>0</v>
      </c>
      <c r="AC563">
        <v>0</v>
      </c>
      <c r="AG563" t="s">
        <v>46</v>
      </c>
      <c r="AH563" t="s">
        <v>158</v>
      </c>
      <c r="AI563" s="1">
        <v>35457</v>
      </c>
      <c r="AJ563">
        <v>18837.25</v>
      </c>
      <c r="AK563" s="33">
        <f t="shared" si="24"/>
        <v>55</v>
      </c>
      <c r="AL563" t="str">
        <f t="shared" si="25"/>
        <v>54-58</v>
      </c>
      <c r="AM563" t="str">
        <f t="shared" si="26"/>
        <v>18.000 a 19.999</v>
      </c>
    </row>
    <row r="564" spans="1:39" x14ac:dyDescent="0.25">
      <c r="A564" t="s">
        <v>2930</v>
      </c>
      <c r="B564" t="s">
        <v>36</v>
      </c>
      <c r="C564">
        <v>1684991</v>
      </c>
      <c r="D564">
        <v>78214734134</v>
      </c>
      <c r="E564" t="s">
        <v>525</v>
      </c>
      <c r="F564" t="s">
        <v>37</v>
      </c>
      <c r="G564" t="s">
        <v>2931</v>
      </c>
      <c r="H564" t="s">
        <v>48</v>
      </c>
      <c r="I564" t="s">
        <v>39</v>
      </c>
      <c r="K564" t="s">
        <v>56</v>
      </c>
      <c r="L564" t="s">
        <v>798</v>
      </c>
      <c r="M564">
        <v>349</v>
      </c>
      <c r="N564" t="s">
        <v>65</v>
      </c>
      <c r="O564" t="s">
        <v>41</v>
      </c>
      <c r="P564">
        <v>349</v>
      </c>
      <c r="Q564" t="s">
        <v>65</v>
      </c>
      <c r="R564" t="s">
        <v>41</v>
      </c>
      <c r="T564" t="s">
        <v>61</v>
      </c>
      <c r="U564" t="s">
        <v>1269</v>
      </c>
      <c r="V564" t="s">
        <v>44</v>
      </c>
      <c r="X564" t="s">
        <v>45</v>
      </c>
      <c r="Z564" t="s">
        <v>1627</v>
      </c>
      <c r="AA564">
        <v>0</v>
      </c>
      <c r="AC564">
        <v>0</v>
      </c>
      <c r="AE564" t="s">
        <v>2289</v>
      </c>
      <c r="AF564" t="s">
        <v>582</v>
      </c>
      <c r="AG564" t="s">
        <v>46</v>
      </c>
      <c r="AH564" t="s">
        <v>158</v>
      </c>
      <c r="AI564" s="1">
        <v>39876</v>
      </c>
      <c r="AJ564">
        <v>17945.810000000001</v>
      </c>
      <c r="AK564" s="33">
        <f t="shared" si="24"/>
        <v>47</v>
      </c>
      <c r="AL564" t="str">
        <f t="shared" si="25"/>
        <v>44-48</v>
      </c>
      <c r="AM564" t="str">
        <f t="shared" si="26"/>
        <v>16.000 a 17.999</v>
      </c>
    </row>
    <row r="565" spans="1:39" x14ac:dyDescent="0.25">
      <c r="A565" t="s">
        <v>2932</v>
      </c>
      <c r="B565" t="s">
        <v>36</v>
      </c>
      <c r="C565">
        <v>1461879</v>
      </c>
      <c r="D565">
        <v>17167179817</v>
      </c>
      <c r="E565" t="s">
        <v>2933</v>
      </c>
      <c r="F565" t="s">
        <v>53</v>
      </c>
      <c r="G565" t="s">
        <v>2934</v>
      </c>
      <c r="H565" t="s">
        <v>48</v>
      </c>
      <c r="I565" t="s">
        <v>39</v>
      </c>
      <c r="K565" t="s">
        <v>72</v>
      </c>
      <c r="L565" t="s">
        <v>1797</v>
      </c>
      <c r="M565">
        <v>326</v>
      </c>
      <c r="N565" t="s">
        <v>87</v>
      </c>
      <c r="O565" t="s">
        <v>86</v>
      </c>
      <c r="P565">
        <v>326</v>
      </c>
      <c r="Q565" t="s">
        <v>87</v>
      </c>
      <c r="R565" t="s">
        <v>86</v>
      </c>
      <c r="T565" t="s">
        <v>61</v>
      </c>
      <c r="U565" t="s">
        <v>1252</v>
      </c>
      <c r="V565" t="s">
        <v>44</v>
      </c>
      <c r="X565" t="s">
        <v>45</v>
      </c>
      <c r="AA565">
        <v>0</v>
      </c>
      <c r="AC565">
        <v>0</v>
      </c>
      <c r="AG565" t="s">
        <v>46</v>
      </c>
      <c r="AH565" t="s">
        <v>158</v>
      </c>
      <c r="AI565" s="1">
        <v>38210</v>
      </c>
      <c r="AJ565">
        <v>20530.009999999998</v>
      </c>
      <c r="AK565" s="33">
        <f t="shared" si="24"/>
        <v>50</v>
      </c>
      <c r="AL565" t="str">
        <f t="shared" si="25"/>
        <v>49-53</v>
      </c>
      <c r="AM565" t="str">
        <f t="shared" si="26"/>
        <v>20.000 ou mais</v>
      </c>
    </row>
    <row r="566" spans="1:39" x14ac:dyDescent="0.25">
      <c r="A566" t="s">
        <v>2935</v>
      </c>
      <c r="B566" t="s">
        <v>36</v>
      </c>
      <c r="C566">
        <v>1865295</v>
      </c>
      <c r="D566">
        <v>2337604829</v>
      </c>
      <c r="E566" t="s">
        <v>2936</v>
      </c>
      <c r="F566" t="s">
        <v>53</v>
      </c>
      <c r="G566" t="s">
        <v>2937</v>
      </c>
      <c r="H566" t="s">
        <v>48</v>
      </c>
      <c r="I566" t="s">
        <v>39</v>
      </c>
      <c r="K566" t="s">
        <v>68</v>
      </c>
      <c r="M566">
        <v>1152</v>
      </c>
      <c r="N566" t="s">
        <v>113</v>
      </c>
      <c r="O566" t="s">
        <v>55</v>
      </c>
      <c r="P566">
        <v>1152</v>
      </c>
      <c r="Q566" t="s">
        <v>113</v>
      </c>
      <c r="R566" t="s">
        <v>55</v>
      </c>
      <c r="T566" t="s">
        <v>61</v>
      </c>
      <c r="U566" t="s">
        <v>1285</v>
      </c>
      <c r="V566" t="s">
        <v>44</v>
      </c>
      <c r="X566" t="s">
        <v>45</v>
      </c>
      <c r="AA566">
        <v>0</v>
      </c>
      <c r="AC566">
        <v>0</v>
      </c>
      <c r="AG566" t="s">
        <v>46</v>
      </c>
      <c r="AH566" t="s">
        <v>158</v>
      </c>
      <c r="AI566" s="1">
        <v>40667</v>
      </c>
      <c r="AJ566">
        <v>18238.77</v>
      </c>
      <c r="AK566" s="33">
        <f t="shared" si="24"/>
        <v>56</v>
      </c>
      <c r="AL566" t="str">
        <f t="shared" si="25"/>
        <v>54-58</v>
      </c>
      <c r="AM566" t="str">
        <f t="shared" si="26"/>
        <v>18.000 a 19.999</v>
      </c>
    </row>
    <row r="567" spans="1:39" x14ac:dyDescent="0.25">
      <c r="A567" t="s">
        <v>2938</v>
      </c>
      <c r="B567" t="s">
        <v>36</v>
      </c>
      <c r="C567">
        <v>3122648</v>
      </c>
      <c r="D567">
        <v>32233838831</v>
      </c>
      <c r="E567" t="s">
        <v>2939</v>
      </c>
      <c r="F567" t="s">
        <v>53</v>
      </c>
      <c r="G567" t="s">
        <v>2940</v>
      </c>
      <c r="H567" t="s">
        <v>48</v>
      </c>
      <c r="I567" t="s">
        <v>39</v>
      </c>
      <c r="K567" t="s">
        <v>72</v>
      </c>
      <c r="M567">
        <v>340</v>
      </c>
      <c r="N567" t="s">
        <v>143</v>
      </c>
      <c r="O567" t="s">
        <v>41</v>
      </c>
      <c r="P567">
        <v>340</v>
      </c>
      <c r="Q567" t="s">
        <v>143</v>
      </c>
      <c r="R567" t="s">
        <v>41</v>
      </c>
      <c r="T567" t="s">
        <v>61</v>
      </c>
      <c r="U567" t="s">
        <v>1257</v>
      </c>
      <c r="V567" t="s">
        <v>44</v>
      </c>
      <c r="X567" t="s">
        <v>45</v>
      </c>
      <c r="AA567">
        <v>0</v>
      </c>
      <c r="AC567">
        <v>0</v>
      </c>
      <c r="AG567" t="s">
        <v>46</v>
      </c>
      <c r="AH567" t="s">
        <v>158</v>
      </c>
      <c r="AI567" s="1">
        <v>43581</v>
      </c>
      <c r="AJ567">
        <v>11800.12</v>
      </c>
      <c r="AK567" s="33">
        <f t="shared" si="24"/>
        <v>39</v>
      </c>
      <c r="AL567" t="str">
        <f t="shared" si="25"/>
        <v>39-43</v>
      </c>
      <c r="AM567" t="str">
        <f t="shared" si="26"/>
        <v>10.000 a 11.999</v>
      </c>
    </row>
    <row r="568" spans="1:39" x14ac:dyDescent="0.25">
      <c r="A568" t="s">
        <v>2941</v>
      </c>
      <c r="B568" t="s">
        <v>36</v>
      </c>
      <c r="C568">
        <v>1461707</v>
      </c>
      <c r="D568">
        <v>19152090809</v>
      </c>
      <c r="E568" t="s">
        <v>755</v>
      </c>
      <c r="F568" t="s">
        <v>53</v>
      </c>
      <c r="G568" t="s">
        <v>2942</v>
      </c>
      <c r="H568" t="s">
        <v>48</v>
      </c>
      <c r="I568" t="s">
        <v>39</v>
      </c>
      <c r="K568" t="s">
        <v>72</v>
      </c>
      <c r="L568" t="s">
        <v>2500</v>
      </c>
      <c r="M568">
        <v>399</v>
      </c>
      <c r="N568" t="s">
        <v>115</v>
      </c>
      <c r="O568" t="s">
        <v>70</v>
      </c>
      <c r="P568">
        <v>399</v>
      </c>
      <c r="Q568" t="s">
        <v>115</v>
      </c>
      <c r="R568" t="s">
        <v>70</v>
      </c>
      <c r="T568" t="s">
        <v>61</v>
      </c>
      <c r="U568" t="s">
        <v>1252</v>
      </c>
      <c r="V568" t="s">
        <v>44</v>
      </c>
      <c r="X568" t="s">
        <v>45</v>
      </c>
      <c r="AA568">
        <v>0</v>
      </c>
      <c r="AC568">
        <v>0</v>
      </c>
      <c r="AG568" t="s">
        <v>46</v>
      </c>
      <c r="AH568" t="s">
        <v>158</v>
      </c>
      <c r="AI568" s="1">
        <v>38205</v>
      </c>
      <c r="AJ568">
        <v>21513.19</v>
      </c>
      <c r="AK568" s="33">
        <f t="shared" si="24"/>
        <v>52</v>
      </c>
      <c r="AL568" t="str">
        <f t="shared" si="25"/>
        <v>49-53</v>
      </c>
      <c r="AM568" t="str">
        <f t="shared" si="26"/>
        <v>20.000 ou mais</v>
      </c>
    </row>
    <row r="569" spans="1:39" x14ac:dyDescent="0.25">
      <c r="A569" t="s">
        <v>2943</v>
      </c>
      <c r="B569" t="s">
        <v>36</v>
      </c>
      <c r="C569">
        <v>1923123</v>
      </c>
      <c r="D569">
        <v>2847575600</v>
      </c>
      <c r="E569" t="s">
        <v>1421</v>
      </c>
      <c r="F569" t="s">
        <v>53</v>
      </c>
      <c r="G569" t="s">
        <v>2944</v>
      </c>
      <c r="H569" t="s">
        <v>48</v>
      </c>
      <c r="I569" t="s">
        <v>39</v>
      </c>
      <c r="K569" t="s">
        <v>40</v>
      </c>
      <c r="M569">
        <v>787</v>
      </c>
      <c r="N569" t="s">
        <v>268</v>
      </c>
      <c r="O569" t="s">
        <v>142</v>
      </c>
      <c r="P569">
        <v>301</v>
      </c>
      <c r="Q569" t="s">
        <v>69</v>
      </c>
      <c r="R569" t="s">
        <v>70</v>
      </c>
      <c r="T569" t="s">
        <v>61</v>
      </c>
      <c r="U569" t="s">
        <v>1285</v>
      </c>
      <c r="V569" t="s">
        <v>44</v>
      </c>
      <c r="X569" t="s">
        <v>45</v>
      </c>
      <c r="AA569">
        <v>0</v>
      </c>
      <c r="AC569">
        <v>0</v>
      </c>
      <c r="AG569" t="s">
        <v>46</v>
      </c>
      <c r="AH569" t="s">
        <v>158</v>
      </c>
      <c r="AI569" s="1">
        <v>40974</v>
      </c>
      <c r="AJ569">
        <v>17255.59</v>
      </c>
      <c r="AK569" s="33">
        <f t="shared" si="24"/>
        <v>47</v>
      </c>
      <c r="AL569" t="str">
        <f t="shared" si="25"/>
        <v>44-48</v>
      </c>
      <c r="AM569" t="str">
        <f t="shared" si="26"/>
        <v>16.000 a 17.999</v>
      </c>
    </row>
    <row r="570" spans="1:39" x14ac:dyDescent="0.25">
      <c r="A570" t="s">
        <v>2945</v>
      </c>
      <c r="B570" t="s">
        <v>36</v>
      </c>
      <c r="C570">
        <v>2061258</v>
      </c>
      <c r="D570">
        <v>5303580695</v>
      </c>
      <c r="E570" t="s">
        <v>668</v>
      </c>
      <c r="F570" t="s">
        <v>37</v>
      </c>
      <c r="G570" t="s">
        <v>2946</v>
      </c>
      <c r="H570" t="s">
        <v>48</v>
      </c>
      <c r="I570" t="s">
        <v>39</v>
      </c>
      <c r="K570" t="s">
        <v>40</v>
      </c>
      <c r="M570">
        <v>298</v>
      </c>
      <c r="N570" t="s">
        <v>121</v>
      </c>
      <c r="O570" t="s">
        <v>86</v>
      </c>
      <c r="P570">
        <v>298</v>
      </c>
      <c r="Q570" t="s">
        <v>121</v>
      </c>
      <c r="R570" t="s">
        <v>86</v>
      </c>
      <c r="T570" t="s">
        <v>61</v>
      </c>
      <c r="U570" t="s">
        <v>1302</v>
      </c>
      <c r="V570" t="s">
        <v>44</v>
      </c>
      <c r="X570" t="s">
        <v>45</v>
      </c>
      <c r="AA570">
        <v>0</v>
      </c>
      <c r="AC570">
        <v>0</v>
      </c>
      <c r="AG570" t="s">
        <v>46</v>
      </c>
      <c r="AH570" t="s">
        <v>158</v>
      </c>
      <c r="AI570" s="1">
        <v>41548</v>
      </c>
      <c r="AJ570">
        <v>13273.52</v>
      </c>
      <c r="AK570" s="33">
        <f t="shared" si="24"/>
        <v>39</v>
      </c>
      <c r="AL570" t="str">
        <f t="shared" si="25"/>
        <v>39-43</v>
      </c>
      <c r="AM570" t="str">
        <f t="shared" si="26"/>
        <v>12.000 a 13.999</v>
      </c>
    </row>
    <row r="571" spans="1:39" x14ac:dyDescent="0.25">
      <c r="A571" t="s">
        <v>2947</v>
      </c>
      <c r="B571" t="s">
        <v>36</v>
      </c>
      <c r="C571">
        <v>2084290</v>
      </c>
      <c r="D571">
        <v>4089933676</v>
      </c>
      <c r="E571" t="s">
        <v>2948</v>
      </c>
      <c r="F571" t="s">
        <v>37</v>
      </c>
      <c r="G571" t="s">
        <v>2949</v>
      </c>
      <c r="H571" t="s">
        <v>48</v>
      </c>
      <c r="I571" t="s">
        <v>39</v>
      </c>
      <c r="K571" t="s">
        <v>40</v>
      </c>
      <c r="M571">
        <v>332</v>
      </c>
      <c r="N571" t="s">
        <v>82</v>
      </c>
      <c r="O571" t="s">
        <v>81</v>
      </c>
      <c r="P571">
        <v>332</v>
      </c>
      <c r="Q571" t="s">
        <v>82</v>
      </c>
      <c r="R571" t="s">
        <v>81</v>
      </c>
      <c r="T571" t="s">
        <v>61</v>
      </c>
      <c r="U571" t="s">
        <v>1278</v>
      </c>
      <c r="V571" t="s">
        <v>44</v>
      </c>
      <c r="X571" t="s">
        <v>45</v>
      </c>
      <c r="AA571">
        <v>0</v>
      </c>
      <c r="AC571">
        <v>0</v>
      </c>
      <c r="AG571" t="s">
        <v>46</v>
      </c>
      <c r="AH571" t="s">
        <v>158</v>
      </c>
      <c r="AI571" s="1">
        <v>41652</v>
      </c>
      <c r="AJ571">
        <v>12763.01</v>
      </c>
      <c r="AK571" s="33">
        <f t="shared" si="24"/>
        <v>43</v>
      </c>
      <c r="AL571" t="str">
        <f t="shared" si="25"/>
        <v>39-43</v>
      </c>
      <c r="AM571" t="str">
        <f t="shared" si="26"/>
        <v>12.000 a 13.999</v>
      </c>
    </row>
    <row r="572" spans="1:39" x14ac:dyDescent="0.25">
      <c r="A572" t="s">
        <v>2950</v>
      </c>
      <c r="B572" t="s">
        <v>36</v>
      </c>
      <c r="C572">
        <v>1156839</v>
      </c>
      <c r="D572">
        <v>81925352587</v>
      </c>
      <c r="E572" t="s">
        <v>777</v>
      </c>
      <c r="F572" t="s">
        <v>37</v>
      </c>
      <c r="G572" t="s">
        <v>2951</v>
      </c>
      <c r="H572" t="s">
        <v>38</v>
      </c>
      <c r="I572" t="s">
        <v>39</v>
      </c>
      <c r="K572" t="s">
        <v>125</v>
      </c>
      <c r="M572">
        <v>344</v>
      </c>
      <c r="N572" t="s">
        <v>111</v>
      </c>
      <c r="O572" t="s">
        <v>41</v>
      </c>
      <c r="P572">
        <v>344</v>
      </c>
      <c r="Q572" t="s">
        <v>111</v>
      </c>
      <c r="R572" t="s">
        <v>41</v>
      </c>
      <c r="T572" t="s">
        <v>342</v>
      </c>
      <c r="U572" t="s">
        <v>1244</v>
      </c>
      <c r="V572" t="s">
        <v>825</v>
      </c>
      <c r="X572" t="s">
        <v>45</v>
      </c>
      <c r="AA572">
        <v>0</v>
      </c>
      <c r="AC572">
        <v>0</v>
      </c>
      <c r="AG572" t="s">
        <v>826</v>
      </c>
      <c r="AH572" t="s">
        <v>47</v>
      </c>
      <c r="AI572" s="1">
        <v>44669</v>
      </c>
      <c r="AJ572">
        <v>3866.06</v>
      </c>
      <c r="AK572" s="33">
        <f t="shared" si="24"/>
        <v>41</v>
      </c>
      <c r="AL572" t="str">
        <f t="shared" si="25"/>
        <v>39-43</v>
      </c>
      <c r="AM572" t="str">
        <f t="shared" si="26"/>
        <v>2.000 a 3.999</v>
      </c>
    </row>
    <row r="573" spans="1:39" x14ac:dyDescent="0.25">
      <c r="A573" t="s">
        <v>406</v>
      </c>
      <c r="B573" t="s">
        <v>36</v>
      </c>
      <c r="C573">
        <v>3179352</v>
      </c>
      <c r="D573">
        <v>99924250672</v>
      </c>
      <c r="E573" t="s">
        <v>407</v>
      </c>
      <c r="F573" t="s">
        <v>37</v>
      </c>
      <c r="G573" t="s">
        <v>408</v>
      </c>
      <c r="H573" t="s">
        <v>48</v>
      </c>
      <c r="I573" t="s">
        <v>39</v>
      </c>
      <c r="K573" t="s">
        <v>40</v>
      </c>
      <c r="L573" t="s">
        <v>131</v>
      </c>
      <c r="M573">
        <v>305</v>
      </c>
      <c r="N573" t="s">
        <v>100</v>
      </c>
      <c r="O573" t="s">
        <v>86</v>
      </c>
      <c r="P573">
        <v>305</v>
      </c>
      <c r="Q573" t="s">
        <v>100</v>
      </c>
      <c r="R573" t="s">
        <v>86</v>
      </c>
      <c r="T573" t="s">
        <v>61</v>
      </c>
      <c r="U573" t="s">
        <v>1236</v>
      </c>
      <c r="V573" t="s">
        <v>44</v>
      </c>
      <c r="X573" t="s">
        <v>45</v>
      </c>
      <c r="AA573">
        <v>0</v>
      </c>
      <c r="AC573">
        <v>0</v>
      </c>
      <c r="AG573" t="s">
        <v>46</v>
      </c>
      <c r="AH573" t="s">
        <v>47</v>
      </c>
      <c r="AI573" s="1">
        <v>41456</v>
      </c>
      <c r="AJ573">
        <v>7441.76</v>
      </c>
      <c r="AK573" s="33">
        <f t="shared" si="24"/>
        <v>52</v>
      </c>
      <c r="AL573" t="str">
        <f t="shared" si="25"/>
        <v>49-53</v>
      </c>
      <c r="AM573" t="str">
        <f t="shared" si="26"/>
        <v>6.000 a 7.999</v>
      </c>
    </row>
    <row r="574" spans="1:39" x14ac:dyDescent="0.25">
      <c r="A574" t="s">
        <v>2952</v>
      </c>
      <c r="B574" t="s">
        <v>36</v>
      </c>
      <c r="C574">
        <v>2433909</v>
      </c>
      <c r="D574">
        <v>27721049822</v>
      </c>
      <c r="E574" t="s">
        <v>2953</v>
      </c>
      <c r="F574" t="s">
        <v>53</v>
      </c>
      <c r="G574" t="s">
        <v>2954</v>
      </c>
      <c r="H574" t="s">
        <v>48</v>
      </c>
      <c r="I574" t="s">
        <v>39</v>
      </c>
      <c r="K574" t="s">
        <v>72</v>
      </c>
      <c r="L574" t="s">
        <v>588</v>
      </c>
      <c r="M574">
        <v>395</v>
      </c>
      <c r="N574" t="s">
        <v>107</v>
      </c>
      <c r="O574" t="s">
        <v>41</v>
      </c>
      <c r="P574">
        <v>395</v>
      </c>
      <c r="Q574" t="s">
        <v>107</v>
      </c>
      <c r="R574" t="s">
        <v>41</v>
      </c>
      <c r="T574" t="s">
        <v>61</v>
      </c>
      <c r="U574" t="s">
        <v>1269</v>
      </c>
      <c r="V574" t="s">
        <v>44</v>
      </c>
      <c r="X574" t="s">
        <v>45</v>
      </c>
      <c r="AA574">
        <v>0</v>
      </c>
      <c r="AC574">
        <v>0</v>
      </c>
      <c r="AG574" t="s">
        <v>46</v>
      </c>
      <c r="AH574" t="s">
        <v>158</v>
      </c>
      <c r="AI574" s="1">
        <v>40400</v>
      </c>
      <c r="AJ574">
        <v>18928.990000000002</v>
      </c>
      <c r="AK574" s="33">
        <f t="shared" si="24"/>
        <v>44</v>
      </c>
      <c r="AL574" t="str">
        <f t="shared" si="25"/>
        <v>44-48</v>
      </c>
      <c r="AM574" t="str">
        <f t="shared" si="26"/>
        <v>18.000 a 19.999</v>
      </c>
    </row>
    <row r="575" spans="1:39" x14ac:dyDescent="0.25">
      <c r="A575" t="s">
        <v>2955</v>
      </c>
      <c r="B575" t="s">
        <v>36</v>
      </c>
      <c r="C575">
        <v>2036125</v>
      </c>
      <c r="D575">
        <v>32457736846</v>
      </c>
      <c r="E575" t="s">
        <v>2956</v>
      </c>
      <c r="F575" t="s">
        <v>53</v>
      </c>
      <c r="G575" t="s">
        <v>2957</v>
      </c>
      <c r="H575" t="s">
        <v>48</v>
      </c>
      <c r="I575" t="s">
        <v>39</v>
      </c>
      <c r="K575" t="s">
        <v>72</v>
      </c>
      <c r="M575">
        <v>305</v>
      </c>
      <c r="N575" t="s">
        <v>100</v>
      </c>
      <c r="O575" t="s">
        <v>86</v>
      </c>
      <c r="P575">
        <v>305</v>
      </c>
      <c r="Q575" t="s">
        <v>100</v>
      </c>
      <c r="R575" t="s">
        <v>86</v>
      </c>
      <c r="T575" t="s">
        <v>61</v>
      </c>
      <c r="U575" t="s">
        <v>1302</v>
      </c>
      <c r="V575" t="s">
        <v>44</v>
      </c>
      <c r="X575" t="s">
        <v>45</v>
      </c>
      <c r="AA575">
        <v>0</v>
      </c>
      <c r="AC575">
        <v>0</v>
      </c>
      <c r="AG575" t="s">
        <v>46</v>
      </c>
      <c r="AH575" t="s">
        <v>158</v>
      </c>
      <c r="AI575" s="1">
        <v>41442</v>
      </c>
      <c r="AJ575">
        <v>13273.52</v>
      </c>
      <c r="AK575" s="33">
        <f t="shared" si="24"/>
        <v>39</v>
      </c>
      <c r="AL575" t="str">
        <f t="shared" si="25"/>
        <v>39-43</v>
      </c>
      <c r="AM575" t="str">
        <f t="shared" si="26"/>
        <v>12.000 a 13.999</v>
      </c>
    </row>
    <row r="576" spans="1:39" x14ac:dyDescent="0.25">
      <c r="A576" t="s">
        <v>2958</v>
      </c>
      <c r="B576" t="s">
        <v>36</v>
      </c>
      <c r="C576">
        <v>2275481</v>
      </c>
      <c r="D576">
        <v>705049620</v>
      </c>
      <c r="E576" t="s">
        <v>2959</v>
      </c>
      <c r="F576" t="s">
        <v>37</v>
      </c>
      <c r="G576" t="s">
        <v>2960</v>
      </c>
      <c r="H576" t="s">
        <v>48</v>
      </c>
      <c r="I576" t="s">
        <v>39</v>
      </c>
      <c r="K576" t="s">
        <v>40</v>
      </c>
      <c r="M576">
        <v>391</v>
      </c>
      <c r="N576" t="s">
        <v>64</v>
      </c>
      <c r="O576" t="s">
        <v>41</v>
      </c>
      <c r="P576">
        <v>391</v>
      </c>
      <c r="Q576" t="s">
        <v>64</v>
      </c>
      <c r="R576" t="s">
        <v>41</v>
      </c>
      <c r="T576" t="s">
        <v>61</v>
      </c>
      <c r="U576" t="s">
        <v>1278</v>
      </c>
      <c r="V576" t="s">
        <v>44</v>
      </c>
      <c r="X576" t="s">
        <v>45</v>
      </c>
      <c r="AA576">
        <v>0</v>
      </c>
      <c r="AC576">
        <v>0</v>
      </c>
      <c r="AG576" t="s">
        <v>46</v>
      </c>
      <c r="AH576" t="s">
        <v>158</v>
      </c>
      <c r="AI576" s="1">
        <v>40561</v>
      </c>
      <c r="AJ576">
        <v>12763.01</v>
      </c>
      <c r="AK576" s="33">
        <f t="shared" si="24"/>
        <v>48</v>
      </c>
      <c r="AL576" t="str">
        <f t="shared" si="25"/>
        <v>44-48</v>
      </c>
      <c r="AM576" t="str">
        <f t="shared" si="26"/>
        <v>12.000 a 13.999</v>
      </c>
    </row>
    <row r="577" spans="1:39" x14ac:dyDescent="0.25">
      <c r="A577" t="s">
        <v>2961</v>
      </c>
      <c r="B577" t="s">
        <v>36</v>
      </c>
      <c r="C577">
        <v>1768565</v>
      </c>
      <c r="D577">
        <v>68069049634</v>
      </c>
      <c r="E577" t="s">
        <v>2962</v>
      </c>
      <c r="F577" t="s">
        <v>37</v>
      </c>
      <c r="G577" t="s">
        <v>2963</v>
      </c>
      <c r="H577" t="s">
        <v>48</v>
      </c>
      <c r="I577" t="s">
        <v>39</v>
      </c>
      <c r="K577" t="s">
        <v>40</v>
      </c>
      <c r="M577">
        <v>305</v>
      </c>
      <c r="N577" t="s">
        <v>100</v>
      </c>
      <c r="O577" t="s">
        <v>86</v>
      </c>
      <c r="P577">
        <v>305</v>
      </c>
      <c r="Q577" t="s">
        <v>100</v>
      </c>
      <c r="R577" t="s">
        <v>86</v>
      </c>
      <c r="T577" t="s">
        <v>61</v>
      </c>
      <c r="U577" t="s">
        <v>1269</v>
      </c>
      <c r="V577" t="s">
        <v>44</v>
      </c>
      <c r="X577" t="s">
        <v>45</v>
      </c>
      <c r="AA577">
        <v>0</v>
      </c>
      <c r="AC577">
        <v>0</v>
      </c>
      <c r="AG577" t="s">
        <v>46</v>
      </c>
      <c r="AH577" t="s">
        <v>158</v>
      </c>
      <c r="AI577" s="1">
        <v>40242</v>
      </c>
      <c r="AJ577">
        <v>18921.32</v>
      </c>
      <c r="AK577" s="33">
        <f t="shared" si="24"/>
        <v>50</v>
      </c>
      <c r="AL577" t="str">
        <f t="shared" si="25"/>
        <v>49-53</v>
      </c>
      <c r="AM577" t="str">
        <f t="shared" si="26"/>
        <v>18.000 a 19.999</v>
      </c>
    </row>
    <row r="578" spans="1:39" x14ac:dyDescent="0.25">
      <c r="A578" t="s">
        <v>2964</v>
      </c>
      <c r="B578" t="s">
        <v>36</v>
      </c>
      <c r="C578">
        <v>1739383</v>
      </c>
      <c r="D578">
        <v>26593792896</v>
      </c>
      <c r="E578" t="s">
        <v>2965</v>
      </c>
      <c r="F578" t="s">
        <v>37</v>
      </c>
      <c r="G578" t="s">
        <v>2966</v>
      </c>
      <c r="H578" t="s">
        <v>117</v>
      </c>
      <c r="I578" t="s">
        <v>39</v>
      </c>
      <c r="K578" t="s">
        <v>72</v>
      </c>
      <c r="M578">
        <v>410</v>
      </c>
      <c r="N578" t="s">
        <v>253</v>
      </c>
      <c r="O578" t="s">
        <v>41</v>
      </c>
      <c r="P578">
        <v>410</v>
      </c>
      <c r="Q578" t="s">
        <v>253</v>
      </c>
      <c r="R578" t="s">
        <v>41</v>
      </c>
      <c r="T578" t="s">
        <v>61</v>
      </c>
      <c r="U578" t="s">
        <v>1269</v>
      </c>
      <c r="V578" t="s">
        <v>44</v>
      </c>
      <c r="X578" t="s">
        <v>45</v>
      </c>
      <c r="AA578">
        <v>0</v>
      </c>
      <c r="AC578">
        <v>0</v>
      </c>
      <c r="AG578" t="s">
        <v>46</v>
      </c>
      <c r="AH578" t="s">
        <v>158</v>
      </c>
      <c r="AI578" s="1">
        <v>40134</v>
      </c>
      <c r="AJ578">
        <v>18928.990000000002</v>
      </c>
      <c r="AK578" s="33">
        <f t="shared" si="24"/>
        <v>44</v>
      </c>
      <c r="AL578" t="str">
        <f t="shared" si="25"/>
        <v>44-48</v>
      </c>
      <c r="AM578" t="str">
        <f t="shared" si="26"/>
        <v>18.000 a 19.999</v>
      </c>
    </row>
    <row r="579" spans="1:39" x14ac:dyDescent="0.25">
      <c r="A579" t="s">
        <v>2967</v>
      </c>
      <c r="B579" t="s">
        <v>36</v>
      </c>
      <c r="C579">
        <v>2877113</v>
      </c>
      <c r="D579">
        <v>15356721889</v>
      </c>
      <c r="E579" t="s">
        <v>2968</v>
      </c>
      <c r="F579" t="s">
        <v>37</v>
      </c>
      <c r="G579" t="s">
        <v>2969</v>
      </c>
      <c r="H579" t="s">
        <v>48</v>
      </c>
      <c r="I579" t="s">
        <v>39</v>
      </c>
      <c r="K579" t="s">
        <v>72</v>
      </c>
      <c r="M579">
        <v>288</v>
      </c>
      <c r="N579" t="s">
        <v>186</v>
      </c>
      <c r="O579" t="s">
        <v>86</v>
      </c>
      <c r="P579">
        <v>288</v>
      </c>
      <c r="Q579" t="s">
        <v>186</v>
      </c>
      <c r="R579" t="s">
        <v>86</v>
      </c>
      <c r="T579" t="s">
        <v>61</v>
      </c>
      <c r="U579" t="s">
        <v>1351</v>
      </c>
      <c r="V579" t="s">
        <v>44</v>
      </c>
      <c r="X579" t="s">
        <v>45</v>
      </c>
      <c r="AA579">
        <v>0</v>
      </c>
      <c r="AC579">
        <v>0</v>
      </c>
      <c r="AG579" t="s">
        <v>46</v>
      </c>
      <c r="AH579" t="s">
        <v>158</v>
      </c>
      <c r="AI579" s="1">
        <v>41262</v>
      </c>
      <c r="AJ579">
        <v>16591.91</v>
      </c>
      <c r="AK579" s="33">
        <f t="shared" ref="AK579:AK642" si="27">(YEAR($AO$2))-YEAR(E579)</f>
        <v>51</v>
      </c>
      <c r="AL579" t="str">
        <f t="shared" ref="AL579:AL642" si="28">VLOOKUP(AK579,$AQ$2:$AR$13,2,1)</f>
        <v>49-53</v>
      </c>
      <c r="AM579" t="str">
        <f t="shared" ref="AM579:AM642" si="29">VLOOKUP(AJ579,$AS$2:$AT$12,2,1)</f>
        <v>16.000 a 17.999</v>
      </c>
    </row>
    <row r="580" spans="1:39" x14ac:dyDescent="0.25">
      <c r="A580" t="s">
        <v>2970</v>
      </c>
      <c r="B580" t="s">
        <v>36</v>
      </c>
      <c r="C580">
        <v>1035183</v>
      </c>
      <c r="D580">
        <v>55088716672</v>
      </c>
      <c r="E580" t="s">
        <v>2971</v>
      </c>
      <c r="F580" t="s">
        <v>53</v>
      </c>
      <c r="G580" t="s">
        <v>2972</v>
      </c>
      <c r="H580" t="s">
        <v>67</v>
      </c>
      <c r="I580" t="s">
        <v>39</v>
      </c>
      <c r="K580" t="s">
        <v>40</v>
      </c>
      <c r="L580" t="s">
        <v>209</v>
      </c>
      <c r="M580">
        <v>360</v>
      </c>
      <c r="N580" t="s">
        <v>455</v>
      </c>
      <c r="O580" t="s">
        <v>41</v>
      </c>
      <c r="P580">
        <v>360</v>
      </c>
      <c r="Q580" t="s">
        <v>455</v>
      </c>
      <c r="R580" t="s">
        <v>41</v>
      </c>
      <c r="T580" t="s">
        <v>61</v>
      </c>
      <c r="U580" t="s">
        <v>1269</v>
      </c>
      <c r="V580" t="s">
        <v>44</v>
      </c>
      <c r="X580" t="s">
        <v>45</v>
      </c>
      <c r="AA580">
        <v>0</v>
      </c>
      <c r="AC580">
        <v>0</v>
      </c>
      <c r="AG580" t="s">
        <v>46</v>
      </c>
      <c r="AH580" t="s">
        <v>158</v>
      </c>
      <c r="AI580" s="1">
        <v>34050</v>
      </c>
      <c r="AJ580">
        <v>18363.150000000001</v>
      </c>
      <c r="AK580" s="33">
        <f t="shared" si="27"/>
        <v>53</v>
      </c>
      <c r="AL580" t="str">
        <f t="shared" si="28"/>
        <v>49-53</v>
      </c>
      <c r="AM580" t="str">
        <f t="shared" si="29"/>
        <v>18.000 a 19.999</v>
      </c>
    </row>
    <row r="581" spans="1:39" x14ac:dyDescent="0.25">
      <c r="A581" t="s">
        <v>2973</v>
      </c>
      <c r="B581" t="s">
        <v>36</v>
      </c>
      <c r="C581">
        <v>413456</v>
      </c>
      <c r="D581">
        <v>57846316672</v>
      </c>
      <c r="E581" t="s">
        <v>2974</v>
      </c>
      <c r="F581" t="s">
        <v>53</v>
      </c>
      <c r="G581" t="s">
        <v>2975</v>
      </c>
      <c r="H581" t="s">
        <v>38</v>
      </c>
      <c r="I581" t="s">
        <v>39</v>
      </c>
      <c r="K581" t="s">
        <v>40</v>
      </c>
      <c r="L581" t="s">
        <v>615</v>
      </c>
      <c r="M581">
        <v>403</v>
      </c>
      <c r="N581" t="s">
        <v>105</v>
      </c>
      <c r="O581" t="s">
        <v>41</v>
      </c>
      <c r="P581">
        <v>403</v>
      </c>
      <c r="Q581" t="s">
        <v>105</v>
      </c>
      <c r="R581" t="s">
        <v>41</v>
      </c>
      <c r="T581" t="s">
        <v>61</v>
      </c>
      <c r="U581" t="s">
        <v>1252</v>
      </c>
      <c r="V581" t="s">
        <v>44</v>
      </c>
      <c r="X581" t="s">
        <v>45</v>
      </c>
      <c r="AA581">
        <v>0</v>
      </c>
      <c r="AC581">
        <v>0</v>
      </c>
      <c r="AG581" t="s">
        <v>46</v>
      </c>
      <c r="AH581" t="s">
        <v>158</v>
      </c>
      <c r="AI581" s="1">
        <v>32871</v>
      </c>
      <c r="AJ581">
        <v>21389.4</v>
      </c>
      <c r="AK581" s="33">
        <f t="shared" si="27"/>
        <v>60</v>
      </c>
      <c r="AL581" t="str">
        <f t="shared" si="28"/>
        <v>59-63</v>
      </c>
      <c r="AM581" t="str">
        <f t="shared" si="29"/>
        <v>20.000 ou mais</v>
      </c>
    </row>
    <row r="582" spans="1:39" x14ac:dyDescent="0.25">
      <c r="A582" t="s">
        <v>2976</v>
      </c>
      <c r="B582" t="s">
        <v>36</v>
      </c>
      <c r="C582">
        <v>412607</v>
      </c>
      <c r="D582">
        <v>32871040982</v>
      </c>
      <c r="E582" t="s">
        <v>2977</v>
      </c>
      <c r="F582" t="s">
        <v>53</v>
      </c>
      <c r="G582" t="s">
        <v>2978</v>
      </c>
      <c r="H582" t="s">
        <v>117</v>
      </c>
      <c r="I582" t="s">
        <v>39</v>
      </c>
      <c r="K582" t="s">
        <v>68</v>
      </c>
      <c r="L582" t="s">
        <v>2979</v>
      </c>
      <c r="M582">
        <v>288</v>
      </c>
      <c r="N582" t="s">
        <v>186</v>
      </c>
      <c r="O582" t="s">
        <v>86</v>
      </c>
      <c r="P582">
        <v>288</v>
      </c>
      <c r="Q582" t="s">
        <v>186</v>
      </c>
      <c r="R582" t="s">
        <v>86</v>
      </c>
      <c r="T582" t="s">
        <v>61</v>
      </c>
      <c r="U582" t="s">
        <v>1252</v>
      </c>
      <c r="V582" t="s">
        <v>44</v>
      </c>
      <c r="X582" t="s">
        <v>45</v>
      </c>
      <c r="AA582">
        <v>0</v>
      </c>
      <c r="AC582">
        <v>0</v>
      </c>
      <c r="AG582" t="s">
        <v>46</v>
      </c>
      <c r="AH582" t="s">
        <v>158</v>
      </c>
      <c r="AI582" s="1">
        <v>31321</v>
      </c>
      <c r="AJ582">
        <v>26188.639999999999</v>
      </c>
      <c r="AK582" s="33">
        <f t="shared" si="27"/>
        <v>69</v>
      </c>
      <c r="AL582" t="str">
        <f t="shared" si="28"/>
        <v>69 ou mais</v>
      </c>
      <c r="AM582" t="str">
        <f t="shared" si="29"/>
        <v>20.000 ou mais</v>
      </c>
    </row>
    <row r="583" spans="1:39" x14ac:dyDescent="0.25">
      <c r="A583" t="s">
        <v>2980</v>
      </c>
      <c r="B583" t="s">
        <v>36</v>
      </c>
      <c r="C583">
        <v>413629</v>
      </c>
      <c r="D583">
        <v>52731065672</v>
      </c>
      <c r="E583" t="s">
        <v>2981</v>
      </c>
      <c r="F583" t="s">
        <v>53</v>
      </c>
      <c r="G583" t="s">
        <v>2982</v>
      </c>
      <c r="H583" t="s">
        <v>48</v>
      </c>
      <c r="I583" t="s">
        <v>39</v>
      </c>
      <c r="K583" t="s">
        <v>40</v>
      </c>
      <c r="L583" t="s">
        <v>59</v>
      </c>
      <c r="M583">
        <v>629</v>
      </c>
      <c r="N583" t="s">
        <v>372</v>
      </c>
      <c r="O583" t="s">
        <v>41</v>
      </c>
      <c r="P583">
        <v>349</v>
      </c>
      <c r="Q583" t="s">
        <v>65</v>
      </c>
      <c r="R583" t="s">
        <v>41</v>
      </c>
      <c r="T583" t="s">
        <v>61</v>
      </c>
      <c r="U583" t="s">
        <v>1252</v>
      </c>
      <c r="V583" t="s">
        <v>44</v>
      </c>
      <c r="X583" t="s">
        <v>45</v>
      </c>
      <c r="AA583">
        <v>0</v>
      </c>
      <c r="AC583">
        <v>0</v>
      </c>
      <c r="AG583" t="s">
        <v>46</v>
      </c>
      <c r="AH583" t="s">
        <v>158</v>
      </c>
      <c r="AI583" s="1">
        <v>33616</v>
      </c>
      <c r="AJ583">
        <v>21854.7</v>
      </c>
      <c r="AK583" s="33">
        <f t="shared" si="27"/>
        <v>58</v>
      </c>
      <c r="AL583" t="str">
        <f t="shared" si="28"/>
        <v>54-58</v>
      </c>
      <c r="AM583" t="str">
        <f t="shared" si="29"/>
        <v>20.000 ou mais</v>
      </c>
    </row>
    <row r="584" spans="1:39" x14ac:dyDescent="0.25">
      <c r="A584" t="s">
        <v>2983</v>
      </c>
      <c r="B584" t="s">
        <v>36</v>
      </c>
      <c r="C584">
        <v>1675695</v>
      </c>
      <c r="D584">
        <v>4252361613</v>
      </c>
      <c r="E584" t="s">
        <v>2984</v>
      </c>
      <c r="F584" t="s">
        <v>53</v>
      </c>
      <c r="G584" t="s">
        <v>2985</v>
      </c>
      <c r="H584" t="s">
        <v>67</v>
      </c>
      <c r="I584" t="s">
        <v>39</v>
      </c>
      <c r="K584" t="s">
        <v>40</v>
      </c>
      <c r="L584" t="s">
        <v>304</v>
      </c>
      <c r="M584">
        <v>344</v>
      </c>
      <c r="N584" t="s">
        <v>111</v>
      </c>
      <c r="O584" t="s">
        <v>41</v>
      </c>
      <c r="P584">
        <v>344</v>
      </c>
      <c r="Q584" t="s">
        <v>111</v>
      </c>
      <c r="R584" t="s">
        <v>41</v>
      </c>
      <c r="T584" t="s">
        <v>52</v>
      </c>
      <c r="U584" t="s">
        <v>1278</v>
      </c>
      <c r="V584" t="s">
        <v>44</v>
      </c>
      <c r="X584" t="s">
        <v>45</v>
      </c>
      <c r="AA584">
        <v>0</v>
      </c>
      <c r="AC584">
        <v>0</v>
      </c>
      <c r="AG584" t="s">
        <v>46</v>
      </c>
      <c r="AH584" t="s">
        <v>158</v>
      </c>
      <c r="AI584" s="1">
        <v>39835</v>
      </c>
      <c r="AJ584">
        <v>8904.42</v>
      </c>
      <c r="AK584" s="33">
        <f t="shared" si="27"/>
        <v>42</v>
      </c>
      <c r="AL584" t="str">
        <f t="shared" si="28"/>
        <v>39-43</v>
      </c>
      <c r="AM584" t="str">
        <f t="shared" si="29"/>
        <v>8.000 a 9.999</v>
      </c>
    </row>
    <row r="585" spans="1:39" x14ac:dyDescent="0.25">
      <c r="A585" t="s">
        <v>2986</v>
      </c>
      <c r="B585" t="s">
        <v>36</v>
      </c>
      <c r="C585">
        <v>2486368</v>
      </c>
      <c r="D585">
        <v>3634402679</v>
      </c>
      <c r="E585" t="s">
        <v>1023</v>
      </c>
      <c r="F585" t="s">
        <v>37</v>
      </c>
      <c r="G585" t="s">
        <v>2987</v>
      </c>
      <c r="H585" t="s">
        <v>48</v>
      </c>
      <c r="I585" t="s">
        <v>39</v>
      </c>
      <c r="K585" t="s">
        <v>40</v>
      </c>
      <c r="L585" t="s">
        <v>59</v>
      </c>
      <c r="M585">
        <v>369</v>
      </c>
      <c r="N585" t="s">
        <v>242</v>
      </c>
      <c r="O585" t="s">
        <v>41</v>
      </c>
      <c r="P585">
        <v>369</v>
      </c>
      <c r="Q585" t="s">
        <v>242</v>
      </c>
      <c r="R585" t="s">
        <v>41</v>
      </c>
      <c r="T585" t="s">
        <v>61</v>
      </c>
      <c r="U585" t="s">
        <v>1351</v>
      </c>
      <c r="V585" t="s">
        <v>44</v>
      </c>
      <c r="X585" t="s">
        <v>45</v>
      </c>
      <c r="AA585">
        <v>0</v>
      </c>
      <c r="AC585">
        <v>0</v>
      </c>
      <c r="AG585" t="s">
        <v>46</v>
      </c>
      <c r="AH585" t="s">
        <v>158</v>
      </c>
      <c r="AI585" s="1">
        <v>39716</v>
      </c>
      <c r="AJ585">
        <v>16591.91</v>
      </c>
      <c r="AK585" s="33">
        <f t="shared" si="27"/>
        <v>47</v>
      </c>
      <c r="AL585" t="str">
        <f t="shared" si="28"/>
        <v>44-48</v>
      </c>
      <c r="AM585" t="str">
        <f t="shared" si="29"/>
        <v>16.000 a 17.999</v>
      </c>
    </row>
    <row r="586" spans="1:39" x14ac:dyDescent="0.25">
      <c r="A586" t="s">
        <v>2988</v>
      </c>
      <c r="B586" t="s">
        <v>36</v>
      </c>
      <c r="C586">
        <v>1283013</v>
      </c>
      <c r="D586">
        <v>54194172868</v>
      </c>
      <c r="E586" t="s">
        <v>2989</v>
      </c>
      <c r="F586" t="s">
        <v>53</v>
      </c>
      <c r="G586" t="s">
        <v>2990</v>
      </c>
      <c r="H586" t="s">
        <v>48</v>
      </c>
      <c r="I586" t="s">
        <v>39</v>
      </c>
      <c r="K586" t="s">
        <v>40</v>
      </c>
      <c r="M586">
        <v>577</v>
      </c>
      <c r="N586" t="s">
        <v>607</v>
      </c>
      <c r="O586" t="s">
        <v>55</v>
      </c>
      <c r="P586">
        <v>1158</v>
      </c>
      <c r="Q586" t="s">
        <v>608</v>
      </c>
      <c r="R586" t="s">
        <v>55</v>
      </c>
      <c r="T586" t="s">
        <v>61</v>
      </c>
      <c r="U586" t="s">
        <v>1257</v>
      </c>
      <c r="V586" t="s">
        <v>44</v>
      </c>
      <c r="X586" t="s">
        <v>45</v>
      </c>
      <c r="AA586">
        <v>0</v>
      </c>
      <c r="AC586">
        <v>0</v>
      </c>
      <c r="AG586" t="s">
        <v>46</v>
      </c>
      <c r="AH586" t="s">
        <v>158</v>
      </c>
      <c r="AI586" s="1">
        <v>43627</v>
      </c>
      <c r="AJ586">
        <v>11800.12</v>
      </c>
      <c r="AK586" s="33">
        <f t="shared" si="27"/>
        <v>69</v>
      </c>
      <c r="AL586" t="str">
        <f t="shared" si="28"/>
        <v>69 ou mais</v>
      </c>
      <c r="AM586" t="str">
        <f t="shared" si="29"/>
        <v>10.000 a 11.999</v>
      </c>
    </row>
    <row r="587" spans="1:39" x14ac:dyDescent="0.25">
      <c r="A587" t="s">
        <v>2991</v>
      </c>
      <c r="B587" t="s">
        <v>36</v>
      </c>
      <c r="C587">
        <v>3229224</v>
      </c>
      <c r="D587">
        <v>10132442655</v>
      </c>
      <c r="E587" t="s">
        <v>2992</v>
      </c>
      <c r="F587" t="s">
        <v>37</v>
      </c>
      <c r="G587" t="s">
        <v>2993</v>
      </c>
      <c r="H587" t="s">
        <v>48</v>
      </c>
      <c r="I587" t="s">
        <v>39</v>
      </c>
      <c r="K587" t="s">
        <v>40</v>
      </c>
      <c r="M587">
        <v>369</v>
      </c>
      <c r="N587" t="s">
        <v>242</v>
      </c>
      <c r="O587" t="s">
        <v>41</v>
      </c>
      <c r="P587">
        <v>369</v>
      </c>
      <c r="Q587" t="s">
        <v>242</v>
      </c>
      <c r="R587" t="s">
        <v>41</v>
      </c>
      <c r="T587" t="s">
        <v>413</v>
      </c>
      <c r="U587" t="s">
        <v>1244</v>
      </c>
      <c r="V587" t="s">
        <v>825</v>
      </c>
      <c r="X587" t="s">
        <v>45</v>
      </c>
      <c r="AA587">
        <v>0</v>
      </c>
      <c r="AC587">
        <v>0</v>
      </c>
      <c r="AG587" t="s">
        <v>826</v>
      </c>
      <c r="AH587" t="s">
        <v>47</v>
      </c>
      <c r="AI587" s="1">
        <v>44260</v>
      </c>
      <c r="AJ587">
        <v>3259.43</v>
      </c>
      <c r="AK587" s="33">
        <f t="shared" si="27"/>
        <v>28</v>
      </c>
      <c r="AL587" t="str">
        <f t="shared" si="28"/>
        <v>24-28</v>
      </c>
      <c r="AM587" t="str">
        <f t="shared" si="29"/>
        <v>2.000 a 3.999</v>
      </c>
    </row>
    <row r="588" spans="1:39" x14ac:dyDescent="0.25">
      <c r="A588" t="s">
        <v>2994</v>
      </c>
      <c r="B588" t="s">
        <v>36</v>
      </c>
      <c r="C588">
        <v>1891182</v>
      </c>
      <c r="D588">
        <v>6796007603</v>
      </c>
      <c r="E588" t="s">
        <v>2995</v>
      </c>
      <c r="F588" t="s">
        <v>53</v>
      </c>
      <c r="G588" t="s">
        <v>2996</v>
      </c>
      <c r="H588" t="s">
        <v>48</v>
      </c>
      <c r="I588" t="s">
        <v>39</v>
      </c>
      <c r="K588" t="s">
        <v>72</v>
      </c>
      <c r="M588">
        <v>908</v>
      </c>
      <c r="N588" t="s">
        <v>405</v>
      </c>
      <c r="O588" t="s">
        <v>142</v>
      </c>
      <c r="P588">
        <v>301</v>
      </c>
      <c r="Q588" t="s">
        <v>69</v>
      </c>
      <c r="R588" t="s">
        <v>70</v>
      </c>
      <c r="T588" t="s">
        <v>61</v>
      </c>
      <c r="U588" t="s">
        <v>1236</v>
      </c>
      <c r="V588" t="s">
        <v>44</v>
      </c>
      <c r="X588" t="s">
        <v>45</v>
      </c>
      <c r="AA588">
        <v>0</v>
      </c>
      <c r="AC588">
        <v>0</v>
      </c>
      <c r="AG588" t="s">
        <v>46</v>
      </c>
      <c r="AH588" t="s">
        <v>158</v>
      </c>
      <c r="AI588" s="1">
        <v>42130</v>
      </c>
      <c r="AJ588">
        <v>12272.12</v>
      </c>
      <c r="AK588" s="33">
        <f t="shared" si="27"/>
        <v>36</v>
      </c>
      <c r="AL588" t="str">
        <f t="shared" si="28"/>
        <v>34-38</v>
      </c>
      <c r="AM588" t="str">
        <f t="shared" si="29"/>
        <v>12.000 a 13.999</v>
      </c>
    </row>
    <row r="589" spans="1:39" x14ac:dyDescent="0.25">
      <c r="A589" t="s">
        <v>2997</v>
      </c>
      <c r="B589" t="s">
        <v>36</v>
      </c>
      <c r="C589">
        <v>1844032</v>
      </c>
      <c r="D589">
        <v>96919426668</v>
      </c>
      <c r="E589" t="s">
        <v>2998</v>
      </c>
      <c r="F589" t="s">
        <v>53</v>
      </c>
      <c r="G589" t="s">
        <v>2999</v>
      </c>
      <c r="H589" t="s">
        <v>67</v>
      </c>
      <c r="I589" t="s">
        <v>39</v>
      </c>
      <c r="K589" t="s">
        <v>40</v>
      </c>
      <c r="M589">
        <v>369</v>
      </c>
      <c r="N589" t="s">
        <v>242</v>
      </c>
      <c r="O589" t="s">
        <v>41</v>
      </c>
      <c r="P589">
        <v>369</v>
      </c>
      <c r="Q589" t="s">
        <v>242</v>
      </c>
      <c r="R589" t="s">
        <v>41</v>
      </c>
      <c r="T589" t="s">
        <v>61</v>
      </c>
      <c r="U589" t="s">
        <v>1285</v>
      </c>
      <c r="V589" t="s">
        <v>44</v>
      </c>
      <c r="X589" t="s">
        <v>45</v>
      </c>
      <c r="AA589">
        <v>0</v>
      </c>
      <c r="AC589">
        <v>0</v>
      </c>
      <c r="AG589" t="s">
        <v>46</v>
      </c>
      <c r="AH589" t="s">
        <v>158</v>
      </c>
      <c r="AI589" s="1">
        <v>40577</v>
      </c>
      <c r="AJ589">
        <v>17255.59</v>
      </c>
      <c r="AK589" s="33">
        <f t="shared" si="27"/>
        <v>49</v>
      </c>
      <c r="AL589" t="str">
        <f t="shared" si="28"/>
        <v>49-53</v>
      </c>
      <c r="AM589" t="str">
        <f t="shared" si="29"/>
        <v>16.000 a 17.999</v>
      </c>
    </row>
    <row r="590" spans="1:39" x14ac:dyDescent="0.25">
      <c r="A590" t="s">
        <v>3000</v>
      </c>
      <c r="B590" t="s">
        <v>36</v>
      </c>
      <c r="C590">
        <v>1457331</v>
      </c>
      <c r="D590">
        <v>61897876300</v>
      </c>
      <c r="E590" t="s">
        <v>348</v>
      </c>
      <c r="F590" t="s">
        <v>37</v>
      </c>
      <c r="G590" t="s">
        <v>3001</v>
      </c>
      <c r="H590" t="s">
        <v>38</v>
      </c>
      <c r="I590" t="s">
        <v>39</v>
      </c>
      <c r="K590" t="s">
        <v>207</v>
      </c>
      <c r="L590" t="s">
        <v>3002</v>
      </c>
      <c r="M590">
        <v>801</v>
      </c>
      <c r="N590" t="s">
        <v>802</v>
      </c>
      <c r="O590" t="s">
        <v>55</v>
      </c>
      <c r="P590">
        <v>1152</v>
      </c>
      <c r="Q590" t="s">
        <v>113</v>
      </c>
      <c r="R590" t="s">
        <v>55</v>
      </c>
      <c r="T590" t="s">
        <v>61</v>
      </c>
      <c r="U590" t="s">
        <v>1278</v>
      </c>
      <c r="V590" t="s">
        <v>44</v>
      </c>
      <c r="X590" t="s">
        <v>45</v>
      </c>
      <c r="AA590">
        <v>0</v>
      </c>
      <c r="AC590">
        <v>0</v>
      </c>
      <c r="AG590" t="s">
        <v>46</v>
      </c>
      <c r="AH590" t="s">
        <v>158</v>
      </c>
      <c r="AI590" s="1">
        <v>38975</v>
      </c>
      <c r="AJ590">
        <v>12763.01</v>
      </c>
      <c r="AK590" s="33">
        <f t="shared" si="27"/>
        <v>41</v>
      </c>
      <c r="AL590" t="str">
        <f t="shared" si="28"/>
        <v>39-43</v>
      </c>
      <c r="AM590" t="str">
        <f t="shared" si="29"/>
        <v>12.000 a 13.999</v>
      </c>
    </row>
    <row r="591" spans="1:39" x14ac:dyDescent="0.25">
      <c r="A591" t="s">
        <v>3003</v>
      </c>
      <c r="B591" t="s">
        <v>36</v>
      </c>
      <c r="C591">
        <v>1237655</v>
      </c>
      <c r="D591">
        <v>33085244816</v>
      </c>
      <c r="E591" t="s">
        <v>3004</v>
      </c>
      <c r="F591" t="s">
        <v>53</v>
      </c>
      <c r="G591" t="s">
        <v>3005</v>
      </c>
      <c r="H591" t="s">
        <v>48</v>
      </c>
      <c r="I591" t="s">
        <v>39</v>
      </c>
      <c r="K591" t="s">
        <v>217</v>
      </c>
      <c r="M591">
        <v>395</v>
      </c>
      <c r="N591" t="s">
        <v>107</v>
      </c>
      <c r="O591" t="s">
        <v>41</v>
      </c>
      <c r="P591">
        <v>395</v>
      </c>
      <c r="Q591" t="s">
        <v>107</v>
      </c>
      <c r="R591" t="s">
        <v>41</v>
      </c>
      <c r="T591" t="s">
        <v>61</v>
      </c>
      <c r="U591" t="s">
        <v>1244</v>
      </c>
      <c r="V591" t="s">
        <v>44</v>
      </c>
      <c r="X591" t="s">
        <v>45</v>
      </c>
      <c r="AA591">
        <v>0</v>
      </c>
      <c r="AC591">
        <v>0</v>
      </c>
      <c r="AG591" t="s">
        <v>46</v>
      </c>
      <c r="AH591" t="s">
        <v>158</v>
      </c>
      <c r="AI591" s="1">
        <v>44739</v>
      </c>
      <c r="AJ591">
        <v>9616.18</v>
      </c>
      <c r="AK591" s="33">
        <f t="shared" si="27"/>
        <v>35</v>
      </c>
      <c r="AL591" t="str">
        <f t="shared" si="28"/>
        <v>34-38</v>
      </c>
      <c r="AM591" t="str">
        <f t="shared" si="29"/>
        <v>8.000 a 9.999</v>
      </c>
    </row>
    <row r="592" spans="1:39" x14ac:dyDescent="0.25">
      <c r="A592" t="s">
        <v>3006</v>
      </c>
      <c r="B592" t="s">
        <v>36</v>
      </c>
      <c r="C592">
        <v>3224554</v>
      </c>
      <c r="D592">
        <v>6602368699</v>
      </c>
      <c r="E592" t="s">
        <v>3007</v>
      </c>
      <c r="F592" t="s">
        <v>37</v>
      </c>
      <c r="G592" t="s">
        <v>3008</v>
      </c>
      <c r="H592" t="s">
        <v>38</v>
      </c>
      <c r="I592" t="s">
        <v>39</v>
      </c>
      <c r="K592" t="s">
        <v>40</v>
      </c>
      <c r="M592">
        <v>305</v>
      </c>
      <c r="N592" t="s">
        <v>100</v>
      </c>
      <c r="O592" t="s">
        <v>86</v>
      </c>
      <c r="P592">
        <v>305</v>
      </c>
      <c r="Q592" t="s">
        <v>100</v>
      </c>
      <c r="R592" t="s">
        <v>86</v>
      </c>
      <c r="T592" t="s">
        <v>342</v>
      </c>
      <c r="U592" t="s">
        <v>1244</v>
      </c>
      <c r="V592" t="s">
        <v>825</v>
      </c>
      <c r="X592" t="s">
        <v>45</v>
      </c>
      <c r="AA592">
        <v>0</v>
      </c>
      <c r="AC592">
        <v>0</v>
      </c>
      <c r="AG592" t="s">
        <v>826</v>
      </c>
      <c r="AH592" t="s">
        <v>47</v>
      </c>
      <c r="AI592" s="1">
        <v>44253</v>
      </c>
      <c r="AJ592">
        <v>3866.06</v>
      </c>
      <c r="AK592" s="33">
        <f t="shared" si="27"/>
        <v>30</v>
      </c>
      <c r="AL592" t="str">
        <f t="shared" si="28"/>
        <v>29-33</v>
      </c>
      <c r="AM592" t="str">
        <f t="shared" si="29"/>
        <v>2.000 a 3.999</v>
      </c>
    </row>
    <row r="593" spans="1:39" x14ac:dyDescent="0.25">
      <c r="A593" t="s">
        <v>3009</v>
      </c>
      <c r="B593" t="s">
        <v>36</v>
      </c>
      <c r="C593">
        <v>1504731</v>
      </c>
      <c r="D593">
        <v>14435407817</v>
      </c>
      <c r="E593" t="s">
        <v>3010</v>
      </c>
      <c r="F593" t="s">
        <v>37</v>
      </c>
      <c r="G593" t="s">
        <v>3011</v>
      </c>
      <c r="H593" t="s">
        <v>48</v>
      </c>
      <c r="I593" t="s">
        <v>39</v>
      </c>
      <c r="K593" t="s">
        <v>72</v>
      </c>
      <c r="L593" t="s">
        <v>3012</v>
      </c>
      <c r="M593">
        <v>391</v>
      </c>
      <c r="N593" t="s">
        <v>64</v>
      </c>
      <c r="O593" t="s">
        <v>41</v>
      </c>
      <c r="P593">
        <v>391</v>
      </c>
      <c r="Q593" t="s">
        <v>64</v>
      </c>
      <c r="R593" t="s">
        <v>41</v>
      </c>
      <c r="T593" t="s">
        <v>61</v>
      </c>
      <c r="U593" t="s">
        <v>1269</v>
      </c>
      <c r="V593" t="s">
        <v>44</v>
      </c>
      <c r="X593" t="s">
        <v>45</v>
      </c>
      <c r="AA593">
        <v>0</v>
      </c>
      <c r="AC593">
        <v>0</v>
      </c>
      <c r="AG593" t="s">
        <v>46</v>
      </c>
      <c r="AH593" t="s">
        <v>158</v>
      </c>
      <c r="AI593" s="1">
        <v>38569</v>
      </c>
      <c r="AJ593">
        <v>17945.810000000001</v>
      </c>
      <c r="AK593" s="33">
        <f t="shared" si="27"/>
        <v>48</v>
      </c>
      <c r="AL593" t="str">
        <f t="shared" si="28"/>
        <v>44-48</v>
      </c>
      <c r="AM593" t="str">
        <f t="shared" si="29"/>
        <v>16.000 a 17.999</v>
      </c>
    </row>
    <row r="594" spans="1:39" x14ac:dyDescent="0.25">
      <c r="A594" t="s">
        <v>3013</v>
      </c>
      <c r="B594" t="s">
        <v>36</v>
      </c>
      <c r="C594">
        <v>1772653</v>
      </c>
      <c r="D594">
        <v>26076996811</v>
      </c>
      <c r="E594" t="s">
        <v>3014</v>
      </c>
      <c r="F594" t="s">
        <v>37</v>
      </c>
      <c r="G594" t="s">
        <v>3015</v>
      </c>
      <c r="H594" t="s">
        <v>38</v>
      </c>
      <c r="I594" t="s">
        <v>39</v>
      </c>
      <c r="K594" t="s">
        <v>72</v>
      </c>
      <c r="M594">
        <v>410</v>
      </c>
      <c r="N594" t="s">
        <v>253</v>
      </c>
      <c r="O594" t="s">
        <v>41</v>
      </c>
      <c r="P594">
        <v>410</v>
      </c>
      <c r="Q594" t="s">
        <v>253</v>
      </c>
      <c r="R594" t="s">
        <v>41</v>
      </c>
      <c r="T594" t="s">
        <v>61</v>
      </c>
      <c r="U594" t="s">
        <v>1269</v>
      </c>
      <c r="V594" t="s">
        <v>44</v>
      </c>
      <c r="X594" t="s">
        <v>45</v>
      </c>
      <c r="AA594">
        <v>0</v>
      </c>
      <c r="AC594">
        <v>0</v>
      </c>
      <c r="AG594" t="s">
        <v>46</v>
      </c>
      <c r="AH594" t="s">
        <v>158</v>
      </c>
      <c r="AI594" s="1">
        <v>40249</v>
      </c>
      <c r="AJ594">
        <v>20598.36</v>
      </c>
      <c r="AK594" s="33">
        <f t="shared" si="27"/>
        <v>46</v>
      </c>
      <c r="AL594" t="str">
        <f t="shared" si="28"/>
        <v>44-48</v>
      </c>
      <c r="AM594" t="str">
        <f t="shared" si="29"/>
        <v>20.000 ou mais</v>
      </c>
    </row>
    <row r="595" spans="1:39" x14ac:dyDescent="0.25">
      <c r="A595" t="s">
        <v>3016</v>
      </c>
      <c r="B595" t="s">
        <v>36</v>
      </c>
      <c r="C595">
        <v>1035216</v>
      </c>
      <c r="D595">
        <v>77802993687</v>
      </c>
      <c r="E595" t="s">
        <v>768</v>
      </c>
      <c r="F595" t="s">
        <v>37</v>
      </c>
      <c r="G595" t="s">
        <v>3017</v>
      </c>
      <c r="H595" t="s">
        <v>48</v>
      </c>
      <c r="I595" t="s">
        <v>39</v>
      </c>
      <c r="K595" t="s">
        <v>40</v>
      </c>
      <c r="L595" t="s">
        <v>59</v>
      </c>
      <c r="M595">
        <v>319</v>
      </c>
      <c r="N595" t="s">
        <v>118</v>
      </c>
      <c r="O595" t="s">
        <v>86</v>
      </c>
      <c r="P595">
        <v>319</v>
      </c>
      <c r="Q595" t="s">
        <v>118</v>
      </c>
      <c r="R595" t="s">
        <v>86</v>
      </c>
      <c r="T595" t="s">
        <v>61</v>
      </c>
      <c r="U595" t="s">
        <v>1252</v>
      </c>
      <c r="V595" t="s">
        <v>44</v>
      </c>
      <c r="X595" t="s">
        <v>45</v>
      </c>
      <c r="AA595">
        <v>0</v>
      </c>
      <c r="AC595">
        <v>0</v>
      </c>
      <c r="AG595" t="s">
        <v>46</v>
      </c>
      <c r="AH595" t="s">
        <v>158</v>
      </c>
      <c r="AI595" s="1">
        <v>34092</v>
      </c>
      <c r="AJ595">
        <v>21962.33</v>
      </c>
      <c r="AK595" s="33">
        <f t="shared" si="27"/>
        <v>55</v>
      </c>
      <c r="AL595" t="str">
        <f t="shared" si="28"/>
        <v>54-58</v>
      </c>
      <c r="AM595" t="str">
        <f t="shared" si="29"/>
        <v>20.000 ou mais</v>
      </c>
    </row>
    <row r="596" spans="1:39" x14ac:dyDescent="0.25">
      <c r="A596" t="s">
        <v>3018</v>
      </c>
      <c r="B596" t="s">
        <v>36</v>
      </c>
      <c r="C596">
        <v>1720583</v>
      </c>
      <c r="D596">
        <v>14785127848</v>
      </c>
      <c r="E596" t="s">
        <v>3019</v>
      </c>
      <c r="F596" t="s">
        <v>37</v>
      </c>
      <c r="G596" t="s">
        <v>3020</v>
      </c>
      <c r="H596" t="s">
        <v>48</v>
      </c>
      <c r="I596" t="s">
        <v>39</v>
      </c>
      <c r="K596" t="s">
        <v>72</v>
      </c>
      <c r="M596">
        <v>349</v>
      </c>
      <c r="N596" t="s">
        <v>65</v>
      </c>
      <c r="O596" t="s">
        <v>41</v>
      </c>
      <c r="P596">
        <v>349</v>
      </c>
      <c r="Q596" t="s">
        <v>65</v>
      </c>
      <c r="R596" t="s">
        <v>41</v>
      </c>
      <c r="T596" t="s">
        <v>61</v>
      </c>
      <c r="U596" t="s">
        <v>1236</v>
      </c>
      <c r="V596" t="s">
        <v>44</v>
      </c>
      <c r="X596" t="s">
        <v>45</v>
      </c>
      <c r="Z596" t="s">
        <v>771</v>
      </c>
      <c r="AA596">
        <v>0</v>
      </c>
      <c r="AC596">
        <v>0</v>
      </c>
      <c r="AE596" t="s">
        <v>3021</v>
      </c>
      <c r="AF596" t="s">
        <v>45</v>
      </c>
      <c r="AG596" t="s">
        <v>46</v>
      </c>
      <c r="AH596" t="s">
        <v>158</v>
      </c>
      <c r="AI596" s="1">
        <v>40049</v>
      </c>
      <c r="AJ596">
        <v>0</v>
      </c>
      <c r="AK596" s="33">
        <f t="shared" si="27"/>
        <v>51</v>
      </c>
      <c r="AL596" t="str">
        <f t="shared" si="28"/>
        <v>49-53</v>
      </c>
      <c r="AM596" t="str">
        <f t="shared" si="29"/>
        <v>até 1.999</v>
      </c>
    </row>
    <row r="597" spans="1:39" x14ac:dyDescent="0.25">
      <c r="A597" t="s">
        <v>3022</v>
      </c>
      <c r="B597" t="s">
        <v>36</v>
      </c>
      <c r="C597">
        <v>1296622</v>
      </c>
      <c r="D597">
        <v>13946011829</v>
      </c>
      <c r="E597" t="s">
        <v>742</v>
      </c>
      <c r="F597" t="s">
        <v>37</v>
      </c>
      <c r="G597" t="s">
        <v>3023</v>
      </c>
      <c r="H597" t="s">
        <v>48</v>
      </c>
      <c r="I597" t="s">
        <v>39</v>
      </c>
      <c r="K597" t="s">
        <v>72</v>
      </c>
      <c r="L597" t="s">
        <v>1797</v>
      </c>
      <c r="M597">
        <v>806</v>
      </c>
      <c r="N597" t="s">
        <v>265</v>
      </c>
      <c r="O597" t="s">
        <v>41</v>
      </c>
      <c r="P597">
        <v>806</v>
      </c>
      <c r="Q597" t="s">
        <v>265</v>
      </c>
      <c r="R597" t="s">
        <v>41</v>
      </c>
      <c r="T597" t="s">
        <v>61</v>
      </c>
      <c r="U597" t="s">
        <v>1252</v>
      </c>
      <c r="V597" t="s">
        <v>44</v>
      </c>
      <c r="X597" t="s">
        <v>45</v>
      </c>
      <c r="AA597">
        <v>0</v>
      </c>
      <c r="AC597">
        <v>0</v>
      </c>
      <c r="AG597" t="s">
        <v>46</v>
      </c>
      <c r="AH597" t="s">
        <v>158</v>
      </c>
      <c r="AI597" s="1">
        <v>38218</v>
      </c>
      <c r="AJ597">
        <v>20530.009999999998</v>
      </c>
      <c r="AK597" s="33">
        <f t="shared" si="27"/>
        <v>52</v>
      </c>
      <c r="AL597" t="str">
        <f t="shared" si="28"/>
        <v>49-53</v>
      </c>
      <c r="AM597" t="str">
        <f t="shared" si="29"/>
        <v>20.000 ou mais</v>
      </c>
    </row>
    <row r="598" spans="1:39" x14ac:dyDescent="0.25">
      <c r="A598" t="s">
        <v>3024</v>
      </c>
      <c r="B598" t="s">
        <v>36</v>
      </c>
      <c r="C598">
        <v>1728613</v>
      </c>
      <c r="D598">
        <v>4471779664</v>
      </c>
      <c r="E598" t="s">
        <v>3025</v>
      </c>
      <c r="F598" t="s">
        <v>53</v>
      </c>
      <c r="G598" t="s">
        <v>3026</v>
      </c>
      <c r="H598" t="s">
        <v>48</v>
      </c>
      <c r="I598" t="s">
        <v>39</v>
      </c>
      <c r="K598" t="s">
        <v>40</v>
      </c>
      <c r="M598">
        <v>414</v>
      </c>
      <c r="N598" t="s">
        <v>128</v>
      </c>
      <c r="O598" t="s">
        <v>41</v>
      </c>
      <c r="P598">
        <v>414</v>
      </c>
      <c r="Q598" t="s">
        <v>128</v>
      </c>
      <c r="R598" t="s">
        <v>41</v>
      </c>
      <c r="T598" t="s">
        <v>61</v>
      </c>
      <c r="U598" t="s">
        <v>1285</v>
      </c>
      <c r="V598" t="s">
        <v>44</v>
      </c>
      <c r="X598" t="s">
        <v>45</v>
      </c>
      <c r="AA598">
        <v>0</v>
      </c>
      <c r="AC598">
        <v>0</v>
      </c>
      <c r="AG598" t="s">
        <v>46</v>
      </c>
      <c r="AH598" t="s">
        <v>158</v>
      </c>
      <c r="AI598" s="1">
        <v>40077</v>
      </c>
      <c r="AJ598">
        <v>19135.97</v>
      </c>
      <c r="AK598" s="33">
        <f t="shared" si="27"/>
        <v>43</v>
      </c>
      <c r="AL598" t="str">
        <f t="shared" si="28"/>
        <v>39-43</v>
      </c>
      <c r="AM598" t="str">
        <f t="shared" si="29"/>
        <v>18.000 a 19.999</v>
      </c>
    </row>
    <row r="599" spans="1:39" x14ac:dyDescent="0.25">
      <c r="A599" t="s">
        <v>3027</v>
      </c>
      <c r="B599" t="s">
        <v>36</v>
      </c>
      <c r="C599">
        <v>1087986</v>
      </c>
      <c r="D599">
        <v>83697357468</v>
      </c>
      <c r="E599" t="s">
        <v>605</v>
      </c>
      <c r="F599" t="s">
        <v>53</v>
      </c>
      <c r="G599" t="s">
        <v>3028</v>
      </c>
      <c r="H599" t="s">
        <v>48</v>
      </c>
      <c r="I599" t="s">
        <v>39</v>
      </c>
      <c r="K599" t="s">
        <v>299</v>
      </c>
      <c r="M599">
        <v>305</v>
      </c>
      <c r="N599" t="s">
        <v>100</v>
      </c>
      <c r="O599" t="s">
        <v>86</v>
      </c>
      <c r="P599">
        <v>305</v>
      </c>
      <c r="Q599" t="s">
        <v>100</v>
      </c>
      <c r="R599" t="s">
        <v>86</v>
      </c>
      <c r="T599" t="s">
        <v>61</v>
      </c>
      <c r="U599" t="s">
        <v>1244</v>
      </c>
      <c r="V599" t="s">
        <v>44</v>
      </c>
      <c r="X599" t="s">
        <v>45</v>
      </c>
      <c r="AA599">
        <v>0</v>
      </c>
      <c r="AC599">
        <v>0</v>
      </c>
      <c r="AG599" t="s">
        <v>46</v>
      </c>
      <c r="AH599" t="s">
        <v>158</v>
      </c>
      <c r="AI599" s="1">
        <v>44722</v>
      </c>
      <c r="AJ599">
        <v>9616.18</v>
      </c>
      <c r="AK599" s="33">
        <f t="shared" si="27"/>
        <v>51</v>
      </c>
      <c r="AL599" t="str">
        <f t="shared" si="28"/>
        <v>49-53</v>
      </c>
      <c r="AM599" t="str">
        <f t="shared" si="29"/>
        <v>8.000 a 9.999</v>
      </c>
    </row>
    <row r="600" spans="1:39" x14ac:dyDescent="0.25">
      <c r="A600" t="s">
        <v>3029</v>
      </c>
      <c r="B600" t="s">
        <v>36</v>
      </c>
      <c r="C600">
        <v>1886156</v>
      </c>
      <c r="D600">
        <v>425308650</v>
      </c>
      <c r="E600" t="s">
        <v>3030</v>
      </c>
      <c r="F600" t="s">
        <v>53</v>
      </c>
      <c r="G600" t="s">
        <v>3031</v>
      </c>
      <c r="H600" t="s">
        <v>48</v>
      </c>
      <c r="I600" t="s">
        <v>39</v>
      </c>
      <c r="K600" t="s">
        <v>72</v>
      </c>
      <c r="M600">
        <v>305</v>
      </c>
      <c r="N600" t="s">
        <v>100</v>
      </c>
      <c r="O600" t="s">
        <v>86</v>
      </c>
      <c r="P600">
        <v>305</v>
      </c>
      <c r="Q600" t="s">
        <v>100</v>
      </c>
      <c r="R600" t="s">
        <v>86</v>
      </c>
      <c r="T600" t="s">
        <v>61</v>
      </c>
      <c r="U600" t="s">
        <v>1351</v>
      </c>
      <c r="V600" t="s">
        <v>44</v>
      </c>
      <c r="X600" t="s">
        <v>45</v>
      </c>
      <c r="AA600">
        <v>0</v>
      </c>
      <c r="AC600">
        <v>0</v>
      </c>
      <c r="AG600" t="s">
        <v>46</v>
      </c>
      <c r="AH600" t="s">
        <v>47</v>
      </c>
      <c r="AI600" s="1">
        <v>40772</v>
      </c>
      <c r="AJ600">
        <v>10061.26</v>
      </c>
      <c r="AK600" s="33">
        <f t="shared" si="27"/>
        <v>48</v>
      </c>
      <c r="AL600" t="str">
        <f t="shared" si="28"/>
        <v>44-48</v>
      </c>
      <c r="AM600" t="str">
        <f t="shared" si="29"/>
        <v>10.000 a 11.999</v>
      </c>
    </row>
    <row r="601" spans="1:39" x14ac:dyDescent="0.25">
      <c r="A601" t="s">
        <v>3032</v>
      </c>
      <c r="B601" t="s">
        <v>36</v>
      </c>
      <c r="C601">
        <v>1768516</v>
      </c>
      <c r="D601">
        <v>16852002810</v>
      </c>
      <c r="E601" t="s">
        <v>383</v>
      </c>
      <c r="F601" t="s">
        <v>53</v>
      </c>
      <c r="G601" t="s">
        <v>3033</v>
      </c>
      <c r="H601" t="s">
        <v>48</v>
      </c>
      <c r="I601" t="s">
        <v>39</v>
      </c>
      <c r="K601" t="s">
        <v>72</v>
      </c>
      <c r="M601">
        <v>356</v>
      </c>
      <c r="N601" t="s">
        <v>206</v>
      </c>
      <c r="O601" t="s">
        <v>41</v>
      </c>
      <c r="P601">
        <v>356</v>
      </c>
      <c r="Q601" t="s">
        <v>206</v>
      </c>
      <c r="R601" t="s">
        <v>41</v>
      </c>
      <c r="T601" t="s">
        <v>61</v>
      </c>
      <c r="U601" t="s">
        <v>1269</v>
      </c>
      <c r="V601" t="s">
        <v>44</v>
      </c>
      <c r="X601" t="s">
        <v>45</v>
      </c>
      <c r="AA601">
        <v>0</v>
      </c>
      <c r="AC601">
        <v>0</v>
      </c>
      <c r="AG601" t="s">
        <v>46</v>
      </c>
      <c r="AH601" t="s">
        <v>158</v>
      </c>
      <c r="AI601" s="1">
        <v>40242</v>
      </c>
      <c r="AJ601">
        <v>21798.57</v>
      </c>
      <c r="AK601" s="33">
        <f t="shared" si="27"/>
        <v>48</v>
      </c>
      <c r="AL601" t="str">
        <f t="shared" si="28"/>
        <v>44-48</v>
      </c>
      <c r="AM601" t="str">
        <f t="shared" si="29"/>
        <v>20.000 ou mais</v>
      </c>
    </row>
    <row r="602" spans="1:39" x14ac:dyDescent="0.25">
      <c r="A602" t="s">
        <v>3034</v>
      </c>
      <c r="B602" t="s">
        <v>36</v>
      </c>
      <c r="C602">
        <v>2974461</v>
      </c>
      <c r="D602">
        <v>1454232633</v>
      </c>
      <c r="E602" t="s">
        <v>3035</v>
      </c>
      <c r="F602" t="s">
        <v>53</v>
      </c>
      <c r="G602" t="s">
        <v>3036</v>
      </c>
      <c r="H602" t="s">
        <v>48</v>
      </c>
      <c r="I602" t="s">
        <v>39</v>
      </c>
      <c r="K602" t="s">
        <v>40</v>
      </c>
      <c r="M602">
        <v>807</v>
      </c>
      <c r="N602" t="s">
        <v>210</v>
      </c>
      <c r="O602" t="s">
        <v>41</v>
      </c>
      <c r="P602">
        <v>807</v>
      </c>
      <c r="Q602" t="s">
        <v>210</v>
      </c>
      <c r="R602" t="s">
        <v>41</v>
      </c>
      <c r="T602" t="s">
        <v>52</v>
      </c>
      <c r="U602" t="s">
        <v>1434</v>
      </c>
      <c r="V602" t="s">
        <v>44</v>
      </c>
      <c r="X602" t="s">
        <v>45</v>
      </c>
      <c r="AA602">
        <v>0</v>
      </c>
      <c r="AC602">
        <v>0</v>
      </c>
      <c r="AG602" t="s">
        <v>46</v>
      </c>
      <c r="AH602" t="s">
        <v>158</v>
      </c>
      <c r="AI602" s="1">
        <v>41815</v>
      </c>
      <c r="AJ602">
        <v>7803.45</v>
      </c>
      <c r="AK602" s="33">
        <f t="shared" si="27"/>
        <v>40</v>
      </c>
      <c r="AL602" t="str">
        <f t="shared" si="28"/>
        <v>39-43</v>
      </c>
      <c r="AM602" t="str">
        <f t="shared" si="29"/>
        <v>6.000 a 7.999</v>
      </c>
    </row>
    <row r="603" spans="1:39" x14ac:dyDescent="0.25">
      <c r="A603" t="s">
        <v>3037</v>
      </c>
      <c r="B603" t="s">
        <v>36</v>
      </c>
      <c r="C603">
        <v>2534215</v>
      </c>
      <c r="D603">
        <v>83628053153</v>
      </c>
      <c r="E603" t="s">
        <v>3038</v>
      </c>
      <c r="F603" t="s">
        <v>53</v>
      </c>
      <c r="G603" t="s">
        <v>3039</v>
      </c>
      <c r="H603" t="s">
        <v>48</v>
      </c>
      <c r="I603" t="s">
        <v>39</v>
      </c>
      <c r="K603" t="s">
        <v>56</v>
      </c>
      <c r="L603" t="s">
        <v>747</v>
      </c>
      <c r="M603">
        <v>807</v>
      </c>
      <c r="N603" t="s">
        <v>210</v>
      </c>
      <c r="O603" t="s">
        <v>41</v>
      </c>
      <c r="P603">
        <v>807</v>
      </c>
      <c r="Q603" t="s">
        <v>210</v>
      </c>
      <c r="R603" t="s">
        <v>41</v>
      </c>
      <c r="T603" t="s">
        <v>61</v>
      </c>
      <c r="U603" t="s">
        <v>1257</v>
      </c>
      <c r="V603" t="s">
        <v>44</v>
      </c>
      <c r="X603" t="s">
        <v>45</v>
      </c>
      <c r="AA603">
        <v>26252</v>
      </c>
      <c r="AB603" t="s">
        <v>3040</v>
      </c>
      <c r="AC603">
        <v>0</v>
      </c>
      <c r="AG603" t="s">
        <v>46</v>
      </c>
      <c r="AH603" t="s">
        <v>158</v>
      </c>
      <c r="AI603" s="1">
        <v>42678</v>
      </c>
      <c r="AJ603">
        <v>11800.12</v>
      </c>
      <c r="AK603" s="33">
        <f t="shared" si="27"/>
        <v>43</v>
      </c>
      <c r="AL603" t="str">
        <f t="shared" si="28"/>
        <v>39-43</v>
      </c>
      <c r="AM603" t="str">
        <f t="shared" si="29"/>
        <v>10.000 a 11.999</v>
      </c>
    </row>
    <row r="604" spans="1:39" x14ac:dyDescent="0.25">
      <c r="A604" t="s">
        <v>3041</v>
      </c>
      <c r="B604" t="s">
        <v>36</v>
      </c>
      <c r="C604">
        <v>1736632</v>
      </c>
      <c r="D604">
        <v>3578417602</v>
      </c>
      <c r="E604" t="s">
        <v>3042</v>
      </c>
      <c r="F604" t="s">
        <v>53</v>
      </c>
      <c r="G604" t="s">
        <v>3043</v>
      </c>
      <c r="H604" t="s">
        <v>48</v>
      </c>
      <c r="I604" t="s">
        <v>39</v>
      </c>
      <c r="K604" t="s">
        <v>40</v>
      </c>
      <c r="M604">
        <v>410</v>
      </c>
      <c r="N604" t="s">
        <v>253</v>
      </c>
      <c r="O604" t="s">
        <v>41</v>
      </c>
      <c r="P604">
        <v>410</v>
      </c>
      <c r="Q604" t="s">
        <v>253</v>
      </c>
      <c r="R604" t="s">
        <v>41</v>
      </c>
      <c r="T604" t="s">
        <v>61</v>
      </c>
      <c r="U604" t="s">
        <v>1269</v>
      </c>
      <c r="V604" t="s">
        <v>44</v>
      </c>
      <c r="X604" t="s">
        <v>45</v>
      </c>
      <c r="AA604">
        <v>0</v>
      </c>
      <c r="AC604">
        <v>0</v>
      </c>
      <c r="AG604" t="s">
        <v>46</v>
      </c>
      <c r="AH604" t="s">
        <v>158</v>
      </c>
      <c r="AI604" s="1">
        <v>40122</v>
      </c>
      <c r="AJ604">
        <v>17945.810000000001</v>
      </c>
      <c r="AK604" s="33">
        <f t="shared" si="27"/>
        <v>45</v>
      </c>
      <c r="AL604" t="str">
        <f t="shared" si="28"/>
        <v>44-48</v>
      </c>
      <c r="AM604" t="str">
        <f t="shared" si="29"/>
        <v>16.000 a 17.999</v>
      </c>
    </row>
    <row r="605" spans="1:39" x14ac:dyDescent="0.25">
      <c r="A605" t="s">
        <v>3044</v>
      </c>
      <c r="B605" t="s">
        <v>36</v>
      </c>
      <c r="C605">
        <v>1208764</v>
      </c>
      <c r="D605">
        <v>84193328600</v>
      </c>
      <c r="E605" t="s">
        <v>312</v>
      </c>
      <c r="F605" t="s">
        <v>53</v>
      </c>
      <c r="G605" t="s">
        <v>3045</v>
      </c>
      <c r="H605" t="s">
        <v>48</v>
      </c>
      <c r="I605" t="s">
        <v>39</v>
      </c>
      <c r="K605" t="s">
        <v>40</v>
      </c>
      <c r="M605">
        <v>349</v>
      </c>
      <c r="N605" t="s">
        <v>65</v>
      </c>
      <c r="O605" t="s">
        <v>41</v>
      </c>
      <c r="P605">
        <v>349</v>
      </c>
      <c r="Q605" t="s">
        <v>65</v>
      </c>
      <c r="R605" t="s">
        <v>41</v>
      </c>
      <c r="T605" t="s">
        <v>61</v>
      </c>
      <c r="U605" t="s">
        <v>1285</v>
      </c>
      <c r="V605" t="s">
        <v>44</v>
      </c>
      <c r="X605" t="s">
        <v>45</v>
      </c>
      <c r="AA605">
        <v>0</v>
      </c>
      <c r="AC605">
        <v>0</v>
      </c>
      <c r="AG605" t="s">
        <v>46</v>
      </c>
      <c r="AH605" t="s">
        <v>158</v>
      </c>
      <c r="AI605" s="1">
        <v>41024</v>
      </c>
      <c r="AJ605">
        <v>17255.59</v>
      </c>
      <c r="AK605" s="33">
        <f t="shared" si="27"/>
        <v>51</v>
      </c>
      <c r="AL605" t="str">
        <f t="shared" si="28"/>
        <v>49-53</v>
      </c>
      <c r="AM605" t="str">
        <f t="shared" si="29"/>
        <v>16.000 a 17.999</v>
      </c>
    </row>
    <row r="606" spans="1:39" x14ac:dyDescent="0.25">
      <c r="A606" t="s">
        <v>3046</v>
      </c>
      <c r="B606" t="s">
        <v>36</v>
      </c>
      <c r="C606">
        <v>1893808</v>
      </c>
      <c r="D606">
        <v>87661357968</v>
      </c>
      <c r="E606" t="s">
        <v>3047</v>
      </c>
      <c r="F606" t="s">
        <v>53</v>
      </c>
      <c r="G606" t="s">
        <v>3048</v>
      </c>
      <c r="H606" t="s">
        <v>48</v>
      </c>
      <c r="I606" t="s">
        <v>39</v>
      </c>
      <c r="K606" t="s">
        <v>68</v>
      </c>
      <c r="M606">
        <v>808</v>
      </c>
      <c r="N606" t="s">
        <v>127</v>
      </c>
      <c r="O606" t="s">
        <v>41</v>
      </c>
      <c r="P606">
        <v>808</v>
      </c>
      <c r="Q606" t="s">
        <v>127</v>
      </c>
      <c r="R606" t="s">
        <v>41</v>
      </c>
      <c r="T606" t="s">
        <v>61</v>
      </c>
      <c r="U606" t="s">
        <v>1257</v>
      </c>
      <c r="V606" t="s">
        <v>44</v>
      </c>
      <c r="X606" t="s">
        <v>45</v>
      </c>
      <c r="AA606">
        <v>0</v>
      </c>
      <c r="AC606">
        <v>0</v>
      </c>
      <c r="AG606" t="s">
        <v>46</v>
      </c>
      <c r="AH606" t="s">
        <v>158</v>
      </c>
      <c r="AI606" s="1">
        <v>43266</v>
      </c>
      <c r="AJ606">
        <v>11800.12</v>
      </c>
      <c r="AK606" s="33">
        <f t="shared" si="27"/>
        <v>50</v>
      </c>
      <c r="AL606" t="str">
        <f t="shared" si="28"/>
        <v>49-53</v>
      </c>
      <c r="AM606" t="str">
        <f t="shared" si="29"/>
        <v>10.000 a 11.999</v>
      </c>
    </row>
    <row r="607" spans="1:39" x14ac:dyDescent="0.25">
      <c r="A607" t="s">
        <v>3049</v>
      </c>
      <c r="B607" t="s">
        <v>36</v>
      </c>
      <c r="C607">
        <v>2461295</v>
      </c>
      <c r="D607">
        <v>25350108875</v>
      </c>
      <c r="E607" t="s">
        <v>3050</v>
      </c>
      <c r="F607" t="s">
        <v>53</v>
      </c>
      <c r="G607" t="s">
        <v>3051</v>
      </c>
      <c r="H607" t="s">
        <v>48</v>
      </c>
      <c r="I607" t="s">
        <v>39</v>
      </c>
      <c r="K607" t="s">
        <v>72</v>
      </c>
      <c r="L607" t="s">
        <v>139</v>
      </c>
      <c r="M607">
        <v>288</v>
      </c>
      <c r="N607" t="s">
        <v>186</v>
      </c>
      <c r="O607" t="s">
        <v>86</v>
      </c>
      <c r="P607">
        <v>288</v>
      </c>
      <c r="Q607" t="s">
        <v>186</v>
      </c>
      <c r="R607" t="s">
        <v>86</v>
      </c>
      <c r="T607" t="s">
        <v>61</v>
      </c>
      <c r="U607" t="s">
        <v>1351</v>
      </c>
      <c r="V607" t="s">
        <v>44</v>
      </c>
      <c r="X607" t="s">
        <v>45</v>
      </c>
      <c r="AA607">
        <v>26236</v>
      </c>
      <c r="AB607" t="s">
        <v>2921</v>
      </c>
      <c r="AC607">
        <v>0</v>
      </c>
      <c r="AG607" t="s">
        <v>46</v>
      </c>
      <c r="AH607" t="s">
        <v>158</v>
      </c>
      <c r="AI607" s="1">
        <v>40126</v>
      </c>
      <c r="AJ607">
        <v>17363.62</v>
      </c>
      <c r="AK607" s="33">
        <f t="shared" si="27"/>
        <v>46</v>
      </c>
      <c r="AL607" t="str">
        <f t="shared" si="28"/>
        <v>44-48</v>
      </c>
      <c r="AM607" t="str">
        <f t="shared" si="29"/>
        <v>16.000 a 17.999</v>
      </c>
    </row>
    <row r="608" spans="1:39" x14ac:dyDescent="0.25">
      <c r="A608" t="s">
        <v>3052</v>
      </c>
      <c r="B608" t="s">
        <v>36</v>
      </c>
      <c r="C608">
        <v>1035075</v>
      </c>
      <c r="D608">
        <v>7640743850</v>
      </c>
      <c r="E608" t="s">
        <v>3053</v>
      </c>
      <c r="F608" t="s">
        <v>53</v>
      </c>
      <c r="G608" t="s">
        <v>3054</v>
      </c>
      <c r="H608" t="s">
        <v>48</v>
      </c>
      <c r="I608" t="s">
        <v>39</v>
      </c>
      <c r="K608" t="s">
        <v>72</v>
      </c>
      <c r="L608" t="s">
        <v>139</v>
      </c>
      <c r="M608">
        <v>376</v>
      </c>
      <c r="N608" t="s">
        <v>164</v>
      </c>
      <c r="O608" t="s">
        <v>41</v>
      </c>
      <c r="P608">
        <v>376</v>
      </c>
      <c r="Q608" t="s">
        <v>164</v>
      </c>
      <c r="R608" t="s">
        <v>41</v>
      </c>
      <c r="T608" t="s">
        <v>61</v>
      </c>
      <c r="U608" t="s">
        <v>1241</v>
      </c>
      <c r="V608" t="s">
        <v>44</v>
      </c>
      <c r="X608" t="s">
        <v>45</v>
      </c>
      <c r="AA608">
        <v>0</v>
      </c>
      <c r="AC608">
        <v>0</v>
      </c>
      <c r="AG608" t="s">
        <v>46</v>
      </c>
      <c r="AH608" t="s">
        <v>47</v>
      </c>
      <c r="AI608" s="1">
        <v>42592</v>
      </c>
      <c r="AJ608">
        <v>11682.14</v>
      </c>
      <c r="AK608" s="33">
        <f t="shared" si="27"/>
        <v>58</v>
      </c>
      <c r="AL608" t="str">
        <f t="shared" si="28"/>
        <v>54-58</v>
      </c>
      <c r="AM608" t="str">
        <f t="shared" si="29"/>
        <v>10.000 a 11.999</v>
      </c>
    </row>
    <row r="609" spans="1:39" x14ac:dyDescent="0.25">
      <c r="A609" t="s">
        <v>3055</v>
      </c>
      <c r="B609" t="s">
        <v>36</v>
      </c>
      <c r="C609">
        <v>1057297</v>
      </c>
      <c r="D609">
        <v>28009874809</v>
      </c>
      <c r="E609" t="s">
        <v>3056</v>
      </c>
      <c r="F609" t="s">
        <v>53</v>
      </c>
      <c r="G609" t="s">
        <v>3057</v>
      </c>
      <c r="H609" t="s">
        <v>48</v>
      </c>
      <c r="I609" t="s">
        <v>39</v>
      </c>
      <c r="K609" t="s">
        <v>72</v>
      </c>
      <c r="M609">
        <v>349</v>
      </c>
      <c r="N609" t="s">
        <v>65</v>
      </c>
      <c r="O609" t="s">
        <v>41</v>
      </c>
      <c r="P609">
        <v>349</v>
      </c>
      <c r="Q609" t="s">
        <v>65</v>
      </c>
      <c r="R609" t="s">
        <v>41</v>
      </c>
      <c r="T609" t="s">
        <v>61</v>
      </c>
      <c r="U609" t="s">
        <v>1278</v>
      </c>
      <c r="V609" t="s">
        <v>44</v>
      </c>
      <c r="X609" t="s">
        <v>45</v>
      </c>
      <c r="AA609">
        <v>0</v>
      </c>
      <c r="AC609">
        <v>0</v>
      </c>
      <c r="AG609" t="s">
        <v>46</v>
      </c>
      <c r="AH609" t="s">
        <v>158</v>
      </c>
      <c r="AI609" s="1">
        <v>41758</v>
      </c>
      <c r="AJ609">
        <v>12763.01</v>
      </c>
      <c r="AK609" s="33">
        <f t="shared" si="27"/>
        <v>44</v>
      </c>
      <c r="AL609" t="str">
        <f t="shared" si="28"/>
        <v>44-48</v>
      </c>
      <c r="AM609" t="str">
        <f t="shared" si="29"/>
        <v>12.000 a 13.999</v>
      </c>
    </row>
    <row r="610" spans="1:39" x14ac:dyDescent="0.25">
      <c r="A610" t="s">
        <v>3058</v>
      </c>
      <c r="B610" t="s">
        <v>36</v>
      </c>
      <c r="C610">
        <v>1769057</v>
      </c>
      <c r="D610">
        <v>29057600870</v>
      </c>
      <c r="E610" t="s">
        <v>611</v>
      </c>
      <c r="F610" t="s">
        <v>53</v>
      </c>
      <c r="G610" t="s">
        <v>3059</v>
      </c>
      <c r="H610" t="s">
        <v>48</v>
      </c>
      <c r="I610" t="s">
        <v>39</v>
      </c>
      <c r="K610" t="s">
        <v>72</v>
      </c>
      <c r="M610">
        <v>391</v>
      </c>
      <c r="N610" t="s">
        <v>64</v>
      </c>
      <c r="O610" t="s">
        <v>41</v>
      </c>
      <c r="P610">
        <v>391</v>
      </c>
      <c r="Q610" t="s">
        <v>64</v>
      </c>
      <c r="R610" t="s">
        <v>41</v>
      </c>
      <c r="T610" t="s">
        <v>61</v>
      </c>
      <c r="U610" t="s">
        <v>1269</v>
      </c>
      <c r="V610" t="s">
        <v>44</v>
      </c>
      <c r="X610" t="s">
        <v>45</v>
      </c>
      <c r="AA610">
        <v>0</v>
      </c>
      <c r="AC610">
        <v>0</v>
      </c>
      <c r="AG610" t="s">
        <v>46</v>
      </c>
      <c r="AH610" t="s">
        <v>158</v>
      </c>
      <c r="AI610" s="1">
        <v>40249</v>
      </c>
      <c r="AJ610">
        <v>17945.810000000001</v>
      </c>
      <c r="AK610" s="33">
        <f t="shared" si="27"/>
        <v>42</v>
      </c>
      <c r="AL610" t="str">
        <f t="shared" si="28"/>
        <v>39-43</v>
      </c>
      <c r="AM610" t="str">
        <f t="shared" si="29"/>
        <v>16.000 a 17.999</v>
      </c>
    </row>
    <row r="611" spans="1:39" x14ac:dyDescent="0.25">
      <c r="A611" t="s">
        <v>3060</v>
      </c>
      <c r="B611" t="s">
        <v>36</v>
      </c>
      <c r="C611">
        <v>1730128</v>
      </c>
      <c r="D611">
        <v>5387627728</v>
      </c>
      <c r="E611" t="s">
        <v>205</v>
      </c>
      <c r="F611" t="s">
        <v>53</v>
      </c>
      <c r="G611" t="s">
        <v>3061</v>
      </c>
      <c r="H611" t="s">
        <v>48</v>
      </c>
      <c r="I611" t="s">
        <v>39</v>
      </c>
      <c r="K611" t="s">
        <v>114</v>
      </c>
      <c r="M611">
        <v>796</v>
      </c>
      <c r="N611" t="s">
        <v>571</v>
      </c>
      <c r="O611" t="s">
        <v>55</v>
      </c>
      <c r="P611">
        <v>1152</v>
      </c>
      <c r="Q611" t="s">
        <v>113</v>
      </c>
      <c r="R611" t="s">
        <v>55</v>
      </c>
      <c r="T611" t="s">
        <v>61</v>
      </c>
      <c r="U611" t="s">
        <v>1269</v>
      </c>
      <c r="V611" t="s">
        <v>44</v>
      </c>
      <c r="X611" t="s">
        <v>45</v>
      </c>
      <c r="AA611">
        <v>26245</v>
      </c>
      <c r="AB611" t="s">
        <v>3062</v>
      </c>
      <c r="AC611">
        <v>0</v>
      </c>
      <c r="AG611" t="s">
        <v>46</v>
      </c>
      <c r="AH611" t="s">
        <v>158</v>
      </c>
      <c r="AI611" s="1">
        <v>40603</v>
      </c>
      <c r="AJ611">
        <v>17945.810000000001</v>
      </c>
      <c r="AK611" s="33">
        <f t="shared" si="27"/>
        <v>43</v>
      </c>
      <c r="AL611" t="str">
        <f t="shared" si="28"/>
        <v>39-43</v>
      </c>
      <c r="AM611" t="str">
        <f t="shared" si="29"/>
        <v>16.000 a 17.999</v>
      </c>
    </row>
    <row r="612" spans="1:39" x14ac:dyDescent="0.25">
      <c r="A612" t="s">
        <v>3063</v>
      </c>
      <c r="B612" t="s">
        <v>36</v>
      </c>
      <c r="C612">
        <v>2450726</v>
      </c>
      <c r="D612">
        <v>76316033672</v>
      </c>
      <c r="E612" t="s">
        <v>3010</v>
      </c>
      <c r="F612" t="s">
        <v>53</v>
      </c>
      <c r="G612" t="s">
        <v>3064</v>
      </c>
      <c r="H612" t="s">
        <v>48</v>
      </c>
      <c r="I612" t="s">
        <v>39</v>
      </c>
      <c r="K612" t="s">
        <v>72</v>
      </c>
      <c r="M612">
        <v>305</v>
      </c>
      <c r="N612" t="s">
        <v>100</v>
      </c>
      <c r="O612" t="s">
        <v>86</v>
      </c>
      <c r="P612">
        <v>305</v>
      </c>
      <c r="Q612" t="s">
        <v>100</v>
      </c>
      <c r="R612" t="s">
        <v>86</v>
      </c>
      <c r="T612" t="s">
        <v>61</v>
      </c>
      <c r="U612" t="s">
        <v>1241</v>
      </c>
      <c r="V612" t="s">
        <v>44</v>
      </c>
      <c r="X612" t="s">
        <v>45</v>
      </c>
      <c r="AA612">
        <v>26270</v>
      </c>
      <c r="AB612" t="s">
        <v>710</v>
      </c>
      <c r="AC612">
        <v>0</v>
      </c>
      <c r="AG612" t="s">
        <v>46</v>
      </c>
      <c r="AH612" t="s">
        <v>158</v>
      </c>
      <c r="AI612" s="1">
        <v>42462</v>
      </c>
      <c r="AJ612">
        <v>18663.64</v>
      </c>
      <c r="AK612" s="33">
        <f t="shared" si="27"/>
        <v>48</v>
      </c>
      <c r="AL612" t="str">
        <f t="shared" si="28"/>
        <v>44-48</v>
      </c>
      <c r="AM612" t="str">
        <f t="shared" si="29"/>
        <v>18.000 a 19.999</v>
      </c>
    </row>
    <row r="613" spans="1:39" x14ac:dyDescent="0.25">
      <c r="A613" t="s">
        <v>3065</v>
      </c>
      <c r="B613" t="s">
        <v>36</v>
      </c>
      <c r="C613">
        <v>2461237</v>
      </c>
      <c r="D613">
        <v>19153380851</v>
      </c>
      <c r="E613" t="s">
        <v>3066</v>
      </c>
      <c r="F613" t="s">
        <v>53</v>
      </c>
      <c r="G613" t="s">
        <v>3067</v>
      </c>
      <c r="H613" t="s">
        <v>48</v>
      </c>
      <c r="I613" t="s">
        <v>39</v>
      </c>
      <c r="K613" t="s">
        <v>72</v>
      </c>
      <c r="L613" t="s">
        <v>3068</v>
      </c>
      <c r="M613">
        <v>403</v>
      </c>
      <c r="N613" t="s">
        <v>105</v>
      </c>
      <c r="O613" t="s">
        <v>41</v>
      </c>
      <c r="P613">
        <v>403</v>
      </c>
      <c r="Q613" t="s">
        <v>105</v>
      </c>
      <c r="R613" t="s">
        <v>41</v>
      </c>
      <c r="T613" t="s">
        <v>61</v>
      </c>
      <c r="U613" t="s">
        <v>1241</v>
      </c>
      <c r="V613" t="s">
        <v>44</v>
      </c>
      <c r="X613" t="s">
        <v>45</v>
      </c>
      <c r="AA613">
        <v>0</v>
      </c>
      <c r="AC613">
        <v>0</v>
      </c>
      <c r="AG613" t="s">
        <v>46</v>
      </c>
      <c r="AH613" t="s">
        <v>158</v>
      </c>
      <c r="AI613" s="1">
        <v>39762</v>
      </c>
      <c r="AJ613">
        <v>19166.11</v>
      </c>
      <c r="AK613" s="33">
        <f t="shared" si="27"/>
        <v>48</v>
      </c>
      <c r="AL613" t="str">
        <f t="shared" si="28"/>
        <v>44-48</v>
      </c>
      <c r="AM613" t="str">
        <f t="shared" si="29"/>
        <v>18.000 a 19.999</v>
      </c>
    </row>
    <row r="614" spans="1:39" x14ac:dyDescent="0.25">
      <c r="A614" t="s">
        <v>421</v>
      </c>
      <c r="B614" t="s">
        <v>36</v>
      </c>
      <c r="C614">
        <v>3424253</v>
      </c>
      <c r="D614">
        <v>4360387652</v>
      </c>
      <c r="E614" t="s">
        <v>422</v>
      </c>
      <c r="F614" t="s">
        <v>37</v>
      </c>
      <c r="G614" t="s">
        <v>423</v>
      </c>
      <c r="H614" t="s">
        <v>48</v>
      </c>
      <c r="I614" t="s">
        <v>39</v>
      </c>
      <c r="K614" t="s">
        <v>40</v>
      </c>
      <c r="L614" t="s">
        <v>59</v>
      </c>
      <c r="M614">
        <v>954</v>
      </c>
      <c r="N614" t="s">
        <v>629</v>
      </c>
      <c r="O614" t="s">
        <v>41</v>
      </c>
      <c r="P614">
        <v>305</v>
      </c>
      <c r="Q614" t="s">
        <v>100</v>
      </c>
      <c r="R614" t="s">
        <v>86</v>
      </c>
      <c r="T614" t="s">
        <v>61</v>
      </c>
      <c r="U614" t="s">
        <v>1302</v>
      </c>
      <c r="V614" t="s">
        <v>44</v>
      </c>
      <c r="X614" t="s">
        <v>45</v>
      </c>
      <c r="AA614">
        <v>0</v>
      </c>
      <c r="AC614">
        <v>0</v>
      </c>
      <c r="AG614" t="s">
        <v>46</v>
      </c>
      <c r="AH614" t="s">
        <v>47</v>
      </c>
      <c r="AI614" s="1">
        <v>39786</v>
      </c>
      <c r="AJ614">
        <v>11337.55</v>
      </c>
      <c r="AK614" s="33">
        <f t="shared" si="27"/>
        <v>43</v>
      </c>
      <c r="AL614" t="str">
        <f t="shared" si="28"/>
        <v>39-43</v>
      </c>
      <c r="AM614" t="str">
        <f t="shared" si="29"/>
        <v>10.000 a 11.999</v>
      </c>
    </row>
    <row r="615" spans="1:39" x14ac:dyDescent="0.25">
      <c r="A615" t="s">
        <v>3069</v>
      </c>
      <c r="B615" t="s">
        <v>36</v>
      </c>
      <c r="C615">
        <v>1195190</v>
      </c>
      <c r="D615">
        <v>10340693657</v>
      </c>
      <c r="E615" t="s">
        <v>3070</v>
      </c>
      <c r="F615" t="s">
        <v>37</v>
      </c>
      <c r="G615" t="s">
        <v>3071</v>
      </c>
      <c r="H615" t="s">
        <v>48</v>
      </c>
      <c r="I615" t="s">
        <v>39</v>
      </c>
      <c r="K615" t="s">
        <v>40</v>
      </c>
      <c r="M615">
        <v>305</v>
      </c>
      <c r="N615" t="s">
        <v>100</v>
      </c>
      <c r="O615" t="s">
        <v>86</v>
      </c>
      <c r="P615">
        <v>305</v>
      </c>
      <c r="Q615" t="s">
        <v>100</v>
      </c>
      <c r="R615" t="s">
        <v>86</v>
      </c>
      <c r="T615" t="s">
        <v>52</v>
      </c>
      <c r="U615" t="s">
        <v>1244</v>
      </c>
      <c r="V615" t="s">
        <v>44</v>
      </c>
      <c r="X615" t="s">
        <v>45</v>
      </c>
      <c r="AA615">
        <v>0</v>
      </c>
      <c r="AC615">
        <v>0</v>
      </c>
      <c r="AG615" t="s">
        <v>46</v>
      </c>
      <c r="AH615" t="s">
        <v>47</v>
      </c>
      <c r="AI615" s="1">
        <v>44708</v>
      </c>
      <c r="AJ615">
        <v>4304.92</v>
      </c>
      <c r="AK615" s="33">
        <f t="shared" si="27"/>
        <v>34</v>
      </c>
      <c r="AL615" t="str">
        <f t="shared" si="28"/>
        <v>34-38</v>
      </c>
      <c r="AM615" t="str">
        <f t="shared" si="29"/>
        <v>4.000 a 5.999</v>
      </c>
    </row>
    <row r="616" spans="1:39" x14ac:dyDescent="0.25">
      <c r="A616" t="s">
        <v>3072</v>
      </c>
      <c r="B616" t="s">
        <v>36</v>
      </c>
      <c r="C616">
        <v>3210352</v>
      </c>
      <c r="D616">
        <v>1568719639</v>
      </c>
      <c r="E616" t="s">
        <v>3073</v>
      </c>
      <c r="F616" t="s">
        <v>37</v>
      </c>
      <c r="G616" t="s">
        <v>3074</v>
      </c>
      <c r="H616" t="s">
        <v>48</v>
      </c>
      <c r="I616" t="s">
        <v>39</v>
      </c>
      <c r="K616" t="s">
        <v>40</v>
      </c>
      <c r="M616">
        <v>414</v>
      </c>
      <c r="N616" t="s">
        <v>128</v>
      </c>
      <c r="O616" t="s">
        <v>41</v>
      </c>
      <c r="P616">
        <v>414</v>
      </c>
      <c r="Q616" t="s">
        <v>128</v>
      </c>
      <c r="R616" t="s">
        <v>41</v>
      </c>
      <c r="T616" t="s">
        <v>61</v>
      </c>
      <c r="U616" t="s">
        <v>1244</v>
      </c>
      <c r="V616" t="s">
        <v>44</v>
      </c>
      <c r="X616" t="s">
        <v>45</v>
      </c>
      <c r="AA616">
        <v>0</v>
      </c>
      <c r="AC616">
        <v>0</v>
      </c>
      <c r="AG616" t="s">
        <v>46</v>
      </c>
      <c r="AH616" t="s">
        <v>158</v>
      </c>
      <c r="AI616" s="1">
        <v>44138</v>
      </c>
      <c r="AJ616">
        <v>9616.18</v>
      </c>
      <c r="AK616" s="33">
        <f t="shared" si="27"/>
        <v>35</v>
      </c>
      <c r="AL616" t="str">
        <f t="shared" si="28"/>
        <v>34-38</v>
      </c>
      <c r="AM616" t="str">
        <f t="shared" si="29"/>
        <v>8.000 a 9.999</v>
      </c>
    </row>
    <row r="617" spans="1:39" x14ac:dyDescent="0.25">
      <c r="A617" t="s">
        <v>3075</v>
      </c>
      <c r="B617" t="s">
        <v>36</v>
      </c>
      <c r="C617">
        <v>1211374</v>
      </c>
      <c r="D617">
        <v>5509248688</v>
      </c>
      <c r="E617" t="s">
        <v>3076</v>
      </c>
      <c r="F617" t="s">
        <v>37</v>
      </c>
      <c r="G617" t="s">
        <v>3077</v>
      </c>
      <c r="H617" t="s">
        <v>48</v>
      </c>
      <c r="I617" t="s">
        <v>39</v>
      </c>
      <c r="K617" t="s">
        <v>40</v>
      </c>
      <c r="M617">
        <v>369</v>
      </c>
      <c r="N617" t="s">
        <v>242</v>
      </c>
      <c r="O617" t="s">
        <v>41</v>
      </c>
      <c r="P617">
        <v>369</v>
      </c>
      <c r="Q617" t="s">
        <v>242</v>
      </c>
      <c r="R617" t="s">
        <v>41</v>
      </c>
      <c r="T617" t="s">
        <v>413</v>
      </c>
      <c r="U617" t="s">
        <v>1244</v>
      </c>
      <c r="V617" t="s">
        <v>825</v>
      </c>
      <c r="X617" t="s">
        <v>45</v>
      </c>
      <c r="AA617">
        <v>0</v>
      </c>
      <c r="AC617">
        <v>0</v>
      </c>
      <c r="AG617" t="s">
        <v>826</v>
      </c>
      <c r="AH617" t="s">
        <v>47</v>
      </c>
      <c r="AI617" s="1">
        <v>44312</v>
      </c>
      <c r="AJ617">
        <v>3259.43</v>
      </c>
      <c r="AK617" s="33">
        <f t="shared" si="27"/>
        <v>43</v>
      </c>
      <c r="AL617" t="str">
        <f t="shared" si="28"/>
        <v>39-43</v>
      </c>
      <c r="AM617" t="str">
        <f t="shared" si="29"/>
        <v>2.000 a 3.999</v>
      </c>
    </row>
    <row r="618" spans="1:39" x14ac:dyDescent="0.25">
      <c r="A618" t="s">
        <v>3078</v>
      </c>
      <c r="B618" t="s">
        <v>36</v>
      </c>
      <c r="C618">
        <v>1790393</v>
      </c>
      <c r="D618">
        <v>84374284672</v>
      </c>
      <c r="E618" t="s">
        <v>3079</v>
      </c>
      <c r="F618" t="s">
        <v>37</v>
      </c>
      <c r="G618" t="s">
        <v>3080</v>
      </c>
      <c r="H618" t="s">
        <v>48</v>
      </c>
      <c r="I618" t="s">
        <v>39</v>
      </c>
      <c r="K618" t="s">
        <v>40</v>
      </c>
      <c r="M618">
        <v>391</v>
      </c>
      <c r="N618" t="s">
        <v>64</v>
      </c>
      <c r="O618" t="s">
        <v>41</v>
      </c>
      <c r="P618">
        <v>391</v>
      </c>
      <c r="Q618" t="s">
        <v>64</v>
      </c>
      <c r="R618" t="s">
        <v>41</v>
      </c>
      <c r="T618" t="s">
        <v>61</v>
      </c>
      <c r="U618" t="s">
        <v>1351</v>
      </c>
      <c r="V618" t="s">
        <v>44</v>
      </c>
      <c r="X618" t="s">
        <v>45</v>
      </c>
      <c r="AA618">
        <v>0</v>
      </c>
      <c r="AC618">
        <v>0</v>
      </c>
      <c r="AG618" t="s">
        <v>46</v>
      </c>
      <c r="AH618" t="s">
        <v>158</v>
      </c>
      <c r="AI618" s="1">
        <v>40588</v>
      </c>
      <c r="AJ618">
        <v>16591.91</v>
      </c>
      <c r="AK618" s="33">
        <f t="shared" si="27"/>
        <v>51</v>
      </c>
      <c r="AL618" t="str">
        <f t="shared" si="28"/>
        <v>49-53</v>
      </c>
      <c r="AM618" t="str">
        <f t="shared" si="29"/>
        <v>16.000 a 17.999</v>
      </c>
    </row>
    <row r="619" spans="1:39" x14ac:dyDescent="0.25">
      <c r="A619" t="s">
        <v>3081</v>
      </c>
      <c r="B619" t="s">
        <v>36</v>
      </c>
      <c r="C619">
        <v>1675830</v>
      </c>
      <c r="D619">
        <v>48888044272</v>
      </c>
      <c r="E619" t="s">
        <v>3082</v>
      </c>
      <c r="F619" t="s">
        <v>53</v>
      </c>
      <c r="G619" t="s">
        <v>3083</v>
      </c>
      <c r="H619" t="s">
        <v>67</v>
      </c>
      <c r="I619" t="s">
        <v>39</v>
      </c>
      <c r="K619" t="s">
        <v>411</v>
      </c>
      <c r="L619" t="s">
        <v>748</v>
      </c>
      <c r="M619">
        <v>395</v>
      </c>
      <c r="N619" t="s">
        <v>107</v>
      </c>
      <c r="O619" t="s">
        <v>41</v>
      </c>
      <c r="P619">
        <v>395</v>
      </c>
      <c r="Q619" t="s">
        <v>107</v>
      </c>
      <c r="R619" t="s">
        <v>41</v>
      </c>
      <c r="T619" t="s">
        <v>61</v>
      </c>
      <c r="U619" t="s">
        <v>1269</v>
      </c>
      <c r="V619" t="s">
        <v>44</v>
      </c>
      <c r="X619" t="s">
        <v>45</v>
      </c>
      <c r="AA619">
        <v>0</v>
      </c>
      <c r="AC619">
        <v>0</v>
      </c>
      <c r="AG619" t="s">
        <v>46</v>
      </c>
      <c r="AH619" t="s">
        <v>158</v>
      </c>
      <c r="AI619" s="1">
        <v>39835</v>
      </c>
      <c r="AJ619">
        <v>17945.810000000001</v>
      </c>
      <c r="AK619" s="33">
        <f t="shared" si="27"/>
        <v>47</v>
      </c>
      <c r="AL619" t="str">
        <f t="shared" si="28"/>
        <v>44-48</v>
      </c>
      <c r="AM619" t="str">
        <f t="shared" si="29"/>
        <v>16.000 a 17.999</v>
      </c>
    </row>
    <row r="620" spans="1:39" x14ac:dyDescent="0.25">
      <c r="A620" t="s">
        <v>3084</v>
      </c>
      <c r="B620" t="s">
        <v>36</v>
      </c>
      <c r="C620">
        <v>3144594</v>
      </c>
      <c r="D620">
        <v>35903993842</v>
      </c>
      <c r="E620" t="s">
        <v>3085</v>
      </c>
      <c r="F620" t="s">
        <v>53</v>
      </c>
      <c r="G620" t="s">
        <v>3086</v>
      </c>
      <c r="H620" t="s">
        <v>48</v>
      </c>
      <c r="I620" t="s">
        <v>39</v>
      </c>
      <c r="K620" t="s">
        <v>72</v>
      </c>
      <c r="M620">
        <v>403</v>
      </c>
      <c r="N620" t="s">
        <v>105</v>
      </c>
      <c r="O620" t="s">
        <v>41</v>
      </c>
      <c r="P620">
        <v>403</v>
      </c>
      <c r="Q620" t="s">
        <v>105</v>
      </c>
      <c r="R620" t="s">
        <v>41</v>
      </c>
      <c r="T620" t="s">
        <v>61</v>
      </c>
      <c r="U620" t="s">
        <v>1257</v>
      </c>
      <c r="V620" t="s">
        <v>44</v>
      </c>
      <c r="X620" t="s">
        <v>45</v>
      </c>
      <c r="AA620">
        <v>0</v>
      </c>
      <c r="AC620">
        <v>0</v>
      </c>
      <c r="AG620" t="s">
        <v>46</v>
      </c>
      <c r="AH620" t="s">
        <v>158</v>
      </c>
      <c r="AI620" s="1">
        <v>43691</v>
      </c>
      <c r="AJ620">
        <v>11800.12</v>
      </c>
      <c r="AK620" s="33">
        <f t="shared" si="27"/>
        <v>34</v>
      </c>
      <c r="AL620" t="str">
        <f t="shared" si="28"/>
        <v>34-38</v>
      </c>
      <c r="AM620" t="str">
        <f t="shared" si="29"/>
        <v>10.000 a 11.999</v>
      </c>
    </row>
    <row r="621" spans="1:39" x14ac:dyDescent="0.25">
      <c r="A621" t="s">
        <v>3087</v>
      </c>
      <c r="B621" t="s">
        <v>36</v>
      </c>
      <c r="C621">
        <v>1058077</v>
      </c>
      <c r="D621">
        <v>6907535602</v>
      </c>
      <c r="E621" t="s">
        <v>3088</v>
      </c>
      <c r="F621" t="s">
        <v>53</v>
      </c>
      <c r="G621" t="s">
        <v>3089</v>
      </c>
      <c r="H621" t="s">
        <v>48</v>
      </c>
      <c r="I621" t="s">
        <v>39</v>
      </c>
      <c r="K621" t="s">
        <v>40</v>
      </c>
      <c r="M621">
        <v>314</v>
      </c>
      <c r="N621" t="s">
        <v>135</v>
      </c>
      <c r="O621" t="s">
        <v>86</v>
      </c>
      <c r="P621">
        <v>314</v>
      </c>
      <c r="Q621" t="s">
        <v>135</v>
      </c>
      <c r="R621" t="s">
        <v>86</v>
      </c>
      <c r="T621" t="s">
        <v>61</v>
      </c>
      <c r="U621" t="s">
        <v>1236</v>
      </c>
      <c r="V621" t="s">
        <v>44</v>
      </c>
      <c r="X621" t="s">
        <v>45</v>
      </c>
      <c r="AA621">
        <v>0</v>
      </c>
      <c r="AC621">
        <v>0</v>
      </c>
      <c r="AG621" t="s">
        <v>46</v>
      </c>
      <c r="AH621" t="s">
        <v>158</v>
      </c>
      <c r="AI621" s="1">
        <v>41647</v>
      </c>
      <c r="AJ621">
        <v>12842.91</v>
      </c>
      <c r="AK621" s="33">
        <f t="shared" si="27"/>
        <v>38</v>
      </c>
      <c r="AL621" t="str">
        <f t="shared" si="28"/>
        <v>34-38</v>
      </c>
      <c r="AM621" t="str">
        <f t="shared" si="29"/>
        <v>12.000 a 13.999</v>
      </c>
    </row>
    <row r="622" spans="1:39" x14ac:dyDescent="0.25">
      <c r="A622" t="s">
        <v>3090</v>
      </c>
      <c r="B622" t="s">
        <v>36</v>
      </c>
      <c r="C622">
        <v>3270995</v>
      </c>
      <c r="D622">
        <v>5170158971</v>
      </c>
      <c r="E622" t="s">
        <v>3091</v>
      </c>
      <c r="F622" t="s">
        <v>53</v>
      </c>
      <c r="G622" t="s">
        <v>3092</v>
      </c>
      <c r="H622" t="s">
        <v>48</v>
      </c>
      <c r="I622" t="s">
        <v>39</v>
      </c>
      <c r="K622" t="s">
        <v>482</v>
      </c>
      <c r="M622">
        <v>407</v>
      </c>
      <c r="N622" t="s">
        <v>161</v>
      </c>
      <c r="O622" t="s">
        <v>41</v>
      </c>
      <c r="P622">
        <v>407</v>
      </c>
      <c r="Q622" t="s">
        <v>161</v>
      </c>
      <c r="R622" t="s">
        <v>41</v>
      </c>
      <c r="T622" t="s">
        <v>61</v>
      </c>
      <c r="U622" t="s">
        <v>1244</v>
      </c>
      <c r="V622" t="s">
        <v>44</v>
      </c>
      <c r="X622" t="s">
        <v>45</v>
      </c>
      <c r="AA622">
        <v>0</v>
      </c>
      <c r="AC622">
        <v>0</v>
      </c>
      <c r="AG622" t="s">
        <v>46</v>
      </c>
      <c r="AH622" t="s">
        <v>158</v>
      </c>
      <c r="AI622" s="1">
        <v>44575</v>
      </c>
      <c r="AJ622">
        <v>9616.18</v>
      </c>
      <c r="AK622" s="33">
        <f t="shared" si="27"/>
        <v>31</v>
      </c>
      <c r="AL622" t="str">
        <f t="shared" si="28"/>
        <v>29-33</v>
      </c>
      <c r="AM622" t="str">
        <f t="shared" si="29"/>
        <v>8.000 a 9.999</v>
      </c>
    </row>
    <row r="623" spans="1:39" x14ac:dyDescent="0.25">
      <c r="A623" t="s">
        <v>3093</v>
      </c>
      <c r="B623" t="s">
        <v>36</v>
      </c>
      <c r="C623">
        <v>1144466</v>
      </c>
      <c r="D623">
        <v>2981248073</v>
      </c>
      <c r="E623" t="s">
        <v>499</v>
      </c>
      <c r="F623" t="s">
        <v>53</v>
      </c>
      <c r="G623" t="s">
        <v>3094</v>
      </c>
      <c r="H623" t="s">
        <v>48</v>
      </c>
      <c r="I623" t="s">
        <v>39</v>
      </c>
      <c r="K623" t="s">
        <v>271</v>
      </c>
      <c r="M623">
        <v>807</v>
      </c>
      <c r="N623" t="s">
        <v>210</v>
      </c>
      <c r="O623" t="s">
        <v>41</v>
      </c>
      <c r="P623">
        <v>807</v>
      </c>
      <c r="Q623" t="s">
        <v>210</v>
      </c>
      <c r="R623" t="s">
        <v>41</v>
      </c>
      <c r="T623" t="s">
        <v>342</v>
      </c>
      <c r="U623" t="s">
        <v>1244</v>
      </c>
      <c r="V623" t="s">
        <v>825</v>
      </c>
      <c r="X623" t="s">
        <v>45</v>
      </c>
      <c r="AA623">
        <v>0</v>
      </c>
      <c r="AC623">
        <v>0</v>
      </c>
      <c r="AG623" t="s">
        <v>826</v>
      </c>
      <c r="AH623" t="s">
        <v>47</v>
      </c>
      <c r="AI623" s="1">
        <v>44552</v>
      </c>
      <c r="AJ623">
        <v>3866.06</v>
      </c>
      <c r="AK623" s="33">
        <f t="shared" si="27"/>
        <v>30</v>
      </c>
      <c r="AL623" t="str">
        <f t="shared" si="28"/>
        <v>29-33</v>
      </c>
      <c r="AM623" t="str">
        <f t="shared" si="29"/>
        <v>2.000 a 3.999</v>
      </c>
    </row>
    <row r="624" spans="1:39" x14ac:dyDescent="0.25">
      <c r="A624" t="s">
        <v>3095</v>
      </c>
      <c r="B624" t="s">
        <v>36</v>
      </c>
      <c r="C624">
        <v>1079848</v>
      </c>
      <c r="D624">
        <v>35249588859</v>
      </c>
      <c r="E624" t="s">
        <v>3096</v>
      </c>
      <c r="F624" t="s">
        <v>53</v>
      </c>
      <c r="G624" t="s">
        <v>3097</v>
      </c>
      <c r="H624" t="s">
        <v>48</v>
      </c>
      <c r="I624" t="s">
        <v>39</v>
      </c>
      <c r="K624" t="s">
        <v>72</v>
      </c>
      <c r="M624">
        <v>340</v>
      </c>
      <c r="N624" t="s">
        <v>143</v>
      </c>
      <c r="O624" t="s">
        <v>41</v>
      </c>
      <c r="P624">
        <v>340</v>
      </c>
      <c r="Q624" t="s">
        <v>143</v>
      </c>
      <c r="R624" t="s">
        <v>41</v>
      </c>
      <c r="T624" t="s">
        <v>61</v>
      </c>
      <c r="U624" t="s">
        <v>1236</v>
      </c>
      <c r="V624" t="s">
        <v>44</v>
      </c>
      <c r="X624" t="s">
        <v>45</v>
      </c>
      <c r="AA624">
        <v>0</v>
      </c>
      <c r="AC624">
        <v>0</v>
      </c>
      <c r="AG624" t="s">
        <v>46</v>
      </c>
      <c r="AH624" t="s">
        <v>158</v>
      </c>
      <c r="AI624" s="1">
        <v>42675</v>
      </c>
      <c r="AJ624">
        <v>12272.12</v>
      </c>
      <c r="AK624" s="33">
        <f t="shared" si="27"/>
        <v>35</v>
      </c>
      <c r="AL624" t="str">
        <f t="shared" si="28"/>
        <v>34-38</v>
      </c>
      <c r="AM624" t="str">
        <f t="shared" si="29"/>
        <v>12.000 a 13.999</v>
      </c>
    </row>
    <row r="625" spans="1:39" x14ac:dyDescent="0.25">
      <c r="A625" t="s">
        <v>3098</v>
      </c>
      <c r="B625" t="s">
        <v>36</v>
      </c>
      <c r="C625">
        <v>1791621</v>
      </c>
      <c r="D625">
        <v>18100963835</v>
      </c>
      <c r="E625" t="s">
        <v>2397</v>
      </c>
      <c r="F625" t="s">
        <v>37</v>
      </c>
      <c r="G625" t="s">
        <v>3099</v>
      </c>
      <c r="H625" t="s">
        <v>48</v>
      </c>
      <c r="I625" t="s">
        <v>39</v>
      </c>
      <c r="K625" t="s">
        <v>72</v>
      </c>
      <c r="M625">
        <v>349</v>
      </c>
      <c r="N625" t="s">
        <v>65</v>
      </c>
      <c r="O625" t="s">
        <v>41</v>
      </c>
      <c r="P625">
        <v>349</v>
      </c>
      <c r="Q625" t="s">
        <v>65</v>
      </c>
      <c r="R625" t="s">
        <v>41</v>
      </c>
      <c r="T625" t="s">
        <v>61</v>
      </c>
      <c r="U625" t="s">
        <v>1269</v>
      </c>
      <c r="V625" t="s">
        <v>44</v>
      </c>
      <c r="X625" t="s">
        <v>45</v>
      </c>
      <c r="AA625">
        <v>26252</v>
      </c>
      <c r="AB625" t="s">
        <v>3040</v>
      </c>
      <c r="AC625">
        <v>0</v>
      </c>
      <c r="AG625" t="s">
        <v>46</v>
      </c>
      <c r="AH625" t="s">
        <v>158</v>
      </c>
      <c r="AI625" s="1">
        <v>41261</v>
      </c>
      <c r="AJ625">
        <v>17945.810000000001</v>
      </c>
      <c r="AK625" s="33">
        <f t="shared" si="27"/>
        <v>49</v>
      </c>
      <c r="AL625" t="str">
        <f t="shared" si="28"/>
        <v>49-53</v>
      </c>
      <c r="AM625" t="str">
        <f t="shared" si="29"/>
        <v>16.000 a 17.999</v>
      </c>
    </row>
    <row r="626" spans="1:39" x14ac:dyDescent="0.25">
      <c r="A626" t="s">
        <v>3100</v>
      </c>
      <c r="B626" t="s">
        <v>36</v>
      </c>
      <c r="C626">
        <v>1658430</v>
      </c>
      <c r="D626">
        <v>28010001830</v>
      </c>
      <c r="E626" t="s">
        <v>3101</v>
      </c>
      <c r="F626" t="s">
        <v>37</v>
      </c>
      <c r="G626" t="s">
        <v>3102</v>
      </c>
      <c r="H626" t="s">
        <v>48</v>
      </c>
      <c r="I626" t="s">
        <v>39</v>
      </c>
      <c r="K626" t="s">
        <v>72</v>
      </c>
      <c r="L626" t="s">
        <v>483</v>
      </c>
      <c r="M626">
        <v>349</v>
      </c>
      <c r="N626" t="s">
        <v>65</v>
      </c>
      <c r="O626" t="s">
        <v>41</v>
      </c>
      <c r="P626">
        <v>349</v>
      </c>
      <c r="Q626" t="s">
        <v>65</v>
      </c>
      <c r="R626" t="s">
        <v>41</v>
      </c>
      <c r="T626" t="s">
        <v>61</v>
      </c>
      <c r="U626" t="s">
        <v>1269</v>
      </c>
      <c r="V626" t="s">
        <v>44</v>
      </c>
      <c r="X626" t="s">
        <v>45</v>
      </c>
      <c r="AA626">
        <v>0</v>
      </c>
      <c r="AC626">
        <v>0</v>
      </c>
      <c r="AG626" t="s">
        <v>46</v>
      </c>
      <c r="AH626" t="s">
        <v>158</v>
      </c>
      <c r="AI626" s="1">
        <v>39716</v>
      </c>
      <c r="AJ626">
        <v>17945.810000000001</v>
      </c>
      <c r="AK626" s="33">
        <f t="shared" si="27"/>
        <v>43</v>
      </c>
      <c r="AL626" t="str">
        <f t="shared" si="28"/>
        <v>39-43</v>
      </c>
      <c r="AM626" t="str">
        <f t="shared" si="29"/>
        <v>16.000 a 17.999</v>
      </c>
    </row>
    <row r="627" spans="1:39" x14ac:dyDescent="0.25">
      <c r="A627" t="s">
        <v>3103</v>
      </c>
      <c r="B627" t="s">
        <v>36</v>
      </c>
      <c r="C627">
        <v>1804472</v>
      </c>
      <c r="D627">
        <v>88887600</v>
      </c>
      <c r="E627" t="s">
        <v>3104</v>
      </c>
      <c r="F627" t="s">
        <v>37</v>
      </c>
      <c r="G627" t="s">
        <v>3105</v>
      </c>
      <c r="H627" t="s">
        <v>48</v>
      </c>
      <c r="I627" t="s">
        <v>39</v>
      </c>
      <c r="K627" t="s">
        <v>40</v>
      </c>
      <c r="M627">
        <v>288</v>
      </c>
      <c r="N627" t="s">
        <v>186</v>
      </c>
      <c r="O627" t="s">
        <v>86</v>
      </c>
      <c r="P627">
        <v>288</v>
      </c>
      <c r="Q627" t="s">
        <v>186</v>
      </c>
      <c r="R627" t="s">
        <v>86</v>
      </c>
      <c r="T627" t="s">
        <v>61</v>
      </c>
      <c r="U627" t="s">
        <v>1285</v>
      </c>
      <c r="V627" t="s">
        <v>44</v>
      </c>
      <c r="X627" t="s">
        <v>45</v>
      </c>
      <c r="AA627">
        <v>0</v>
      </c>
      <c r="AC627">
        <v>0</v>
      </c>
      <c r="AG627" t="s">
        <v>46</v>
      </c>
      <c r="AH627" t="s">
        <v>158</v>
      </c>
      <c r="AI627" s="1">
        <v>40393</v>
      </c>
      <c r="AJ627">
        <v>17255.59</v>
      </c>
      <c r="AK627" s="33">
        <f t="shared" si="27"/>
        <v>46</v>
      </c>
      <c r="AL627" t="str">
        <f t="shared" si="28"/>
        <v>44-48</v>
      </c>
      <c r="AM627" t="str">
        <f t="shared" si="29"/>
        <v>16.000 a 17.999</v>
      </c>
    </row>
    <row r="628" spans="1:39" x14ac:dyDescent="0.25">
      <c r="A628" t="s">
        <v>3106</v>
      </c>
      <c r="B628" t="s">
        <v>36</v>
      </c>
      <c r="C628">
        <v>2351162</v>
      </c>
      <c r="D628">
        <v>3183849658</v>
      </c>
      <c r="E628" t="s">
        <v>3107</v>
      </c>
      <c r="F628" t="s">
        <v>37</v>
      </c>
      <c r="G628" t="s">
        <v>3108</v>
      </c>
      <c r="H628" t="s">
        <v>48</v>
      </c>
      <c r="I628" t="s">
        <v>39</v>
      </c>
      <c r="K628" t="s">
        <v>40</v>
      </c>
      <c r="L628" t="s">
        <v>131</v>
      </c>
      <c r="M628">
        <v>808</v>
      </c>
      <c r="N628" t="s">
        <v>127</v>
      </c>
      <c r="O628" t="s">
        <v>41</v>
      </c>
      <c r="P628">
        <v>808</v>
      </c>
      <c r="Q628" t="s">
        <v>127</v>
      </c>
      <c r="R628" t="s">
        <v>41</v>
      </c>
      <c r="T628" t="s">
        <v>61</v>
      </c>
      <c r="U628" t="s">
        <v>1278</v>
      </c>
      <c r="V628" t="s">
        <v>44</v>
      </c>
      <c r="X628" t="s">
        <v>45</v>
      </c>
      <c r="AA628">
        <v>0</v>
      </c>
      <c r="AC628">
        <v>0</v>
      </c>
      <c r="AG628" t="s">
        <v>46</v>
      </c>
      <c r="AH628" t="s">
        <v>158</v>
      </c>
      <c r="AI628" s="1">
        <v>40395</v>
      </c>
      <c r="AJ628">
        <v>12763.01</v>
      </c>
      <c r="AK628" s="33">
        <f t="shared" si="27"/>
        <v>45</v>
      </c>
      <c r="AL628" t="str">
        <f t="shared" si="28"/>
        <v>44-48</v>
      </c>
      <c r="AM628" t="str">
        <f t="shared" si="29"/>
        <v>12.000 a 13.999</v>
      </c>
    </row>
    <row r="629" spans="1:39" x14ac:dyDescent="0.25">
      <c r="A629" t="s">
        <v>3109</v>
      </c>
      <c r="B629" t="s">
        <v>36</v>
      </c>
      <c r="C629">
        <v>2569814</v>
      </c>
      <c r="D629">
        <v>4669805665</v>
      </c>
      <c r="E629" t="s">
        <v>3110</v>
      </c>
      <c r="F629" t="s">
        <v>37</v>
      </c>
      <c r="G629" t="s">
        <v>3111</v>
      </c>
      <c r="H629" t="s">
        <v>48</v>
      </c>
      <c r="I629" t="s">
        <v>39</v>
      </c>
      <c r="K629" t="s">
        <v>40</v>
      </c>
      <c r="L629" t="s">
        <v>134</v>
      </c>
      <c r="M629">
        <v>363</v>
      </c>
      <c r="N629" t="s">
        <v>155</v>
      </c>
      <c r="O629" t="s">
        <v>41</v>
      </c>
      <c r="P629">
        <v>363</v>
      </c>
      <c r="Q629" t="s">
        <v>155</v>
      </c>
      <c r="R629" t="s">
        <v>41</v>
      </c>
      <c r="T629" t="s">
        <v>61</v>
      </c>
      <c r="U629" t="s">
        <v>1302</v>
      </c>
      <c r="V629" t="s">
        <v>44</v>
      </c>
      <c r="X629" t="s">
        <v>45</v>
      </c>
      <c r="AA629">
        <v>0</v>
      </c>
      <c r="AC629">
        <v>0</v>
      </c>
      <c r="AG629" t="s">
        <v>46</v>
      </c>
      <c r="AH629" t="s">
        <v>158</v>
      </c>
      <c r="AI629" s="1">
        <v>40018</v>
      </c>
      <c r="AJ629">
        <v>13273.52</v>
      </c>
      <c r="AK629" s="33">
        <f t="shared" si="27"/>
        <v>43</v>
      </c>
      <c r="AL629" t="str">
        <f t="shared" si="28"/>
        <v>39-43</v>
      </c>
      <c r="AM629" t="str">
        <f t="shared" si="29"/>
        <v>12.000 a 13.999</v>
      </c>
    </row>
    <row r="630" spans="1:39" x14ac:dyDescent="0.25">
      <c r="A630" t="s">
        <v>3112</v>
      </c>
      <c r="B630" t="s">
        <v>36</v>
      </c>
      <c r="C630">
        <v>2942358</v>
      </c>
      <c r="D630">
        <v>4457767654</v>
      </c>
      <c r="E630" t="s">
        <v>3113</v>
      </c>
      <c r="F630" t="s">
        <v>37</v>
      </c>
      <c r="G630" t="s">
        <v>3114</v>
      </c>
      <c r="H630" t="s">
        <v>48</v>
      </c>
      <c r="I630" t="s">
        <v>39</v>
      </c>
      <c r="K630" t="s">
        <v>40</v>
      </c>
      <c r="M630">
        <v>369</v>
      </c>
      <c r="N630" t="s">
        <v>242</v>
      </c>
      <c r="O630" t="s">
        <v>41</v>
      </c>
      <c r="P630">
        <v>369</v>
      </c>
      <c r="Q630" t="s">
        <v>242</v>
      </c>
      <c r="R630" t="s">
        <v>41</v>
      </c>
      <c r="T630" t="s">
        <v>61</v>
      </c>
      <c r="U630" t="s">
        <v>1302</v>
      </c>
      <c r="V630" t="s">
        <v>44</v>
      </c>
      <c r="X630" t="s">
        <v>45</v>
      </c>
      <c r="AA630">
        <v>0</v>
      </c>
      <c r="AC630">
        <v>0</v>
      </c>
      <c r="AG630" t="s">
        <v>46</v>
      </c>
      <c r="AH630" t="s">
        <v>158</v>
      </c>
      <c r="AI630" s="1">
        <v>41396</v>
      </c>
      <c r="AJ630">
        <v>13273.52</v>
      </c>
      <c r="AK630" s="33">
        <f t="shared" si="27"/>
        <v>41</v>
      </c>
      <c r="AL630" t="str">
        <f t="shared" si="28"/>
        <v>39-43</v>
      </c>
      <c r="AM630" t="str">
        <f t="shared" si="29"/>
        <v>12.000 a 13.999</v>
      </c>
    </row>
    <row r="631" spans="1:39" x14ac:dyDescent="0.25">
      <c r="A631" t="s">
        <v>3115</v>
      </c>
      <c r="B631" t="s">
        <v>36</v>
      </c>
      <c r="C631">
        <v>1544049</v>
      </c>
      <c r="D631">
        <v>14446000870</v>
      </c>
      <c r="E631" t="s">
        <v>3116</v>
      </c>
      <c r="F631" t="s">
        <v>37</v>
      </c>
      <c r="G631" t="s">
        <v>3117</v>
      </c>
      <c r="H631" t="s">
        <v>48</v>
      </c>
      <c r="I631" t="s">
        <v>39</v>
      </c>
      <c r="K631" t="s">
        <v>72</v>
      </c>
      <c r="L631" t="s">
        <v>3118</v>
      </c>
      <c r="M631">
        <v>294</v>
      </c>
      <c r="N631" t="s">
        <v>137</v>
      </c>
      <c r="O631" t="s">
        <v>86</v>
      </c>
      <c r="P631">
        <v>294</v>
      </c>
      <c r="Q631" t="s">
        <v>137</v>
      </c>
      <c r="R631" t="s">
        <v>86</v>
      </c>
      <c r="T631" t="s">
        <v>61</v>
      </c>
      <c r="U631" t="s">
        <v>1241</v>
      </c>
      <c r="V631" t="s">
        <v>44</v>
      </c>
      <c r="X631" t="s">
        <v>45</v>
      </c>
      <c r="AA631">
        <v>0</v>
      </c>
      <c r="AC631">
        <v>0</v>
      </c>
      <c r="AG631" t="s">
        <v>46</v>
      </c>
      <c r="AH631" t="s">
        <v>158</v>
      </c>
      <c r="AI631" s="1">
        <v>38926</v>
      </c>
      <c r="AJ631">
        <v>18663.64</v>
      </c>
      <c r="AK631" s="33">
        <f t="shared" si="27"/>
        <v>54</v>
      </c>
      <c r="AL631" t="str">
        <f t="shared" si="28"/>
        <v>54-58</v>
      </c>
      <c r="AM631" t="str">
        <f t="shared" si="29"/>
        <v>18.000 a 19.999</v>
      </c>
    </row>
    <row r="632" spans="1:39" x14ac:dyDescent="0.25">
      <c r="A632" t="s">
        <v>3119</v>
      </c>
      <c r="B632" t="s">
        <v>36</v>
      </c>
      <c r="C632">
        <v>2461706</v>
      </c>
      <c r="D632">
        <v>4669811630</v>
      </c>
      <c r="E632" t="s">
        <v>3120</v>
      </c>
      <c r="F632" t="s">
        <v>37</v>
      </c>
      <c r="G632" t="s">
        <v>3121</v>
      </c>
      <c r="H632" t="s">
        <v>48</v>
      </c>
      <c r="I632" t="s">
        <v>39</v>
      </c>
      <c r="K632" t="s">
        <v>40</v>
      </c>
      <c r="L632" t="s">
        <v>244</v>
      </c>
      <c r="M632">
        <v>369</v>
      </c>
      <c r="N632" t="s">
        <v>242</v>
      </c>
      <c r="O632" t="s">
        <v>41</v>
      </c>
      <c r="P632">
        <v>369</v>
      </c>
      <c r="Q632" t="s">
        <v>242</v>
      </c>
      <c r="R632" t="s">
        <v>41</v>
      </c>
      <c r="T632" t="s">
        <v>61</v>
      </c>
      <c r="U632" t="s">
        <v>1351</v>
      </c>
      <c r="V632" t="s">
        <v>44</v>
      </c>
      <c r="X632" t="s">
        <v>45</v>
      </c>
      <c r="AA632">
        <v>0</v>
      </c>
      <c r="AC632">
        <v>0</v>
      </c>
      <c r="AG632" t="s">
        <v>46</v>
      </c>
      <c r="AH632" t="s">
        <v>158</v>
      </c>
      <c r="AI632" s="1">
        <v>39716</v>
      </c>
      <c r="AJ632">
        <v>16591.91</v>
      </c>
      <c r="AK632" s="33">
        <f t="shared" si="27"/>
        <v>44</v>
      </c>
      <c r="AL632" t="str">
        <f t="shared" si="28"/>
        <v>44-48</v>
      </c>
      <c r="AM632" t="str">
        <f t="shared" si="29"/>
        <v>16.000 a 17.999</v>
      </c>
    </row>
    <row r="633" spans="1:39" x14ac:dyDescent="0.25">
      <c r="A633" t="s">
        <v>3122</v>
      </c>
      <c r="B633" t="s">
        <v>36</v>
      </c>
      <c r="C633">
        <v>1765527</v>
      </c>
      <c r="D633">
        <v>3752262656</v>
      </c>
      <c r="E633" t="s">
        <v>3123</v>
      </c>
      <c r="F633" t="s">
        <v>37</v>
      </c>
      <c r="G633" t="s">
        <v>3124</v>
      </c>
      <c r="H633" t="s">
        <v>48</v>
      </c>
      <c r="I633" t="s">
        <v>39</v>
      </c>
      <c r="K633" t="s">
        <v>40</v>
      </c>
      <c r="M633">
        <v>783</v>
      </c>
      <c r="N633" t="s">
        <v>376</v>
      </c>
      <c r="O633" t="s">
        <v>142</v>
      </c>
      <c r="P633">
        <v>414</v>
      </c>
      <c r="Q633" t="s">
        <v>128</v>
      </c>
      <c r="R633" t="s">
        <v>41</v>
      </c>
      <c r="T633" t="s">
        <v>61</v>
      </c>
      <c r="U633" t="s">
        <v>1278</v>
      </c>
      <c r="V633" t="s">
        <v>44</v>
      </c>
      <c r="X633" t="s">
        <v>45</v>
      </c>
      <c r="AA633">
        <v>0</v>
      </c>
      <c r="AC633">
        <v>0</v>
      </c>
      <c r="AG633" t="s">
        <v>46</v>
      </c>
      <c r="AH633" t="s">
        <v>158</v>
      </c>
      <c r="AI633" s="1">
        <v>42030</v>
      </c>
      <c r="AJ633">
        <v>12763.01</v>
      </c>
      <c r="AK633" s="33">
        <f t="shared" si="27"/>
        <v>43</v>
      </c>
      <c r="AL633" t="str">
        <f t="shared" si="28"/>
        <v>39-43</v>
      </c>
      <c r="AM633" t="str">
        <f t="shared" si="29"/>
        <v>12.000 a 13.999</v>
      </c>
    </row>
    <row r="634" spans="1:39" x14ac:dyDescent="0.25">
      <c r="A634" t="s">
        <v>3125</v>
      </c>
      <c r="B634" t="s">
        <v>36</v>
      </c>
      <c r="C634">
        <v>2507814</v>
      </c>
      <c r="D634">
        <v>25909013807</v>
      </c>
      <c r="E634" t="s">
        <v>1940</v>
      </c>
      <c r="F634" t="s">
        <v>37</v>
      </c>
      <c r="G634" t="s">
        <v>3126</v>
      </c>
      <c r="H634" t="s">
        <v>48</v>
      </c>
      <c r="I634" t="s">
        <v>39</v>
      </c>
      <c r="K634" t="s">
        <v>72</v>
      </c>
      <c r="L634" t="s">
        <v>3127</v>
      </c>
      <c r="M634">
        <v>288</v>
      </c>
      <c r="N634" t="s">
        <v>186</v>
      </c>
      <c r="O634" t="s">
        <v>86</v>
      </c>
      <c r="P634">
        <v>288</v>
      </c>
      <c r="Q634" t="s">
        <v>186</v>
      </c>
      <c r="R634" t="s">
        <v>86</v>
      </c>
      <c r="T634" t="s">
        <v>61</v>
      </c>
      <c r="U634" t="s">
        <v>1285</v>
      </c>
      <c r="V634" t="s">
        <v>44</v>
      </c>
      <c r="X634" t="s">
        <v>45</v>
      </c>
      <c r="AA634">
        <v>0</v>
      </c>
      <c r="AC634">
        <v>0</v>
      </c>
      <c r="AG634" t="s">
        <v>46</v>
      </c>
      <c r="AH634" t="s">
        <v>158</v>
      </c>
      <c r="AI634" s="1">
        <v>40939</v>
      </c>
      <c r="AJ634">
        <v>18058.169999999998</v>
      </c>
      <c r="AK634" s="33">
        <f t="shared" si="27"/>
        <v>44</v>
      </c>
      <c r="AL634" t="str">
        <f t="shared" si="28"/>
        <v>44-48</v>
      </c>
      <c r="AM634" t="str">
        <f t="shared" si="29"/>
        <v>18.000 a 19.999</v>
      </c>
    </row>
    <row r="635" spans="1:39" x14ac:dyDescent="0.25">
      <c r="A635" t="s">
        <v>3128</v>
      </c>
      <c r="B635" t="s">
        <v>36</v>
      </c>
      <c r="C635">
        <v>3253851</v>
      </c>
      <c r="D635">
        <v>1692377027</v>
      </c>
      <c r="E635" t="s">
        <v>3129</v>
      </c>
      <c r="F635" t="s">
        <v>37</v>
      </c>
      <c r="G635" t="s">
        <v>3130</v>
      </c>
      <c r="H635" t="s">
        <v>48</v>
      </c>
      <c r="I635" t="s">
        <v>39</v>
      </c>
      <c r="K635" t="s">
        <v>271</v>
      </c>
      <c r="M635">
        <v>802</v>
      </c>
      <c r="N635" t="s">
        <v>289</v>
      </c>
      <c r="O635" t="s">
        <v>55</v>
      </c>
      <c r="P635">
        <v>1152</v>
      </c>
      <c r="Q635" t="s">
        <v>113</v>
      </c>
      <c r="R635" t="s">
        <v>55</v>
      </c>
      <c r="T635" t="s">
        <v>61</v>
      </c>
      <c r="U635" t="s">
        <v>1244</v>
      </c>
      <c r="V635" t="s">
        <v>44</v>
      </c>
      <c r="X635" t="s">
        <v>45</v>
      </c>
      <c r="AA635">
        <v>0</v>
      </c>
      <c r="AC635">
        <v>0</v>
      </c>
      <c r="AG635" t="s">
        <v>46</v>
      </c>
      <c r="AH635" t="s">
        <v>158</v>
      </c>
      <c r="AI635" s="1">
        <v>44474</v>
      </c>
      <c r="AJ635">
        <v>9616.18</v>
      </c>
      <c r="AK635" s="33">
        <f t="shared" si="27"/>
        <v>29</v>
      </c>
      <c r="AL635" t="str">
        <f t="shared" si="28"/>
        <v>29-33</v>
      </c>
      <c r="AM635" t="str">
        <f t="shared" si="29"/>
        <v>8.000 a 9.999</v>
      </c>
    </row>
    <row r="636" spans="1:39" x14ac:dyDescent="0.25">
      <c r="A636" t="s">
        <v>3131</v>
      </c>
      <c r="B636" t="s">
        <v>36</v>
      </c>
      <c r="C636">
        <v>1369941</v>
      </c>
      <c r="D636">
        <v>9484037801</v>
      </c>
      <c r="E636" t="s">
        <v>3132</v>
      </c>
      <c r="F636" t="s">
        <v>37</v>
      </c>
      <c r="G636" t="s">
        <v>3133</v>
      </c>
      <c r="H636" t="s">
        <v>48</v>
      </c>
      <c r="I636" t="s">
        <v>39</v>
      </c>
      <c r="K636" t="s">
        <v>72</v>
      </c>
      <c r="L636" t="s">
        <v>617</v>
      </c>
      <c r="M636">
        <v>349</v>
      </c>
      <c r="N636" t="s">
        <v>65</v>
      </c>
      <c r="O636" t="s">
        <v>41</v>
      </c>
      <c r="P636">
        <v>349</v>
      </c>
      <c r="Q636" t="s">
        <v>65</v>
      </c>
      <c r="R636" t="s">
        <v>41</v>
      </c>
      <c r="T636" t="s">
        <v>61</v>
      </c>
      <c r="U636" t="s">
        <v>1252</v>
      </c>
      <c r="V636" t="s">
        <v>44</v>
      </c>
      <c r="X636" t="s">
        <v>45</v>
      </c>
      <c r="AA636">
        <v>0</v>
      </c>
      <c r="AC636">
        <v>0</v>
      </c>
      <c r="AG636" t="s">
        <v>46</v>
      </c>
      <c r="AH636" t="s">
        <v>158</v>
      </c>
      <c r="AI636" s="1">
        <v>37662</v>
      </c>
      <c r="AJ636">
        <v>20530.009999999998</v>
      </c>
      <c r="AK636" s="33">
        <f t="shared" si="27"/>
        <v>56</v>
      </c>
      <c r="AL636" t="str">
        <f t="shared" si="28"/>
        <v>54-58</v>
      </c>
      <c r="AM636" t="str">
        <f t="shared" si="29"/>
        <v>20.000 ou mais</v>
      </c>
    </row>
    <row r="637" spans="1:39" x14ac:dyDescent="0.25">
      <c r="A637" t="s">
        <v>3134</v>
      </c>
      <c r="B637" t="s">
        <v>36</v>
      </c>
      <c r="C637">
        <v>2151966</v>
      </c>
      <c r="D637">
        <v>104820160</v>
      </c>
      <c r="E637" t="s">
        <v>3135</v>
      </c>
      <c r="F637" t="s">
        <v>37</v>
      </c>
      <c r="G637" t="s">
        <v>3136</v>
      </c>
      <c r="H637" t="s">
        <v>48</v>
      </c>
      <c r="I637" t="s">
        <v>39</v>
      </c>
      <c r="K637" t="s">
        <v>136</v>
      </c>
      <c r="M637">
        <v>305</v>
      </c>
      <c r="N637" t="s">
        <v>100</v>
      </c>
      <c r="O637" t="s">
        <v>86</v>
      </c>
      <c r="P637">
        <v>305</v>
      </c>
      <c r="Q637" t="s">
        <v>100</v>
      </c>
      <c r="R637" t="s">
        <v>86</v>
      </c>
      <c r="T637" t="s">
        <v>61</v>
      </c>
      <c r="U637" t="s">
        <v>1278</v>
      </c>
      <c r="V637" t="s">
        <v>92</v>
      </c>
      <c r="X637" t="s">
        <v>45</v>
      </c>
      <c r="Z637" t="s">
        <v>698</v>
      </c>
      <c r="AA637">
        <v>0</v>
      </c>
      <c r="AC637">
        <v>81000</v>
      </c>
      <c r="AD637" t="s">
        <v>3137</v>
      </c>
      <c r="AE637" t="s">
        <v>3138</v>
      </c>
      <c r="AF637" t="s">
        <v>45</v>
      </c>
      <c r="AG637" t="s">
        <v>46</v>
      </c>
      <c r="AH637" t="s">
        <v>158</v>
      </c>
      <c r="AI637" s="1">
        <v>41871</v>
      </c>
      <c r="AJ637">
        <v>12763.01</v>
      </c>
      <c r="AK637" s="33">
        <f t="shared" si="27"/>
        <v>39</v>
      </c>
      <c r="AL637" t="str">
        <f t="shared" si="28"/>
        <v>39-43</v>
      </c>
      <c r="AM637" t="str">
        <f t="shared" si="29"/>
        <v>12.000 a 13.999</v>
      </c>
    </row>
    <row r="638" spans="1:39" x14ac:dyDescent="0.25">
      <c r="A638" t="s">
        <v>3139</v>
      </c>
      <c r="B638" t="s">
        <v>36</v>
      </c>
      <c r="C638">
        <v>1625234</v>
      </c>
      <c r="D638">
        <v>2620275938</v>
      </c>
      <c r="E638" t="s">
        <v>3140</v>
      </c>
      <c r="F638" t="s">
        <v>37</v>
      </c>
      <c r="G638" t="s">
        <v>3141</v>
      </c>
      <c r="H638" t="s">
        <v>48</v>
      </c>
      <c r="I638" t="s">
        <v>39</v>
      </c>
      <c r="K638" t="s">
        <v>68</v>
      </c>
      <c r="M638">
        <v>314</v>
      </c>
      <c r="N638" t="s">
        <v>135</v>
      </c>
      <c r="O638" t="s">
        <v>86</v>
      </c>
      <c r="P638">
        <v>314</v>
      </c>
      <c r="Q638" t="s">
        <v>135</v>
      </c>
      <c r="R638" t="s">
        <v>86</v>
      </c>
      <c r="T638" t="s">
        <v>61</v>
      </c>
      <c r="U638" t="s">
        <v>1285</v>
      </c>
      <c r="V638" t="s">
        <v>44</v>
      </c>
      <c r="X638" t="s">
        <v>45</v>
      </c>
      <c r="AA638">
        <v>0</v>
      </c>
      <c r="AC638">
        <v>0</v>
      </c>
      <c r="AG638" t="s">
        <v>46</v>
      </c>
      <c r="AH638" t="s">
        <v>158</v>
      </c>
      <c r="AI638" s="1">
        <v>40414</v>
      </c>
      <c r="AJ638">
        <v>17255.59</v>
      </c>
      <c r="AK638" s="33">
        <f t="shared" si="27"/>
        <v>46</v>
      </c>
      <c r="AL638" t="str">
        <f t="shared" si="28"/>
        <v>44-48</v>
      </c>
      <c r="AM638" t="str">
        <f t="shared" si="29"/>
        <v>16.000 a 17.999</v>
      </c>
    </row>
    <row r="639" spans="1:39" x14ac:dyDescent="0.25">
      <c r="A639" t="s">
        <v>3142</v>
      </c>
      <c r="B639" t="s">
        <v>36</v>
      </c>
      <c r="C639">
        <v>2083516</v>
      </c>
      <c r="D639">
        <v>4398495606</v>
      </c>
      <c r="E639" t="s">
        <v>3143</v>
      </c>
      <c r="F639" t="s">
        <v>53</v>
      </c>
      <c r="G639" t="s">
        <v>3144</v>
      </c>
      <c r="H639" t="s">
        <v>48</v>
      </c>
      <c r="I639" t="s">
        <v>39</v>
      </c>
      <c r="K639" t="s">
        <v>40</v>
      </c>
      <c r="M639">
        <v>795</v>
      </c>
      <c r="N639" t="s">
        <v>621</v>
      </c>
      <c r="O639" t="s">
        <v>55</v>
      </c>
      <c r="P639">
        <v>1158</v>
      </c>
      <c r="Q639" t="s">
        <v>608</v>
      </c>
      <c r="R639" t="s">
        <v>55</v>
      </c>
      <c r="T639" t="s">
        <v>61</v>
      </c>
      <c r="U639" t="s">
        <v>1257</v>
      </c>
      <c r="V639" t="s">
        <v>44</v>
      </c>
      <c r="X639" t="s">
        <v>45</v>
      </c>
      <c r="AA639">
        <v>0</v>
      </c>
      <c r="AC639">
        <v>0</v>
      </c>
      <c r="AG639" t="s">
        <v>46</v>
      </c>
      <c r="AH639" t="s">
        <v>158</v>
      </c>
      <c r="AI639" s="1">
        <v>41666</v>
      </c>
      <c r="AJ639">
        <v>11800.12</v>
      </c>
      <c r="AK639" s="33">
        <f t="shared" si="27"/>
        <v>41</v>
      </c>
      <c r="AL639" t="str">
        <f t="shared" si="28"/>
        <v>39-43</v>
      </c>
      <c r="AM639" t="str">
        <f t="shared" si="29"/>
        <v>10.000 a 11.999</v>
      </c>
    </row>
    <row r="640" spans="1:39" x14ac:dyDescent="0.25">
      <c r="A640" t="s">
        <v>3145</v>
      </c>
      <c r="B640" t="s">
        <v>36</v>
      </c>
      <c r="C640">
        <v>1086824</v>
      </c>
      <c r="D640">
        <v>8608956616</v>
      </c>
      <c r="E640" t="s">
        <v>267</v>
      </c>
      <c r="F640" t="s">
        <v>53</v>
      </c>
      <c r="G640" t="s">
        <v>3146</v>
      </c>
      <c r="H640" t="s">
        <v>48</v>
      </c>
      <c r="I640" t="s">
        <v>39</v>
      </c>
      <c r="K640" t="s">
        <v>40</v>
      </c>
      <c r="M640">
        <v>403</v>
      </c>
      <c r="N640" t="s">
        <v>105</v>
      </c>
      <c r="O640" t="s">
        <v>41</v>
      </c>
      <c r="P640">
        <v>403</v>
      </c>
      <c r="Q640" t="s">
        <v>105</v>
      </c>
      <c r="R640" t="s">
        <v>41</v>
      </c>
      <c r="T640" t="s">
        <v>61</v>
      </c>
      <c r="U640" t="s">
        <v>1244</v>
      </c>
      <c r="V640" t="s">
        <v>44</v>
      </c>
      <c r="X640" t="s">
        <v>45</v>
      </c>
      <c r="AA640">
        <v>0</v>
      </c>
      <c r="AC640">
        <v>0</v>
      </c>
      <c r="AG640" t="s">
        <v>46</v>
      </c>
      <c r="AH640" t="s">
        <v>158</v>
      </c>
      <c r="AI640" s="1">
        <v>44713</v>
      </c>
      <c r="AJ640">
        <v>9616.18</v>
      </c>
      <c r="AK640" s="33">
        <f t="shared" si="27"/>
        <v>36</v>
      </c>
      <c r="AL640" t="str">
        <f t="shared" si="28"/>
        <v>34-38</v>
      </c>
      <c r="AM640" t="str">
        <f t="shared" si="29"/>
        <v>8.000 a 9.999</v>
      </c>
    </row>
    <row r="641" spans="1:39" x14ac:dyDescent="0.25">
      <c r="A641" t="s">
        <v>3147</v>
      </c>
      <c r="B641" t="s">
        <v>36</v>
      </c>
      <c r="C641">
        <v>412957</v>
      </c>
      <c r="D641">
        <v>34582746691</v>
      </c>
      <c r="E641" t="s">
        <v>3148</v>
      </c>
      <c r="F641" t="s">
        <v>53</v>
      </c>
      <c r="G641" t="s">
        <v>3149</v>
      </c>
      <c r="H641" t="s">
        <v>48</v>
      </c>
      <c r="I641" t="s">
        <v>39</v>
      </c>
      <c r="K641" t="s">
        <v>40</v>
      </c>
      <c r="L641" t="s">
        <v>3150</v>
      </c>
      <c r="M641">
        <v>301</v>
      </c>
      <c r="N641" t="s">
        <v>69</v>
      </c>
      <c r="O641" t="s">
        <v>70</v>
      </c>
      <c r="P641">
        <v>301</v>
      </c>
      <c r="Q641" t="s">
        <v>69</v>
      </c>
      <c r="R641" t="s">
        <v>70</v>
      </c>
      <c r="T641" t="s">
        <v>61</v>
      </c>
      <c r="U641" t="s">
        <v>1252</v>
      </c>
      <c r="V641" t="s">
        <v>44</v>
      </c>
      <c r="X641" t="s">
        <v>45</v>
      </c>
      <c r="AA641">
        <v>0</v>
      </c>
      <c r="AC641">
        <v>0</v>
      </c>
      <c r="AG641" t="s">
        <v>46</v>
      </c>
      <c r="AH641" t="s">
        <v>158</v>
      </c>
      <c r="AI641" s="1">
        <v>31990</v>
      </c>
      <c r="AJ641">
        <v>24761.55</v>
      </c>
      <c r="AK641" s="33">
        <f t="shared" si="27"/>
        <v>65</v>
      </c>
      <c r="AL641" t="str">
        <f t="shared" si="28"/>
        <v>64-68</v>
      </c>
      <c r="AM641" t="str">
        <f t="shared" si="29"/>
        <v>20.000 ou mais</v>
      </c>
    </row>
    <row r="642" spans="1:39" x14ac:dyDescent="0.25">
      <c r="A642" t="s">
        <v>3151</v>
      </c>
      <c r="B642" t="s">
        <v>36</v>
      </c>
      <c r="C642">
        <v>3253401</v>
      </c>
      <c r="D642">
        <v>8208029645</v>
      </c>
      <c r="E642" t="s">
        <v>3152</v>
      </c>
      <c r="F642" t="s">
        <v>53</v>
      </c>
      <c r="G642" t="s">
        <v>3153</v>
      </c>
      <c r="H642" t="s">
        <v>48</v>
      </c>
      <c r="I642" t="s">
        <v>39</v>
      </c>
      <c r="K642" t="s">
        <v>40</v>
      </c>
      <c r="M642">
        <v>1158</v>
      </c>
      <c r="N642" t="s">
        <v>608</v>
      </c>
      <c r="O642" t="s">
        <v>55</v>
      </c>
      <c r="P642">
        <v>1158</v>
      </c>
      <c r="Q642" t="s">
        <v>608</v>
      </c>
      <c r="R642" t="s">
        <v>55</v>
      </c>
      <c r="T642" t="s">
        <v>342</v>
      </c>
      <c r="U642" t="s">
        <v>1257</v>
      </c>
      <c r="V642" t="s">
        <v>1346</v>
      </c>
      <c r="X642" t="s">
        <v>45</v>
      </c>
      <c r="AA642">
        <v>0</v>
      </c>
      <c r="AC642">
        <v>0</v>
      </c>
      <c r="AG642" t="s">
        <v>826</v>
      </c>
      <c r="AH642" t="s">
        <v>158</v>
      </c>
      <c r="AI642" s="1">
        <v>44470</v>
      </c>
      <c r="AJ642">
        <v>10971.74</v>
      </c>
      <c r="AK642" s="33">
        <f t="shared" si="27"/>
        <v>36</v>
      </c>
      <c r="AL642" t="str">
        <f t="shared" si="28"/>
        <v>34-38</v>
      </c>
      <c r="AM642" t="str">
        <f t="shared" si="29"/>
        <v>10.000 a 11.999</v>
      </c>
    </row>
    <row r="643" spans="1:39" x14ac:dyDescent="0.25">
      <c r="A643" t="s">
        <v>3154</v>
      </c>
      <c r="B643" t="s">
        <v>36</v>
      </c>
      <c r="C643">
        <v>411768</v>
      </c>
      <c r="D643">
        <v>78890896</v>
      </c>
      <c r="E643" t="s">
        <v>3155</v>
      </c>
      <c r="F643" t="s">
        <v>53</v>
      </c>
      <c r="G643" t="s">
        <v>3156</v>
      </c>
      <c r="H643" t="s">
        <v>48</v>
      </c>
      <c r="I643" t="s">
        <v>39</v>
      </c>
      <c r="K643" t="s">
        <v>72</v>
      </c>
      <c r="L643" t="s">
        <v>385</v>
      </c>
      <c r="M643">
        <v>314</v>
      </c>
      <c r="N643" t="s">
        <v>135</v>
      </c>
      <c r="O643" t="s">
        <v>86</v>
      </c>
      <c r="P643">
        <v>314</v>
      </c>
      <c r="Q643" t="s">
        <v>135</v>
      </c>
      <c r="R643" t="s">
        <v>86</v>
      </c>
      <c r="T643" t="s">
        <v>61</v>
      </c>
      <c r="U643" t="s">
        <v>1285</v>
      </c>
      <c r="V643" t="s">
        <v>44</v>
      </c>
      <c r="X643" t="s">
        <v>45</v>
      </c>
      <c r="AA643">
        <v>0</v>
      </c>
      <c r="AC643">
        <v>0</v>
      </c>
      <c r="AG643" t="s">
        <v>46</v>
      </c>
      <c r="AH643" t="s">
        <v>158</v>
      </c>
      <c r="AI643" s="1">
        <v>29221</v>
      </c>
      <c r="AJ643">
        <v>22414.41</v>
      </c>
      <c r="AK643" s="33">
        <f t="shared" ref="AK643:AK706" si="30">(YEAR($AO$2))-YEAR(E643)</f>
        <v>66</v>
      </c>
      <c r="AL643" t="str">
        <f t="shared" ref="AL643:AL706" si="31">VLOOKUP(AK643,$AQ$2:$AR$13,2,1)</f>
        <v>64-68</v>
      </c>
      <c r="AM643" t="str">
        <f t="shared" ref="AM643:AM706" si="32">VLOOKUP(AJ643,$AS$2:$AT$12,2,1)</f>
        <v>20.000 ou mais</v>
      </c>
    </row>
    <row r="644" spans="1:39" x14ac:dyDescent="0.25">
      <c r="A644" t="s">
        <v>3157</v>
      </c>
      <c r="B644" t="s">
        <v>36</v>
      </c>
      <c r="C644">
        <v>1690803</v>
      </c>
      <c r="D644">
        <v>14957052859</v>
      </c>
      <c r="E644" t="s">
        <v>1735</v>
      </c>
      <c r="F644" t="s">
        <v>53</v>
      </c>
      <c r="G644" t="s">
        <v>3158</v>
      </c>
      <c r="H644" t="s">
        <v>67</v>
      </c>
      <c r="I644" t="s">
        <v>39</v>
      </c>
      <c r="K644" t="s">
        <v>72</v>
      </c>
      <c r="L644" t="s">
        <v>3159</v>
      </c>
      <c r="M644">
        <v>372</v>
      </c>
      <c r="N644" t="s">
        <v>76</v>
      </c>
      <c r="O644" t="s">
        <v>41</v>
      </c>
      <c r="P644">
        <v>372</v>
      </c>
      <c r="Q644" t="s">
        <v>76</v>
      </c>
      <c r="R644" t="s">
        <v>41</v>
      </c>
      <c r="T644" t="s">
        <v>61</v>
      </c>
      <c r="U644" t="s">
        <v>1269</v>
      </c>
      <c r="V644" t="s">
        <v>44</v>
      </c>
      <c r="X644" t="s">
        <v>45</v>
      </c>
      <c r="AA644">
        <v>0</v>
      </c>
      <c r="AC644">
        <v>0</v>
      </c>
      <c r="AG644" t="s">
        <v>46</v>
      </c>
      <c r="AH644" t="s">
        <v>158</v>
      </c>
      <c r="AI644" s="1">
        <v>39876</v>
      </c>
      <c r="AJ644">
        <v>17945.810000000001</v>
      </c>
      <c r="AK644" s="33">
        <f t="shared" si="30"/>
        <v>51</v>
      </c>
      <c r="AL644" t="str">
        <f t="shared" si="31"/>
        <v>49-53</v>
      </c>
      <c r="AM644" t="str">
        <f t="shared" si="32"/>
        <v>16.000 a 17.999</v>
      </c>
    </row>
    <row r="645" spans="1:39" x14ac:dyDescent="0.25">
      <c r="A645" t="s">
        <v>3160</v>
      </c>
      <c r="B645" t="s">
        <v>36</v>
      </c>
      <c r="C645">
        <v>2333771</v>
      </c>
      <c r="D645">
        <v>27479623852</v>
      </c>
      <c r="E645" t="s">
        <v>3161</v>
      </c>
      <c r="F645" t="s">
        <v>53</v>
      </c>
      <c r="G645" t="s">
        <v>3162</v>
      </c>
      <c r="H645" t="s">
        <v>48</v>
      </c>
      <c r="I645" t="s">
        <v>39</v>
      </c>
      <c r="K645" t="s">
        <v>72</v>
      </c>
      <c r="M645">
        <v>1275</v>
      </c>
      <c r="N645" t="s">
        <v>3163</v>
      </c>
      <c r="O645" t="s">
        <v>70</v>
      </c>
      <c r="P645">
        <v>301</v>
      </c>
      <c r="Q645" t="s">
        <v>69</v>
      </c>
      <c r="R645" t="s">
        <v>70</v>
      </c>
      <c r="T645" t="s">
        <v>61</v>
      </c>
      <c r="U645" t="s">
        <v>1236</v>
      </c>
      <c r="V645" t="s">
        <v>44</v>
      </c>
      <c r="X645" t="s">
        <v>45</v>
      </c>
      <c r="AA645">
        <v>0</v>
      </c>
      <c r="AC645">
        <v>0</v>
      </c>
      <c r="AG645" t="s">
        <v>46</v>
      </c>
      <c r="AH645" t="s">
        <v>158</v>
      </c>
      <c r="AI645" s="1">
        <v>42615</v>
      </c>
      <c r="AJ645">
        <v>13255.3</v>
      </c>
      <c r="AK645" s="33">
        <f t="shared" si="30"/>
        <v>43</v>
      </c>
      <c r="AL645" t="str">
        <f t="shared" si="31"/>
        <v>39-43</v>
      </c>
      <c r="AM645" t="str">
        <f t="shared" si="32"/>
        <v>12.000 a 13.999</v>
      </c>
    </row>
    <row r="646" spans="1:39" x14ac:dyDescent="0.25">
      <c r="A646" t="s">
        <v>3164</v>
      </c>
      <c r="B646" t="s">
        <v>36</v>
      </c>
      <c r="C646">
        <v>1939378</v>
      </c>
      <c r="D646">
        <v>4726320602</v>
      </c>
      <c r="E646" t="s">
        <v>3165</v>
      </c>
      <c r="F646" t="s">
        <v>53</v>
      </c>
      <c r="G646" t="s">
        <v>3166</v>
      </c>
      <c r="H646" t="s">
        <v>48</v>
      </c>
      <c r="I646" t="s">
        <v>39</v>
      </c>
      <c r="K646" t="s">
        <v>40</v>
      </c>
      <c r="M646">
        <v>399</v>
      </c>
      <c r="N646" t="s">
        <v>115</v>
      </c>
      <c r="O646" t="s">
        <v>70</v>
      </c>
      <c r="P646">
        <v>399</v>
      </c>
      <c r="Q646" t="s">
        <v>115</v>
      </c>
      <c r="R646" t="s">
        <v>70</v>
      </c>
      <c r="T646" t="s">
        <v>61</v>
      </c>
      <c r="U646" t="s">
        <v>1302</v>
      </c>
      <c r="V646" t="s">
        <v>44</v>
      </c>
      <c r="X646" t="s">
        <v>45</v>
      </c>
      <c r="AA646">
        <v>0</v>
      </c>
      <c r="AC646">
        <v>0</v>
      </c>
      <c r="AG646" t="s">
        <v>46</v>
      </c>
      <c r="AH646" t="s">
        <v>158</v>
      </c>
      <c r="AI646" s="1">
        <v>41023</v>
      </c>
      <c r="AJ646">
        <v>13273.52</v>
      </c>
      <c r="AK646" s="33">
        <f t="shared" si="30"/>
        <v>42</v>
      </c>
      <c r="AL646" t="str">
        <f t="shared" si="31"/>
        <v>39-43</v>
      </c>
      <c r="AM646" t="str">
        <f t="shared" si="32"/>
        <v>12.000 a 13.999</v>
      </c>
    </row>
    <row r="647" spans="1:39" x14ac:dyDescent="0.25">
      <c r="A647" t="s">
        <v>3167</v>
      </c>
      <c r="B647" t="s">
        <v>36</v>
      </c>
      <c r="C647">
        <v>2093267</v>
      </c>
      <c r="D647">
        <v>2313136833</v>
      </c>
      <c r="E647" t="s">
        <v>3168</v>
      </c>
      <c r="F647" t="s">
        <v>53</v>
      </c>
      <c r="G647" t="s">
        <v>3169</v>
      </c>
      <c r="H647" t="s">
        <v>48</v>
      </c>
      <c r="I647" t="s">
        <v>39</v>
      </c>
      <c r="K647" t="s">
        <v>72</v>
      </c>
      <c r="M647">
        <v>1294</v>
      </c>
      <c r="N647" t="s">
        <v>3170</v>
      </c>
      <c r="O647" t="s">
        <v>142</v>
      </c>
      <c r="P647">
        <v>340</v>
      </c>
      <c r="Q647" t="s">
        <v>143</v>
      </c>
      <c r="R647" t="s">
        <v>41</v>
      </c>
      <c r="T647" t="s">
        <v>61</v>
      </c>
      <c r="U647" t="s">
        <v>1278</v>
      </c>
      <c r="V647" t="s">
        <v>44</v>
      </c>
      <c r="X647" t="s">
        <v>45</v>
      </c>
      <c r="AA647">
        <v>0</v>
      </c>
      <c r="AC647">
        <v>0</v>
      </c>
      <c r="AG647" t="s">
        <v>46</v>
      </c>
      <c r="AH647" t="s">
        <v>158</v>
      </c>
      <c r="AI647" s="1">
        <v>41704</v>
      </c>
      <c r="AJ647">
        <v>13746.19</v>
      </c>
      <c r="AK647" s="33">
        <f t="shared" si="30"/>
        <v>58</v>
      </c>
      <c r="AL647" t="str">
        <f t="shared" si="31"/>
        <v>54-58</v>
      </c>
      <c r="AM647" t="str">
        <f t="shared" si="32"/>
        <v>12.000 a 13.999</v>
      </c>
    </row>
    <row r="648" spans="1:39" x14ac:dyDescent="0.25">
      <c r="A648" t="s">
        <v>3171</v>
      </c>
      <c r="B648" t="s">
        <v>36</v>
      </c>
      <c r="C648">
        <v>1644595</v>
      </c>
      <c r="D648">
        <v>18300533885</v>
      </c>
      <c r="E648" t="s">
        <v>3172</v>
      </c>
      <c r="F648" t="s">
        <v>53</v>
      </c>
      <c r="G648" t="s">
        <v>3173</v>
      </c>
      <c r="H648" t="s">
        <v>48</v>
      </c>
      <c r="I648" t="s">
        <v>39</v>
      </c>
      <c r="K648" t="s">
        <v>72</v>
      </c>
      <c r="L648" t="s">
        <v>3174</v>
      </c>
      <c r="M648">
        <v>808</v>
      </c>
      <c r="N648" t="s">
        <v>127</v>
      </c>
      <c r="O648" t="s">
        <v>41</v>
      </c>
      <c r="P648">
        <v>808</v>
      </c>
      <c r="Q648" t="s">
        <v>127</v>
      </c>
      <c r="R648" t="s">
        <v>41</v>
      </c>
      <c r="T648" t="s">
        <v>61</v>
      </c>
      <c r="U648" t="s">
        <v>1269</v>
      </c>
      <c r="V648" t="s">
        <v>44</v>
      </c>
      <c r="X648" t="s">
        <v>45</v>
      </c>
      <c r="AA648">
        <v>0</v>
      </c>
      <c r="AC648">
        <v>0</v>
      </c>
      <c r="AG648" t="s">
        <v>46</v>
      </c>
      <c r="AH648" t="s">
        <v>158</v>
      </c>
      <c r="AI648" s="1">
        <v>39660</v>
      </c>
      <c r="AJ648">
        <v>17945.810000000001</v>
      </c>
      <c r="AK648" s="33">
        <f t="shared" si="30"/>
        <v>49</v>
      </c>
      <c r="AL648" t="str">
        <f t="shared" si="31"/>
        <v>49-53</v>
      </c>
      <c r="AM648" t="str">
        <f t="shared" si="32"/>
        <v>16.000 a 17.999</v>
      </c>
    </row>
    <row r="649" spans="1:39" x14ac:dyDescent="0.25">
      <c r="A649" t="s">
        <v>3175</v>
      </c>
      <c r="B649" t="s">
        <v>36</v>
      </c>
      <c r="C649">
        <v>2253668</v>
      </c>
      <c r="D649">
        <v>7660521683</v>
      </c>
      <c r="E649" t="s">
        <v>3176</v>
      </c>
      <c r="F649" t="s">
        <v>53</v>
      </c>
      <c r="G649" t="s">
        <v>3177</v>
      </c>
      <c r="H649" t="s">
        <v>48</v>
      </c>
      <c r="I649" t="s">
        <v>39</v>
      </c>
      <c r="K649" t="s">
        <v>40</v>
      </c>
      <c r="M649">
        <v>807</v>
      </c>
      <c r="N649" t="s">
        <v>210</v>
      </c>
      <c r="O649" t="s">
        <v>41</v>
      </c>
      <c r="P649">
        <v>807</v>
      </c>
      <c r="Q649" t="s">
        <v>210</v>
      </c>
      <c r="R649" t="s">
        <v>41</v>
      </c>
      <c r="T649" t="s">
        <v>61</v>
      </c>
      <c r="U649" t="s">
        <v>1278</v>
      </c>
      <c r="V649" t="s">
        <v>44</v>
      </c>
      <c r="X649" t="s">
        <v>45</v>
      </c>
      <c r="AA649">
        <v>0</v>
      </c>
      <c r="AC649">
        <v>0</v>
      </c>
      <c r="AG649" t="s">
        <v>46</v>
      </c>
      <c r="AH649" t="s">
        <v>158</v>
      </c>
      <c r="AI649" s="1">
        <v>42278</v>
      </c>
      <c r="AJ649">
        <v>13744.75</v>
      </c>
      <c r="AK649" s="33">
        <f t="shared" si="30"/>
        <v>38</v>
      </c>
      <c r="AL649" t="str">
        <f t="shared" si="31"/>
        <v>34-38</v>
      </c>
      <c r="AM649" t="str">
        <f t="shared" si="32"/>
        <v>12.000 a 13.999</v>
      </c>
    </row>
    <row r="650" spans="1:39" x14ac:dyDescent="0.25">
      <c r="A650" t="s">
        <v>3178</v>
      </c>
      <c r="B650" t="s">
        <v>36</v>
      </c>
      <c r="C650">
        <v>2392161</v>
      </c>
      <c r="D650">
        <v>37048261897</v>
      </c>
      <c r="E650" t="s">
        <v>3179</v>
      </c>
      <c r="F650" t="s">
        <v>53</v>
      </c>
      <c r="G650" t="s">
        <v>3180</v>
      </c>
      <c r="H650" t="s">
        <v>48</v>
      </c>
      <c r="I650" t="s">
        <v>39</v>
      </c>
      <c r="K650" t="s">
        <v>40</v>
      </c>
      <c r="M650">
        <v>403</v>
      </c>
      <c r="N650" t="s">
        <v>105</v>
      </c>
      <c r="O650" t="s">
        <v>41</v>
      </c>
      <c r="P650">
        <v>403</v>
      </c>
      <c r="Q650" t="s">
        <v>105</v>
      </c>
      <c r="R650" t="s">
        <v>41</v>
      </c>
      <c r="T650" t="s">
        <v>61</v>
      </c>
      <c r="U650" t="s">
        <v>1236</v>
      </c>
      <c r="V650" t="s">
        <v>44</v>
      </c>
      <c r="X650" t="s">
        <v>45</v>
      </c>
      <c r="Z650" t="s">
        <v>162</v>
      </c>
      <c r="AA650">
        <v>0</v>
      </c>
      <c r="AC650">
        <v>0</v>
      </c>
      <c r="AE650" t="s">
        <v>3181</v>
      </c>
      <c r="AF650" t="s">
        <v>3182</v>
      </c>
      <c r="AG650" t="s">
        <v>46</v>
      </c>
      <c r="AH650" t="s">
        <v>158</v>
      </c>
      <c r="AI650" s="1">
        <v>42845</v>
      </c>
      <c r="AJ650">
        <v>12272.12</v>
      </c>
      <c r="AK650" s="33">
        <f t="shared" si="30"/>
        <v>32</v>
      </c>
      <c r="AL650" t="str">
        <f t="shared" si="31"/>
        <v>29-33</v>
      </c>
      <c r="AM650" t="str">
        <f t="shared" si="32"/>
        <v>12.000 a 13.999</v>
      </c>
    </row>
    <row r="651" spans="1:39" x14ac:dyDescent="0.25">
      <c r="A651" t="s">
        <v>3183</v>
      </c>
      <c r="B651" t="s">
        <v>36</v>
      </c>
      <c r="C651">
        <v>2126983</v>
      </c>
      <c r="D651">
        <v>2995465942</v>
      </c>
      <c r="E651" t="s">
        <v>3184</v>
      </c>
      <c r="F651" t="s">
        <v>53</v>
      </c>
      <c r="G651" t="s">
        <v>3185</v>
      </c>
      <c r="H651" t="s">
        <v>38</v>
      </c>
      <c r="I651" t="s">
        <v>39</v>
      </c>
      <c r="K651" t="s">
        <v>68</v>
      </c>
      <c r="M651">
        <v>391</v>
      </c>
      <c r="N651" t="s">
        <v>64</v>
      </c>
      <c r="O651" t="s">
        <v>41</v>
      </c>
      <c r="P651">
        <v>391</v>
      </c>
      <c r="Q651" t="s">
        <v>64</v>
      </c>
      <c r="R651" t="s">
        <v>41</v>
      </c>
      <c r="T651" t="s">
        <v>61</v>
      </c>
      <c r="U651" t="s">
        <v>1278</v>
      </c>
      <c r="V651" t="s">
        <v>44</v>
      </c>
      <c r="X651" t="s">
        <v>45</v>
      </c>
      <c r="AA651">
        <v>0</v>
      </c>
      <c r="AC651">
        <v>0</v>
      </c>
      <c r="AG651" t="s">
        <v>46</v>
      </c>
      <c r="AH651" t="s">
        <v>158</v>
      </c>
      <c r="AI651" s="1">
        <v>41793</v>
      </c>
      <c r="AJ651">
        <v>13746.19</v>
      </c>
      <c r="AK651" s="33">
        <f t="shared" si="30"/>
        <v>42</v>
      </c>
      <c r="AL651" t="str">
        <f t="shared" si="31"/>
        <v>39-43</v>
      </c>
      <c r="AM651" t="str">
        <f t="shared" si="32"/>
        <v>12.000 a 13.999</v>
      </c>
    </row>
    <row r="652" spans="1:39" x14ac:dyDescent="0.25">
      <c r="A652" t="s">
        <v>3186</v>
      </c>
      <c r="B652" t="s">
        <v>36</v>
      </c>
      <c r="C652">
        <v>3060780</v>
      </c>
      <c r="D652">
        <v>36867986897</v>
      </c>
      <c r="E652" t="s">
        <v>3187</v>
      </c>
      <c r="F652" t="s">
        <v>53</v>
      </c>
      <c r="G652" t="s">
        <v>3188</v>
      </c>
      <c r="H652" t="s">
        <v>48</v>
      </c>
      <c r="I652" t="s">
        <v>39</v>
      </c>
      <c r="K652" t="s">
        <v>72</v>
      </c>
      <c r="M652">
        <v>356</v>
      </c>
      <c r="N652" t="s">
        <v>206</v>
      </c>
      <c r="O652" t="s">
        <v>41</v>
      </c>
      <c r="P652">
        <v>356</v>
      </c>
      <c r="Q652" t="s">
        <v>206</v>
      </c>
      <c r="R652" t="s">
        <v>41</v>
      </c>
      <c r="T652" t="s">
        <v>61</v>
      </c>
      <c r="U652" t="s">
        <v>1257</v>
      </c>
      <c r="V652" t="s">
        <v>44</v>
      </c>
      <c r="X652" t="s">
        <v>45</v>
      </c>
      <c r="AA652">
        <v>0</v>
      </c>
      <c r="AC652">
        <v>0</v>
      </c>
      <c r="AG652" t="s">
        <v>46</v>
      </c>
      <c r="AH652" t="s">
        <v>158</v>
      </c>
      <c r="AI652" s="1">
        <v>43313</v>
      </c>
      <c r="AJ652">
        <v>11800.12</v>
      </c>
      <c r="AK652" s="33">
        <f t="shared" si="30"/>
        <v>34</v>
      </c>
      <c r="AL652" t="str">
        <f t="shared" si="31"/>
        <v>34-38</v>
      </c>
      <c r="AM652" t="str">
        <f t="shared" si="32"/>
        <v>10.000 a 11.999</v>
      </c>
    </row>
    <row r="653" spans="1:39" x14ac:dyDescent="0.25">
      <c r="A653" t="s">
        <v>3189</v>
      </c>
      <c r="B653" t="s">
        <v>36</v>
      </c>
      <c r="C653">
        <v>1734284</v>
      </c>
      <c r="D653">
        <v>84895098672</v>
      </c>
      <c r="E653" t="s">
        <v>3190</v>
      </c>
      <c r="F653" t="s">
        <v>53</v>
      </c>
      <c r="G653" t="s">
        <v>3191</v>
      </c>
      <c r="H653" t="s">
        <v>48</v>
      </c>
      <c r="I653" t="s">
        <v>39</v>
      </c>
      <c r="K653" t="s">
        <v>40</v>
      </c>
      <c r="M653">
        <v>376</v>
      </c>
      <c r="N653" t="s">
        <v>164</v>
      </c>
      <c r="O653" t="s">
        <v>41</v>
      </c>
      <c r="P653">
        <v>376</v>
      </c>
      <c r="Q653" t="s">
        <v>164</v>
      </c>
      <c r="R653" t="s">
        <v>41</v>
      </c>
      <c r="T653" t="s">
        <v>61</v>
      </c>
      <c r="U653" t="s">
        <v>1302</v>
      </c>
      <c r="V653" t="s">
        <v>44</v>
      </c>
      <c r="X653" t="s">
        <v>45</v>
      </c>
      <c r="AA653">
        <v>0</v>
      </c>
      <c r="AC653">
        <v>0</v>
      </c>
      <c r="AG653" t="s">
        <v>46</v>
      </c>
      <c r="AH653" t="s">
        <v>47</v>
      </c>
      <c r="AI653" s="1">
        <v>40108</v>
      </c>
      <c r="AJ653">
        <v>8049</v>
      </c>
      <c r="AK653" s="33">
        <f t="shared" si="30"/>
        <v>58</v>
      </c>
      <c r="AL653" t="str">
        <f t="shared" si="31"/>
        <v>54-58</v>
      </c>
      <c r="AM653" t="str">
        <f t="shared" si="32"/>
        <v>8.000 a 9.999</v>
      </c>
    </row>
    <row r="654" spans="1:39" x14ac:dyDescent="0.25">
      <c r="A654" t="s">
        <v>3192</v>
      </c>
      <c r="B654" t="s">
        <v>36</v>
      </c>
      <c r="C654">
        <v>1731361</v>
      </c>
      <c r="D654">
        <v>4930697638</v>
      </c>
      <c r="E654" t="s">
        <v>3193</v>
      </c>
      <c r="F654" t="s">
        <v>53</v>
      </c>
      <c r="G654" t="s">
        <v>3194</v>
      </c>
      <c r="H654" t="s">
        <v>48</v>
      </c>
      <c r="I654" t="s">
        <v>39</v>
      </c>
      <c r="K654" t="s">
        <v>40</v>
      </c>
      <c r="M654">
        <v>798</v>
      </c>
      <c r="N654" t="s">
        <v>518</v>
      </c>
      <c r="O654" t="s">
        <v>55</v>
      </c>
      <c r="P654">
        <v>1155</v>
      </c>
      <c r="Q654" t="s">
        <v>188</v>
      </c>
      <c r="R654" t="s">
        <v>55</v>
      </c>
      <c r="T654" t="s">
        <v>61</v>
      </c>
      <c r="U654" t="s">
        <v>1278</v>
      </c>
      <c r="V654" t="s">
        <v>44</v>
      </c>
      <c r="X654" t="s">
        <v>45</v>
      </c>
      <c r="AA654">
        <v>26283</v>
      </c>
      <c r="AB654" t="s">
        <v>343</v>
      </c>
      <c r="AC654">
        <v>0</v>
      </c>
      <c r="AG654" t="s">
        <v>46</v>
      </c>
      <c r="AH654" t="s">
        <v>158</v>
      </c>
      <c r="AI654" s="1">
        <v>42758</v>
      </c>
      <c r="AJ654">
        <v>12763.01</v>
      </c>
      <c r="AK654" s="33">
        <f t="shared" si="30"/>
        <v>43</v>
      </c>
      <c r="AL654" t="str">
        <f t="shared" si="31"/>
        <v>39-43</v>
      </c>
      <c r="AM654" t="str">
        <f t="shared" si="32"/>
        <v>12.000 a 13.999</v>
      </c>
    </row>
    <row r="655" spans="1:39" x14ac:dyDescent="0.25">
      <c r="A655" t="s">
        <v>3195</v>
      </c>
      <c r="B655" t="s">
        <v>36</v>
      </c>
      <c r="C655">
        <v>1840485</v>
      </c>
      <c r="D655">
        <v>32757119893</v>
      </c>
      <c r="E655" t="s">
        <v>461</v>
      </c>
      <c r="F655" t="s">
        <v>53</v>
      </c>
      <c r="G655" t="s">
        <v>3196</v>
      </c>
      <c r="H655" t="s">
        <v>38</v>
      </c>
      <c r="I655" t="s">
        <v>39</v>
      </c>
      <c r="K655" t="s">
        <v>72</v>
      </c>
      <c r="M655">
        <v>1398</v>
      </c>
      <c r="N655" t="s">
        <v>3197</v>
      </c>
      <c r="O655" t="s">
        <v>41</v>
      </c>
      <c r="P655">
        <v>344</v>
      </c>
      <c r="Q655" t="s">
        <v>111</v>
      </c>
      <c r="R655" t="s">
        <v>41</v>
      </c>
      <c r="T655" t="s">
        <v>61</v>
      </c>
      <c r="U655" t="s">
        <v>1351</v>
      </c>
      <c r="V655" t="s">
        <v>44</v>
      </c>
      <c r="X655" t="s">
        <v>45</v>
      </c>
      <c r="AA655">
        <v>0</v>
      </c>
      <c r="AC655">
        <v>0</v>
      </c>
      <c r="AG655" t="s">
        <v>46</v>
      </c>
      <c r="AH655" t="s">
        <v>158</v>
      </c>
      <c r="AI655" s="1">
        <v>40568</v>
      </c>
      <c r="AJ655">
        <v>17575.09</v>
      </c>
      <c r="AK655" s="33">
        <f t="shared" si="30"/>
        <v>37</v>
      </c>
      <c r="AL655" t="str">
        <f t="shared" si="31"/>
        <v>34-38</v>
      </c>
      <c r="AM655" t="str">
        <f t="shared" si="32"/>
        <v>16.000 a 17.999</v>
      </c>
    </row>
    <row r="656" spans="1:39" x14ac:dyDescent="0.25">
      <c r="A656" t="s">
        <v>3198</v>
      </c>
      <c r="B656" t="s">
        <v>36</v>
      </c>
      <c r="C656">
        <v>2996777</v>
      </c>
      <c r="D656">
        <v>37929903850</v>
      </c>
      <c r="E656" t="s">
        <v>3199</v>
      </c>
      <c r="F656" t="s">
        <v>53</v>
      </c>
      <c r="G656" t="s">
        <v>3200</v>
      </c>
      <c r="H656" t="s">
        <v>48</v>
      </c>
      <c r="I656" t="s">
        <v>39</v>
      </c>
      <c r="K656" t="s">
        <v>72</v>
      </c>
      <c r="M656">
        <v>1296</v>
      </c>
      <c r="N656" t="s">
        <v>3201</v>
      </c>
      <c r="O656" t="s">
        <v>41</v>
      </c>
      <c r="P656">
        <v>340</v>
      </c>
      <c r="Q656" t="s">
        <v>143</v>
      </c>
      <c r="R656" t="s">
        <v>41</v>
      </c>
      <c r="T656" t="s">
        <v>61</v>
      </c>
      <c r="U656" t="s">
        <v>1236</v>
      </c>
      <c r="V656" t="s">
        <v>44</v>
      </c>
      <c r="X656" t="s">
        <v>45</v>
      </c>
      <c r="AA656">
        <v>0</v>
      </c>
      <c r="AC656">
        <v>0</v>
      </c>
      <c r="AG656" t="s">
        <v>46</v>
      </c>
      <c r="AH656" t="s">
        <v>158</v>
      </c>
      <c r="AI656" s="1">
        <v>43062</v>
      </c>
      <c r="AJ656">
        <v>13381.16</v>
      </c>
      <c r="AK656" s="33">
        <f t="shared" si="30"/>
        <v>34</v>
      </c>
      <c r="AL656" t="str">
        <f t="shared" si="31"/>
        <v>34-38</v>
      </c>
      <c r="AM656" t="str">
        <f t="shared" si="32"/>
        <v>12.000 a 13.999</v>
      </c>
    </row>
    <row r="657" spans="1:39" x14ac:dyDescent="0.25">
      <c r="A657" t="s">
        <v>3202</v>
      </c>
      <c r="B657" t="s">
        <v>36</v>
      </c>
      <c r="C657">
        <v>3065957</v>
      </c>
      <c r="D657">
        <v>1522836500</v>
      </c>
      <c r="E657" t="s">
        <v>3203</v>
      </c>
      <c r="F657" t="s">
        <v>53</v>
      </c>
      <c r="G657" t="s">
        <v>3204</v>
      </c>
      <c r="H657" t="s">
        <v>48</v>
      </c>
      <c r="I657" t="s">
        <v>39</v>
      </c>
      <c r="K657" t="s">
        <v>125</v>
      </c>
      <c r="M657">
        <v>344</v>
      </c>
      <c r="N657" t="s">
        <v>111</v>
      </c>
      <c r="O657" t="s">
        <v>41</v>
      </c>
      <c r="P657">
        <v>344</v>
      </c>
      <c r="Q657" t="s">
        <v>111</v>
      </c>
      <c r="R657" t="s">
        <v>41</v>
      </c>
      <c r="T657" t="s">
        <v>61</v>
      </c>
      <c r="U657" t="s">
        <v>1257</v>
      </c>
      <c r="V657" t="s">
        <v>44</v>
      </c>
      <c r="X657" t="s">
        <v>45</v>
      </c>
      <c r="AA657">
        <v>0</v>
      </c>
      <c r="AC657">
        <v>0</v>
      </c>
      <c r="AG657" t="s">
        <v>46</v>
      </c>
      <c r="AH657" t="s">
        <v>158</v>
      </c>
      <c r="AI657" s="1">
        <v>43314</v>
      </c>
      <c r="AJ657">
        <v>11800.12</v>
      </c>
      <c r="AK657" s="33">
        <f t="shared" si="30"/>
        <v>37</v>
      </c>
      <c r="AL657" t="str">
        <f t="shared" si="31"/>
        <v>34-38</v>
      </c>
      <c r="AM657" t="str">
        <f t="shared" si="32"/>
        <v>10.000 a 11.999</v>
      </c>
    </row>
    <row r="658" spans="1:39" x14ac:dyDescent="0.25">
      <c r="A658" t="s">
        <v>3205</v>
      </c>
      <c r="B658" t="s">
        <v>36</v>
      </c>
      <c r="C658">
        <v>1124963</v>
      </c>
      <c r="D658">
        <v>65953835353</v>
      </c>
      <c r="E658" t="s">
        <v>720</v>
      </c>
      <c r="F658" t="s">
        <v>37</v>
      </c>
      <c r="G658" t="s">
        <v>3206</v>
      </c>
      <c r="H658" t="s">
        <v>48</v>
      </c>
      <c r="I658" t="s">
        <v>39</v>
      </c>
      <c r="K658" t="s">
        <v>207</v>
      </c>
      <c r="M658">
        <v>807</v>
      </c>
      <c r="N658" t="s">
        <v>210</v>
      </c>
      <c r="O658" t="s">
        <v>41</v>
      </c>
      <c r="P658">
        <v>807</v>
      </c>
      <c r="Q658" t="s">
        <v>210</v>
      </c>
      <c r="R658" t="s">
        <v>41</v>
      </c>
      <c r="T658" t="s">
        <v>61</v>
      </c>
      <c r="U658" t="s">
        <v>1236</v>
      </c>
      <c r="V658" t="s">
        <v>44</v>
      </c>
      <c r="X658" t="s">
        <v>45</v>
      </c>
      <c r="AA658">
        <v>0</v>
      </c>
      <c r="AC658">
        <v>0</v>
      </c>
      <c r="AG658" t="s">
        <v>46</v>
      </c>
      <c r="AH658" t="s">
        <v>158</v>
      </c>
      <c r="AI658" s="1">
        <v>42445</v>
      </c>
      <c r="AJ658">
        <v>12272.12</v>
      </c>
      <c r="AK658" s="33">
        <f t="shared" si="30"/>
        <v>42</v>
      </c>
      <c r="AL658" t="str">
        <f t="shared" si="31"/>
        <v>39-43</v>
      </c>
      <c r="AM658" t="str">
        <f t="shared" si="32"/>
        <v>12.000 a 13.999</v>
      </c>
    </row>
    <row r="659" spans="1:39" x14ac:dyDescent="0.25">
      <c r="A659" t="s">
        <v>3207</v>
      </c>
      <c r="B659" t="s">
        <v>36</v>
      </c>
      <c r="C659">
        <v>6409859</v>
      </c>
      <c r="D659">
        <v>24080942672</v>
      </c>
      <c r="E659" t="s">
        <v>3208</v>
      </c>
      <c r="F659" t="s">
        <v>53</v>
      </c>
      <c r="G659" t="s">
        <v>3209</v>
      </c>
      <c r="H659" t="s">
        <v>48</v>
      </c>
      <c r="I659" t="s">
        <v>39</v>
      </c>
      <c r="K659" t="s">
        <v>40</v>
      </c>
      <c r="L659" t="s">
        <v>59</v>
      </c>
      <c r="M659">
        <v>578</v>
      </c>
      <c r="N659" t="s">
        <v>665</v>
      </c>
      <c r="O659" t="s">
        <v>55</v>
      </c>
      <c r="P659">
        <v>1158</v>
      </c>
      <c r="Q659" t="s">
        <v>608</v>
      </c>
      <c r="R659" t="s">
        <v>55</v>
      </c>
      <c r="T659" t="s">
        <v>61</v>
      </c>
      <c r="U659" t="s">
        <v>1269</v>
      </c>
      <c r="V659" t="s">
        <v>44</v>
      </c>
      <c r="X659" t="s">
        <v>45</v>
      </c>
      <c r="AA659">
        <v>0</v>
      </c>
      <c r="AC659">
        <v>0</v>
      </c>
      <c r="AG659" t="s">
        <v>46</v>
      </c>
      <c r="AH659" t="s">
        <v>158</v>
      </c>
      <c r="AI659" s="1">
        <v>40249</v>
      </c>
      <c r="AJ659">
        <v>22348.94</v>
      </c>
      <c r="AK659" s="33">
        <f t="shared" si="30"/>
        <v>63</v>
      </c>
      <c r="AL659" t="str">
        <f t="shared" si="31"/>
        <v>59-63</v>
      </c>
      <c r="AM659" t="str">
        <f t="shared" si="32"/>
        <v>20.000 ou mais</v>
      </c>
    </row>
    <row r="660" spans="1:39" x14ac:dyDescent="0.25">
      <c r="A660" t="s">
        <v>3210</v>
      </c>
      <c r="B660" t="s">
        <v>36</v>
      </c>
      <c r="C660">
        <v>1658445</v>
      </c>
      <c r="D660">
        <v>91083494600</v>
      </c>
      <c r="E660" t="s">
        <v>3211</v>
      </c>
      <c r="F660" t="s">
        <v>37</v>
      </c>
      <c r="G660" t="s">
        <v>298</v>
      </c>
      <c r="H660" t="s">
        <v>48</v>
      </c>
      <c r="I660" t="s">
        <v>39</v>
      </c>
      <c r="K660" t="s">
        <v>40</v>
      </c>
      <c r="L660" t="s">
        <v>59</v>
      </c>
      <c r="M660">
        <v>301</v>
      </c>
      <c r="N660" t="s">
        <v>69</v>
      </c>
      <c r="O660" t="s">
        <v>70</v>
      </c>
      <c r="P660">
        <v>301</v>
      </c>
      <c r="Q660" t="s">
        <v>69</v>
      </c>
      <c r="R660" t="s">
        <v>70</v>
      </c>
      <c r="T660" t="s">
        <v>61</v>
      </c>
      <c r="U660" t="s">
        <v>1351</v>
      </c>
      <c r="V660" t="s">
        <v>44</v>
      </c>
      <c r="X660" t="s">
        <v>45</v>
      </c>
      <c r="AA660">
        <v>0</v>
      </c>
      <c r="AC660">
        <v>0</v>
      </c>
      <c r="AG660" t="s">
        <v>46</v>
      </c>
      <c r="AH660" t="s">
        <v>158</v>
      </c>
      <c r="AI660" s="1">
        <v>39716</v>
      </c>
      <c r="AJ660">
        <v>16591.91</v>
      </c>
      <c r="AK660" s="33">
        <f t="shared" si="30"/>
        <v>51</v>
      </c>
      <c r="AL660" t="str">
        <f t="shared" si="31"/>
        <v>49-53</v>
      </c>
      <c r="AM660" t="str">
        <f t="shared" si="32"/>
        <v>16.000 a 17.999</v>
      </c>
    </row>
    <row r="661" spans="1:39" x14ac:dyDescent="0.25">
      <c r="A661" t="s">
        <v>3212</v>
      </c>
      <c r="B661" t="s">
        <v>36</v>
      </c>
      <c r="C661">
        <v>1919275</v>
      </c>
      <c r="D661">
        <v>10278704816</v>
      </c>
      <c r="E661" t="s">
        <v>395</v>
      </c>
      <c r="F661" t="s">
        <v>37</v>
      </c>
      <c r="G661" t="s">
        <v>3213</v>
      </c>
      <c r="H661" t="s">
        <v>48</v>
      </c>
      <c r="I661" t="s">
        <v>39</v>
      </c>
      <c r="K661" t="s">
        <v>72</v>
      </c>
      <c r="M661">
        <v>349</v>
      </c>
      <c r="N661" t="s">
        <v>65</v>
      </c>
      <c r="O661" t="s">
        <v>41</v>
      </c>
      <c r="P661">
        <v>349</v>
      </c>
      <c r="Q661" t="s">
        <v>65</v>
      </c>
      <c r="R661" t="s">
        <v>41</v>
      </c>
      <c r="T661" t="s">
        <v>61</v>
      </c>
      <c r="U661" t="s">
        <v>1351</v>
      </c>
      <c r="V661" t="s">
        <v>44</v>
      </c>
      <c r="X661" t="s">
        <v>45</v>
      </c>
      <c r="AA661">
        <v>26276</v>
      </c>
      <c r="AB661" t="s">
        <v>1452</v>
      </c>
      <c r="AC661">
        <v>0</v>
      </c>
      <c r="AG661" t="s">
        <v>46</v>
      </c>
      <c r="AH661" t="s">
        <v>158</v>
      </c>
      <c r="AI661" s="1">
        <v>42437</v>
      </c>
      <c r="AJ661">
        <v>16591.91</v>
      </c>
      <c r="AK661" s="33">
        <f t="shared" si="30"/>
        <v>55</v>
      </c>
      <c r="AL661" t="str">
        <f t="shared" si="31"/>
        <v>54-58</v>
      </c>
      <c r="AM661" t="str">
        <f t="shared" si="32"/>
        <v>16.000 a 17.999</v>
      </c>
    </row>
    <row r="662" spans="1:39" x14ac:dyDescent="0.25">
      <c r="A662" t="s">
        <v>3214</v>
      </c>
      <c r="B662" t="s">
        <v>36</v>
      </c>
      <c r="C662">
        <v>2678626</v>
      </c>
      <c r="D662">
        <v>7385303609</v>
      </c>
      <c r="E662" t="s">
        <v>856</v>
      </c>
      <c r="F662" t="s">
        <v>37</v>
      </c>
      <c r="G662" t="s">
        <v>709</v>
      </c>
      <c r="H662" t="s">
        <v>48</v>
      </c>
      <c r="I662" t="s">
        <v>39</v>
      </c>
      <c r="K662" t="s">
        <v>40</v>
      </c>
      <c r="M662">
        <v>305</v>
      </c>
      <c r="N662" t="s">
        <v>100</v>
      </c>
      <c r="O662" t="s">
        <v>86</v>
      </c>
      <c r="P662">
        <v>305</v>
      </c>
      <c r="Q662" t="s">
        <v>100</v>
      </c>
      <c r="R662" t="s">
        <v>86</v>
      </c>
      <c r="T662" t="s">
        <v>61</v>
      </c>
      <c r="U662" t="s">
        <v>1236</v>
      </c>
      <c r="V662" t="s">
        <v>44</v>
      </c>
      <c r="X662" t="s">
        <v>45</v>
      </c>
      <c r="AA662">
        <v>0</v>
      </c>
      <c r="AC662">
        <v>0</v>
      </c>
      <c r="AG662" t="s">
        <v>46</v>
      </c>
      <c r="AH662" t="s">
        <v>47</v>
      </c>
      <c r="AI662" s="1">
        <v>42674</v>
      </c>
      <c r="AJ662">
        <v>7441.76</v>
      </c>
      <c r="AK662" s="33">
        <f t="shared" si="30"/>
        <v>37</v>
      </c>
      <c r="AL662" t="str">
        <f t="shared" si="31"/>
        <v>34-38</v>
      </c>
      <c r="AM662" t="str">
        <f t="shared" si="32"/>
        <v>6.000 a 7.999</v>
      </c>
    </row>
    <row r="663" spans="1:39" x14ac:dyDescent="0.25">
      <c r="A663" t="s">
        <v>3215</v>
      </c>
      <c r="B663" t="s">
        <v>36</v>
      </c>
      <c r="C663">
        <v>2360370</v>
      </c>
      <c r="D663">
        <v>3000647643</v>
      </c>
      <c r="E663" t="s">
        <v>760</v>
      </c>
      <c r="F663" t="s">
        <v>37</v>
      </c>
      <c r="G663" t="s">
        <v>3216</v>
      </c>
      <c r="H663" t="s">
        <v>48</v>
      </c>
      <c r="I663" t="s">
        <v>39</v>
      </c>
      <c r="K663" t="s">
        <v>40</v>
      </c>
      <c r="L663" t="s">
        <v>3217</v>
      </c>
      <c r="M663">
        <v>376</v>
      </c>
      <c r="N663" t="s">
        <v>164</v>
      </c>
      <c r="O663" t="s">
        <v>41</v>
      </c>
      <c r="P663">
        <v>376</v>
      </c>
      <c r="Q663" t="s">
        <v>164</v>
      </c>
      <c r="R663" t="s">
        <v>41</v>
      </c>
      <c r="T663" t="s">
        <v>52</v>
      </c>
      <c r="U663" t="s">
        <v>1302</v>
      </c>
      <c r="V663" t="s">
        <v>44</v>
      </c>
      <c r="X663" t="s">
        <v>45</v>
      </c>
      <c r="AA663">
        <v>0</v>
      </c>
      <c r="AC663">
        <v>0</v>
      </c>
      <c r="AG663" t="s">
        <v>46</v>
      </c>
      <c r="AH663" t="s">
        <v>158</v>
      </c>
      <c r="AI663" s="1">
        <v>40018</v>
      </c>
      <c r="AJ663">
        <v>9260.6</v>
      </c>
      <c r="AK663" s="33">
        <f t="shared" si="30"/>
        <v>47</v>
      </c>
      <c r="AL663" t="str">
        <f t="shared" si="31"/>
        <v>44-48</v>
      </c>
      <c r="AM663" t="str">
        <f t="shared" si="32"/>
        <v>8.000 a 9.999</v>
      </c>
    </row>
    <row r="664" spans="1:39" x14ac:dyDescent="0.25">
      <c r="A664" t="s">
        <v>3218</v>
      </c>
      <c r="B664" t="s">
        <v>36</v>
      </c>
      <c r="C664">
        <v>1350976</v>
      </c>
      <c r="D664">
        <v>36652639807</v>
      </c>
      <c r="E664" t="s">
        <v>3219</v>
      </c>
      <c r="F664" t="s">
        <v>37</v>
      </c>
      <c r="G664" t="s">
        <v>3220</v>
      </c>
      <c r="H664" t="s">
        <v>48</v>
      </c>
      <c r="I664" t="s">
        <v>39</v>
      </c>
      <c r="K664" t="s">
        <v>72</v>
      </c>
      <c r="M664">
        <v>349</v>
      </c>
      <c r="N664" t="s">
        <v>65</v>
      </c>
      <c r="O664" t="s">
        <v>41</v>
      </c>
      <c r="P664">
        <v>349</v>
      </c>
      <c r="Q664" t="s">
        <v>65</v>
      </c>
      <c r="R664" t="s">
        <v>41</v>
      </c>
      <c r="T664" t="s">
        <v>61</v>
      </c>
      <c r="U664" t="s">
        <v>1257</v>
      </c>
      <c r="V664" t="s">
        <v>44</v>
      </c>
      <c r="X664" t="s">
        <v>45</v>
      </c>
      <c r="AA664">
        <v>0</v>
      </c>
      <c r="AC664">
        <v>0</v>
      </c>
      <c r="AG664" t="s">
        <v>46</v>
      </c>
      <c r="AH664" t="s">
        <v>158</v>
      </c>
      <c r="AI664" s="1">
        <v>43158</v>
      </c>
      <c r="AJ664">
        <v>11800.12</v>
      </c>
      <c r="AK664" s="33">
        <f t="shared" si="30"/>
        <v>35</v>
      </c>
      <c r="AL664" t="str">
        <f t="shared" si="31"/>
        <v>34-38</v>
      </c>
      <c r="AM664" t="str">
        <f t="shared" si="32"/>
        <v>10.000 a 11.999</v>
      </c>
    </row>
    <row r="665" spans="1:39" x14ac:dyDescent="0.25">
      <c r="A665" t="s">
        <v>3221</v>
      </c>
      <c r="B665" t="s">
        <v>36</v>
      </c>
      <c r="C665">
        <v>3287843</v>
      </c>
      <c r="D665">
        <v>10570014654</v>
      </c>
      <c r="E665" t="s">
        <v>3222</v>
      </c>
      <c r="F665" t="s">
        <v>37</v>
      </c>
      <c r="G665" t="s">
        <v>3223</v>
      </c>
      <c r="H665" t="s">
        <v>48</v>
      </c>
      <c r="I665" t="s">
        <v>39</v>
      </c>
      <c r="K665" t="s">
        <v>40</v>
      </c>
      <c r="M665">
        <v>789</v>
      </c>
      <c r="N665" t="s">
        <v>252</v>
      </c>
      <c r="O665" t="s">
        <v>104</v>
      </c>
      <c r="P665">
        <v>410</v>
      </c>
      <c r="Q665" t="s">
        <v>253</v>
      </c>
      <c r="R665" t="s">
        <v>41</v>
      </c>
      <c r="T665" t="s">
        <v>342</v>
      </c>
      <c r="U665" t="s">
        <v>1244</v>
      </c>
      <c r="V665" t="s">
        <v>825</v>
      </c>
      <c r="X665" t="s">
        <v>45</v>
      </c>
      <c r="AA665">
        <v>0</v>
      </c>
      <c r="AC665">
        <v>0</v>
      </c>
      <c r="AG665" t="s">
        <v>826</v>
      </c>
      <c r="AH665" t="s">
        <v>47</v>
      </c>
      <c r="AI665" s="1">
        <v>44669</v>
      </c>
      <c r="AJ665">
        <v>3866.06</v>
      </c>
      <c r="AK665" s="33">
        <f t="shared" si="30"/>
        <v>30</v>
      </c>
      <c r="AL665" t="str">
        <f t="shared" si="31"/>
        <v>29-33</v>
      </c>
      <c r="AM665" t="str">
        <f t="shared" si="32"/>
        <v>2.000 a 3.999</v>
      </c>
    </row>
    <row r="666" spans="1:39" x14ac:dyDescent="0.25">
      <c r="A666" t="s">
        <v>3224</v>
      </c>
      <c r="B666" t="s">
        <v>36</v>
      </c>
      <c r="C666">
        <v>2317106</v>
      </c>
      <c r="D666">
        <v>97774545620</v>
      </c>
      <c r="E666" t="s">
        <v>3225</v>
      </c>
      <c r="F666" t="s">
        <v>37</v>
      </c>
      <c r="G666" t="s">
        <v>544</v>
      </c>
      <c r="H666" t="s">
        <v>38</v>
      </c>
      <c r="I666" t="s">
        <v>39</v>
      </c>
      <c r="K666" t="s">
        <v>40</v>
      </c>
      <c r="L666" t="s">
        <v>201</v>
      </c>
      <c r="M666">
        <v>1325</v>
      </c>
      <c r="N666" t="s">
        <v>3226</v>
      </c>
      <c r="O666" t="s">
        <v>86</v>
      </c>
      <c r="P666">
        <v>305</v>
      </c>
      <c r="Q666" t="s">
        <v>100</v>
      </c>
      <c r="R666" t="s">
        <v>86</v>
      </c>
      <c r="T666" t="s">
        <v>61</v>
      </c>
      <c r="U666" t="s">
        <v>1269</v>
      </c>
      <c r="V666" t="s">
        <v>44</v>
      </c>
      <c r="X666" t="s">
        <v>45</v>
      </c>
      <c r="AA666">
        <v>26241</v>
      </c>
      <c r="AB666" t="s">
        <v>750</v>
      </c>
      <c r="AC666">
        <v>0</v>
      </c>
      <c r="AG666" t="s">
        <v>46</v>
      </c>
      <c r="AH666" t="s">
        <v>158</v>
      </c>
      <c r="AI666" s="1">
        <v>38968</v>
      </c>
      <c r="AJ666">
        <v>18928.990000000002</v>
      </c>
      <c r="AK666" s="33">
        <f t="shared" si="30"/>
        <v>54</v>
      </c>
      <c r="AL666" t="str">
        <f t="shared" si="31"/>
        <v>54-58</v>
      </c>
      <c r="AM666" t="str">
        <f t="shared" si="32"/>
        <v>18.000 a 19.999</v>
      </c>
    </row>
    <row r="667" spans="1:39" x14ac:dyDescent="0.25">
      <c r="A667" t="s">
        <v>3227</v>
      </c>
      <c r="B667" t="s">
        <v>36</v>
      </c>
      <c r="C667">
        <v>3262200</v>
      </c>
      <c r="D667">
        <v>40656058811</v>
      </c>
      <c r="E667" t="s">
        <v>3228</v>
      </c>
      <c r="F667" t="s">
        <v>37</v>
      </c>
      <c r="G667" t="s">
        <v>3229</v>
      </c>
      <c r="H667" t="s">
        <v>48</v>
      </c>
      <c r="I667" t="s">
        <v>39</v>
      </c>
      <c r="K667" t="s">
        <v>72</v>
      </c>
      <c r="M667">
        <v>305</v>
      </c>
      <c r="N667" t="s">
        <v>100</v>
      </c>
      <c r="O667" t="s">
        <v>86</v>
      </c>
      <c r="P667">
        <v>305</v>
      </c>
      <c r="Q667" t="s">
        <v>100</v>
      </c>
      <c r="R667" t="s">
        <v>86</v>
      </c>
      <c r="T667" t="s">
        <v>413</v>
      </c>
      <c r="U667" t="s">
        <v>1244</v>
      </c>
      <c r="V667" t="s">
        <v>825</v>
      </c>
      <c r="X667" t="s">
        <v>45</v>
      </c>
      <c r="AA667">
        <v>0</v>
      </c>
      <c r="AC667">
        <v>0</v>
      </c>
      <c r="AG667" t="s">
        <v>826</v>
      </c>
      <c r="AH667" t="s">
        <v>47</v>
      </c>
      <c r="AI667" s="1">
        <v>44547</v>
      </c>
      <c r="AJ667">
        <v>3866.08</v>
      </c>
      <c r="AK667" s="33">
        <f t="shared" si="30"/>
        <v>31</v>
      </c>
      <c r="AL667" t="str">
        <f t="shared" si="31"/>
        <v>29-33</v>
      </c>
      <c r="AM667" t="str">
        <f t="shared" si="32"/>
        <v>2.000 a 3.999</v>
      </c>
    </row>
    <row r="668" spans="1:39" x14ac:dyDescent="0.25">
      <c r="A668" t="s">
        <v>3230</v>
      </c>
      <c r="B668" t="s">
        <v>36</v>
      </c>
      <c r="C668">
        <v>1350486</v>
      </c>
      <c r="D668">
        <v>2651136603</v>
      </c>
      <c r="E668" t="s">
        <v>3231</v>
      </c>
      <c r="F668" t="s">
        <v>37</v>
      </c>
      <c r="G668" t="s">
        <v>3232</v>
      </c>
      <c r="H668" t="s">
        <v>48</v>
      </c>
      <c r="I668" t="s">
        <v>39</v>
      </c>
      <c r="K668" t="s">
        <v>40</v>
      </c>
      <c r="M668">
        <v>808</v>
      </c>
      <c r="N668" t="s">
        <v>127</v>
      </c>
      <c r="O668" t="s">
        <v>41</v>
      </c>
      <c r="P668">
        <v>808</v>
      </c>
      <c r="Q668" t="s">
        <v>127</v>
      </c>
      <c r="R668" t="s">
        <v>41</v>
      </c>
      <c r="T668" t="s">
        <v>61</v>
      </c>
      <c r="U668" t="s">
        <v>1351</v>
      </c>
      <c r="V668" t="s">
        <v>44</v>
      </c>
      <c r="X668" t="s">
        <v>45</v>
      </c>
      <c r="AA668">
        <v>0</v>
      </c>
      <c r="AC668">
        <v>0</v>
      </c>
      <c r="AG668" t="s">
        <v>46</v>
      </c>
      <c r="AH668" t="s">
        <v>158</v>
      </c>
      <c r="AI668" s="1">
        <v>41038</v>
      </c>
      <c r="AJ668">
        <v>16591.91</v>
      </c>
      <c r="AK668" s="33">
        <f t="shared" si="30"/>
        <v>48</v>
      </c>
      <c r="AL668" t="str">
        <f t="shared" si="31"/>
        <v>44-48</v>
      </c>
      <c r="AM668" t="str">
        <f t="shared" si="32"/>
        <v>16.000 a 17.999</v>
      </c>
    </row>
    <row r="669" spans="1:39" x14ac:dyDescent="0.25">
      <c r="A669" t="s">
        <v>3233</v>
      </c>
      <c r="B669" t="s">
        <v>36</v>
      </c>
      <c r="C669">
        <v>1555748</v>
      </c>
      <c r="D669">
        <v>69838895172</v>
      </c>
      <c r="E669" t="s">
        <v>428</v>
      </c>
      <c r="F669" t="s">
        <v>37</v>
      </c>
      <c r="G669" t="s">
        <v>3234</v>
      </c>
      <c r="H669" t="s">
        <v>48</v>
      </c>
      <c r="I669" t="s">
        <v>39</v>
      </c>
      <c r="K669" t="s">
        <v>56</v>
      </c>
      <c r="L669" t="s">
        <v>98</v>
      </c>
      <c r="M669">
        <v>363</v>
      </c>
      <c r="N669" t="s">
        <v>155</v>
      </c>
      <c r="O669" t="s">
        <v>41</v>
      </c>
      <c r="P669">
        <v>363</v>
      </c>
      <c r="Q669" t="s">
        <v>155</v>
      </c>
      <c r="R669" t="s">
        <v>41</v>
      </c>
      <c r="S669" t="s">
        <v>520</v>
      </c>
      <c r="T669" t="s">
        <v>61</v>
      </c>
      <c r="U669" t="s">
        <v>1302</v>
      </c>
      <c r="V669" t="s">
        <v>44</v>
      </c>
      <c r="X669" t="s">
        <v>45</v>
      </c>
      <c r="AA669">
        <v>0</v>
      </c>
      <c r="AC669">
        <v>0</v>
      </c>
      <c r="AG669" t="s">
        <v>46</v>
      </c>
      <c r="AH669" t="s">
        <v>158</v>
      </c>
      <c r="AI669" s="1">
        <v>39716</v>
      </c>
      <c r="AJ669">
        <v>13273.52</v>
      </c>
      <c r="AK669" s="33">
        <f t="shared" si="30"/>
        <v>45</v>
      </c>
      <c r="AL669" t="str">
        <f t="shared" si="31"/>
        <v>44-48</v>
      </c>
      <c r="AM669" t="str">
        <f t="shared" si="32"/>
        <v>12.000 a 13.999</v>
      </c>
    </row>
    <row r="670" spans="1:39" x14ac:dyDescent="0.25">
      <c r="A670" t="s">
        <v>3235</v>
      </c>
      <c r="B670" t="s">
        <v>36</v>
      </c>
      <c r="C670">
        <v>2190887</v>
      </c>
      <c r="D670">
        <v>57330301604</v>
      </c>
      <c r="E670" t="s">
        <v>62</v>
      </c>
      <c r="F670" t="s">
        <v>53</v>
      </c>
      <c r="G670" t="s">
        <v>3236</v>
      </c>
      <c r="H670" t="s">
        <v>48</v>
      </c>
      <c r="I670" t="s">
        <v>39</v>
      </c>
      <c r="K670" t="s">
        <v>40</v>
      </c>
      <c r="L670" t="s">
        <v>131</v>
      </c>
      <c r="M670">
        <v>808</v>
      </c>
      <c r="N670" t="s">
        <v>127</v>
      </c>
      <c r="O670" t="s">
        <v>41</v>
      </c>
      <c r="P670">
        <v>808</v>
      </c>
      <c r="Q670" t="s">
        <v>127</v>
      </c>
      <c r="R670" t="s">
        <v>41</v>
      </c>
      <c r="T670" t="s">
        <v>61</v>
      </c>
      <c r="U670" t="s">
        <v>1252</v>
      </c>
      <c r="V670" t="s">
        <v>44</v>
      </c>
      <c r="X670" t="s">
        <v>45</v>
      </c>
      <c r="AA670">
        <v>0</v>
      </c>
      <c r="AC670">
        <v>0</v>
      </c>
      <c r="AG670" t="s">
        <v>46</v>
      </c>
      <c r="AH670" t="s">
        <v>158</v>
      </c>
      <c r="AI670" s="1">
        <v>35524</v>
      </c>
      <c r="AJ670">
        <v>20625.490000000002</v>
      </c>
      <c r="AK670" s="33">
        <f t="shared" si="30"/>
        <v>56</v>
      </c>
      <c r="AL670" t="str">
        <f t="shared" si="31"/>
        <v>54-58</v>
      </c>
      <c r="AM670" t="str">
        <f t="shared" si="32"/>
        <v>20.000 ou mais</v>
      </c>
    </row>
    <row r="671" spans="1:39" x14ac:dyDescent="0.25">
      <c r="A671" t="s">
        <v>3237</v>
      </c>
      <c r="B671" t="s">
        <v>36</v>
      </c>
      <c r="C671">
        <v>2364418</v>
      </c>
      <c r="D671">
        <v>77422090634</v>
      </c>
      <c r="E671" t="s">
        <v>3238</v>
      </c>
      <c r="F671" t="s">
        <v>53</v>
      </c>
      <c r="G671" t="s">
        <v>3239</v>
      </c>
      <c r="H671" t="s">
        <v>48</v>
      </c>
      <c r="I671" t="s">
        <v>39</v>
      </c>
      <c r="K671" t="s">
        <v>40</v>
      </c>
      <c r="L671" t="s">
        <v>689</v>
      </c>
      <c r="M671">
        <v>414</v>
      </c>
      <c r="N671" t="s">
        <v>128</v>
      </c>
      <c r="O671" t="s">
        <v>41</v>
      </c>
      <c r="P671">
        <v>414</v>
      </c>
      <c r="Q671" t="s">
        <v>128</v>
      </c>
      <c r="R671" t="s">
        <v>41</v>
      </c>
      <c r="T671" t="s">
        <v>61</v>
      </c>
      <c r="U671" t="s">
        <v>1351</v>
      </c>
      <c r="V671" t="s">
        <v>44</v>
      </c>
      <c r="X671" t="s">
        <v>45</v>
      </c>
      <c r="AA671">
        <v>0</v>
      </c>
      <c r="AC671">
        <v>0</v>
      </c>
      <c r="AG671" t="s">
        <v>46</v>
      </c>
      <c r="AH671" t="s">
        <v>158</v>
      </c>
      <c r="AI671" s="1">
        <v>39716</v>
      </c>
      <c r="AJ671">
        <v>16591.91</v>
      </c>
      <c r="AK671" s="33">
        <f t="shared" si="30"/>
        <v>52</v>
      </c>
      <c r="AL671" t="str">
        <f t="shared" si="31"/>
        <v>49-53</v>
      </c>
      <c r="AM671" t="str">
        <f t="shared" si="32"/>
        <v>16.000 a 17.999</v>
      </c>
    </row>
    <row r="672" spans="1:39" x14ac:dyDescent="0.25">
      <c r="A672" t="s">
        <v>3240</v>
      </c>
      <c r="B672" t="s">
        <v>36</v>
      </c>
      <c r="C672">
        <v>413279</v>
      </c>
      <c r="D672">
        <v>53946588620</v>
      </c>
      <c r="E672" t="s">
        <v>3241</v>
      </c>
      <c r="F672" t="s">
        <v>53</v>
      </c>
      <c r="G672" t="s">
        <v>3242</v>
      </c>
      <c r="H672" t="s">
        <v>48</v>
      </c>
      <c r="I672" t="s">
        <v>39</v>
      </c>
      <c r="K672" t="s">
        <v>40</v>
      </c>
      <c r="L672" t="s">
        <v>54</v>
      </c>
      <c r="M672">
        <v>319</v>
      </c>
      <c r="N672" t="s">
        <v>118</v>
      </c>
      <c r="O672" t="s">
        <v>86</v>
      </c>
      <c r="P672">
        <v>319</v>
      </c>
      <c r="Q672" t="s">
        <v>118</v>
      </c>
      <c r="R672" t="s">
        <v>86</v>
      </c>
      <c r="T672" t="s">
        <v>61</v>
      </c>
      <c r="U672" t="s">
        <v>1252</v>
      </c>
      <c r="V672" t="s">
        <v>44</v>
      </c>
      <c r="X672" t="s">
        <v>45</v>
      </c>
      <c r="AA672">
        <v>0</v>
      </c>
      <c r="AC672">
        <v>0</v>
      </c>
      <c r="AG672" t="s">
        <v>46</v>
      </c>
      <c r="AH672" t="s">
        <v>47</v>
      </c>
      <c r="AI672" s="1">
        <v>32457</v>
      </c>
      <c r="AJ672">
        <v>13786.12</v>
      </c>
      <c r="AK672" s="33">
        <f t="shared" si="30"/>
        <v>57</v>
      </c>
      <c r="AL672" t="str">
        <f t="shared" si="31"/>
        <v>54-58</v>
      </c>
      <c r="AM672" t="str">
        <f t="shared" si="32"/>
        <v>12.000 a 13.999</v>
      </c>
    </row>
    <row r="673" spans="1:39" x14ac:dyDescent="0.25">
      <c r="A673" t="s">
        <v>3243</v>
      </c>
      <c r="B673" t="s">
        <v>36</v>
      </c>
      <c r="C673">
        <v>2035317</v>
      </c>
      <c r="D673">
        <v>39347028649</v>
      </c>
      <c r="E673" t="s">
        <v>3244</v>
      </c>
      <c r="F673" t="s">
        <v>53</v>
      </c>
      <c r="G673" t="s">
        <v>239</v>
      </c>
      <c r="H673" t="s">
        <v>48</v>
      </c>
      <c r="I673" t="s">
        <v>39</v>
      </c>
      <c r="K673" t="s">
        <v>40</v>
      </c>
      <c r="L673" t="s">
        <v>240</v>
      </c>
      <c r="M673">
        <v>308</v>
      </c>
      <c r="N673" t="s">
        <v>2443</v>
      </c>
      <c r="O673" t="s">
        <v>86</v>
      </c>
      <c r="P673">
        <v>305</v>
      </c>
      <c r="Q673" t="s">
        <v>100</v>
      </c>
      <c r="R673" t="s">
        <v>86</v>
      </c>
      <c r="T673" t="s">
        <v>61</v>
      </c>
      <c r="U673" t="s">
        <v>1252</v>
      </c>
      <c r="V673" t="s">
        <v>44</v>
      </c>
      <c r="X673" t="s">
        <v>45</v>
      </c>
      <c r="AA673">
        <v>0</v>
      </c>
      <c r="AC673">
        <v>0</v>
      </c>
      <c r="AG673" t="s">
        <v>46</v>
      </c>
      <c r="AH673" t="s">
        <v>47</v>
      </c>
      <c r="AI673" s="1">
        <v>34394</v>
      </c>
      <c r="AJ673">
        <v>12783.5</v>
      </c>
      <c r="AK673" s="33">
        <f t="shared" si="30"/>
        <v>61</v>
      </c>
      <c r="AL673" t="str">
        <f t="shared" si="31"/>
        <v>59-63</v>
      </c>
      <c r="AM673" t="str">
        <f t="shared" si="32"/>
        <v>12.000 a 13.999</v>
      </c>
    </row>
    <row r="674" spans="1:39" x14ac:dyDescent="0.25">
      <c r="A674" t="s">
        <v>3245</v>
      </c>
      <c r="B674" t="s">
        <v>36</v>
      </c>
      <c r="C674">
        <v>2253064</v>
      </c>
      <c r="D674">
        <v>28592304830</v>
      </c>
      <c r="E674" t="s">
        <v>3246</v>
      </c>
      <c r="F674" t="s">
        <v>53</v>
      </c>
      <c r="G674" t="s">
        <v>3247</v>
      </c>
      <c r="H674" t="s">
        <v>38</v>
      </c>
      <c r="I674" t="s">
        <v>39</v>
      </c>
      <c r="K674" t="s">
        <v>72</v>
      </c>
      <c r="M674">
        <v>369</v>
      </c>
      <c r="N674" t="s">
        <v>242</v>
      </c>
      <c r="O674" t="s">
        <v>41</v>
      </c>
      <c r="P674">
        <v>369</v>
      </c>
      <c r="Q674" t="s">
        <v>242</v>
      </c>
      <c r="R674" t="s">
        <v>41</v>
      </c>
      <c r="T674" t="s">
        <v>61</v>
      </c>
      <c r="U674" t="s">
        <v>1278</v>
      </c>
      <c r="V674" t="s">
        <v>44</v>
      </c>
      <c r="X674" t="s">
        <v>45</v>
      </c>
      <c r="AA674">
        <v>0</v>
      </c>
      <c r="AC674">
        <v>0</v>
      </c>
      <c r="AG674" t="s">
        <v>46</v>
      </c>
      <c r="AH674" t="s">
        <v>158</v>
      </c>
      <c r="AI674" s="1">
        <v>42262</v>
      </c>
      <c r="AJ674">
        <v>12763.01</v>
      </c>
      <c r="AK674" s="33">
        <f t="shared" si="30"/>
        <v>42</v>
      </c>
      <c r="AL674" t="str">
        <f t="shared" si="31"/>
        <v>39-43</v>
      </c>
      <c r="AM674" t="str">
        <f t="shared" si="32"/>
        <v>12.000 a 13.999</v>
      </c>
    </row>
    <row r="675" spans="1:39" x14ac:dyDescent="0.25">
      <c r="A675" t="s">
        <v>3248</v>
      </c>
      <c r="B675" t="s">
        <v>36</v>
      </c>
      <c r="C675">
        <v>1828450</v>
      </c>
      <c r="D675">
        <v>5859074638</v>
      </c>
      <c r="E675" t="s">
        <v>3249</v>
      </c>
      <c r="F675" t="s">
        <v>53</v>
      </c>
      <c r="G675" t="s">
        <v>3250</v>
      </c>
      <c r="H675" t="s">
        <v>48</v>
      </c>
      <c r="I675" t="s">
        <v>39</v>
      </c>
      <c r="K675" t="s">
        <v>72</v>
      </c>
      <c r="M675">
        <v>344</v>
      </c>
      <c r="N675" t="s">
        <v>111</v>
      </c>
      <c r="O675" t="s">
        <v>41</v>
      </c>
      <c r="P675">
        <v>344</v>
      </c>
      <c r="Q675" t="s">
        <v>111</v>
      </c>
      <c r="R675" t="s">
        <v>41</v>
      </c>
      <c r="T675" t="s">
        <v>61</v>
      </c>
      <c r="U675" t="s">
        <v>1351</v>
      </c>
      <c r="V675" t="s">
        <v>44</v>
      </c>
      <c r="X675" t="s">
        <v>45</v>
      </c>
      <c r="AA675">
        <v>0</v>
      </c>
      <c r="AC675">
        <v>0</v>
      </c>
      <c r="AG675" t="s">
        <v>46</v>
      </c>
      <c r="AH675" t="s">
        <v>158</v>
      </c>
      <c r="AI675" s="1">
        <v>40504</v>
      </c>
      <c r="AJ675">
        <v>16591.91</v>
      </c>
      <c r="AK675" s="33">
        <f t="shared" si="30"/>
        <v>40</v>
      </c>
      <c r="AL675" t="str">
        <f t="shared" si="31"/>
        <v>39-43</v>
      </c>
      <c r="AM675" t="str">
        <f t="shared" si="32"/>
        <v>16.000 a 17.999</v>
      </c>
    </row>
    <row r="676" spans="1:39" x14ac:dyDescent="0.25">
      <c r="A676" t="s">
        <v>3251</v>
      </c>
      <c r="B676" t="s">
        <v>36</v>
      </c>
      <c r="C676">
        <v>1418520</v>
      </c>
      <c r="D676">
        <v>684645769</v>
      </c>
      <c r="E676" t="s">
        <v>3252</v>
      </c>
      <c r="F676" t="s">
        <v>53</v>
      </c>
      <c r="G676" t="s">
        <v>3253</v>
      </c>
      <c r="H676" t="s">
        <v>48</v>
      </c>
      <c r="I676" t="s">
        <v>39</v>
      </c>
      <c r="K676" t="s">
        <v>72</v>
      </c>
      <c r="M676">
        <v>1272</v>
      </c>
      <c r="N676" t="s">
        <v>3254</v>
      </c>
      <c r="O676" t="s">
        <v>86</v>
      </c>
      <c r="P676">
        <v>294</v>
      </c>
      <c r="Q676" t="s">
        <v>137</v>
      </c>
      <c r="R676" t="s">
        <v>86</v>
      </c>
      <c r="T676" t="s">
        <v>61</v>
      </c>
      <c r="U676" t="s">
        <v>1269</v>
      </c>
      <c r="V676" t="s">
        <v>44</v>
      </c>
      <c r="X676" t="s">
        <v>45</v>
      </c>
      <c r="AA676">
        <v>0</v>
      </c>
      <c r="AC676">
        <v>0</v>
      </c>
      <c r="AG676" t="s">
        <v>46</v>
      </c>
      <c r="AH676" t="s">
        <v>158</v>
      </c>
      <c r="AI676" s="1">
        <v>40018</v>
      </c>
      <c r="AJ676">
        <v>18928.990000000002</v>
      </c>
      <c r="AK676" s="33">
        <f t="shared" si="30"/>
        <v>55</v>
      </c>
      <c r="AL676" t="str">
        <f t="shared" si="31"/>
        <v>54-58</v>
      </c>
      <c r="AM676" t="str">
        <f t="shared" si="32"/>
        <v>18.000 a 19.999</v>
      </c>
    </row>
    <row r="677" spans="1:39" x14ac:dyDescent="0.25">
      <c r="A677" t="s">
        <v>3255</v>
      </c>
      <c r="B677" t="s">
        <v>36</v>
      </c>
      <c r="C677">
        <v>2923145</v>
      </c>
      <c r="D677">
        <v>27840952828</v>
      </c>
      <c r="E677" t="s">
        <v>3256</v>
      </c>
      <c r="F677" t="s">
        <v>53</v>
      </c>
      <c r="G677" t="s">
        <v>3257</v>
      </c>
      <c r="H677" t="s">
        <v>117</v>
      </c>
      <c r="I677" t="s">
        <v>39</v>
      </c>
      <c r="K677" t="s">
        <v>72</v>
      </c>
      <c r="M677">
        <v>298</v>
      </c>
      <c r="N677" t="s">
        <v>121</v>
      </c>
      <c r="O677" t="s">
        <v>86</v>
      </c>
      <c r="P677">
        <v>298</v>
      </c>
      <c r="Q677" t="s">
        <v>121</v>
      </c>
      <c r="R677" t="s">
        <v>86</v>
      </c>
      <c r="T677" t="s">
        <v>61</v>
      </c>
      <c r="U677" t="s">
        <v>1257</v>
      </c>
      <c r="V677" t="s">
        <v>44</v>
      </c>
      <c r="X677" t="s">
        <v>45</v>
      </c>
      <c r="AA677">
        <v>0</v>
      </c>
      <c r="AC677">
        <v>0</v>
      </c>
      <c r="AG677" t="s">
        <v>46</v>
      </c>
      <c r="AH677" t="s">
        <v>158</v>
      </c>
      <c r="AI677" s="1">
        <v>42074</v>
      </c>
      <c r="AJ677">
        <v>11800.12</v>
      </c>
      <c r="AK677" s="33">
        <f t="shared" si="30"/>
        <v>43</v>
      </c>
      <c r="AL677" t="str">
        <f t="shared" si="31"/>
        <v>39-43</v>
      </c>
      <c r="AM677" t="str">
        <f t="shared" si="32"/>
        <v>10.000 a 11.999</v>
      </c>
    </row>
    <row r="678" spans="1:39" x14ac:dyDescent="0.25">
      <c r="A678" t="s">
        <v>3258</v>
      </c>
      <c r="B678" t="s">
        <v>36</v>
      </c>
      <c r="C678">
        <v>1297230</v>
      </c>
      <c r="D678">
        <v>52640620649</v>
      </c>
      <c r="E678" t="s">
        <v>402</v>
      </c>
      <c r="F678" t="s">
        <v>53</v>
      </c>
      <c r="G678" t="s">
        <v>3259</v>
      </c>
      <c r="H678" t="s">
        <v>48</v>
      </c>
      <c r="I678" t="s">
        <v>39</v>
      </c>
      <c r="K678" t="s">
        <v>40</v>
      </c>
      <c r="L678" t="s">
        <v>59</v>
      </c>
      <c r="M678">
        <v>344</v>
      </c>
      <c r="N678" t="s">
        <v>111</v>
      </c>
      <c r="O678" t="s">
        <v>41</v>
      </c>
      <c r="P678">
        <v>344</v>
      </c>
      <c r="Q678" t="s">
        <v>111</v>
      </c>
      <c r="R678" t="s">
        <v>41</v>
      </c>
      <c r="T678" t="s">
        <v>61</v>
      </c>
      <c r="U678" t="s">
        <v>1252</v>
      </c>
      <c r="V678" t="s">
        <v>44</v>
      </c>
      <c r="X678" t="s">
        <v>45</v>
      </c>
      <c r="AA678">
        <v>0</v>
      </c>
      <c r="AC678">
        <v>0</v>
      </c>
      <c r="AG678" t="s">
        <v>46</v>
      </c>
      <c r="AH678" t="s">
        <v>158</v>
      </c>
      <c r="AI678" s="1">
        <v>36234</v>
      </c>
      <c r="AJ678">
        <v>20530.009999999998</v>
      </c>
      <c r="AK678" s="33">
        <f t="shared" si="30"/>
        <v>56</v>
      </c>
      <c r="AL678" t="str">
        <f t="shared" si="31"/>
        <v>54-58</v>
      </c>
      <c r="AM678" t="str">
        <f t="shared" si="32"/>
        <v>20.000 ou mais</v>
      </c>
    </row>
    <row r="679" spans="1:39" x14ac:dyDescent="0.25">
      <c r="A679" t="s">
        <v>3260</v>
      </c>
      <c r="B679" t="s">
        <v>36</v>
      </c>
      <c r="C679">
        <v>3318465</v>
      </c>
      <c r="D679">
        <v>8427945655</v>
      </c>
      <c r="E679" t="s">
        <v>399</v>
      </c>
      <c r="F679" t="s">
        <v>37</v>
      </c>
      <c r="G679" t="s">
        <v>3261</v>
      </c>
      <c r="H679" t="s">
        <v>80</v>
      </c>
      <c r="I679" t="s">
        <v>39</v>
      </c>
      <c r="K679" t="s">
        <v>114</v>
      </c>
      <c r="M679">
        <v>1155</v>
      </c>
      <c r="N679" t="s">
        <v>188</v>
      </c>
      <c r="O679" t="s">
        <v>55</v>
      </c>
      <c r="P679">
        <v>1155</v>
      </c>
      <c r="Q679" t="s">
        <v>188</v>
      </c>
      <c r="R679" t="s">
        <v>55</v>
      </c>
      <c r="T679" t="s">
        <v>413</v>
      </c>
      <c r="U679" t="s">
        <v>1244</v>
      </c>
      <c r="V679" t="s">
        <v>825</v>
      </c>
      <c r="X679" t="s">
        <v>45</v>
      </c>
      <c r="AA679">
        <v>0</v>
      </c>
      <c r="AC679">
        <v>0</v>
      </c>
      <c r="AG679" t="s">
        <v>826</v>
      </c>
      <c r="AH679" t="s">
        <v>47</v>
      </c>
      <c r="AI679" s="1">
        <v>44895</v>
      </c>
      <c r="AJ679">
        <v>2942.69</v>
      </c>
      <c r="AK679" s="33">
        <f t="shared" si="30"/>
        <v>32</v>
      </c>
      <c r="AL679" t="str">
        <f t="shared" si="31"/>
        <v>29-33</v>
      </c>
      <c r="AM679" t="str">
        <f t="shared" si="32"/>
        <v>2.000 a 3.999</v>
      </c>
    </row>
    <row r="680" spans="1:39" x14ac:dyDescent="0.25">
      <c r="A680" t="s">
        <v>3262</v>
      </c>
      <c r="B680" t="s">
        <v>36</v>
      </c>
      <c r="C680">
        <v>2547799</v>
      </c>
      <c r="D680">
        <v>56980221604</v>
      </c>
      <c r="E680" t="s">
        <v>3263</v>
      </c>
      <c r="F680" t="s">
        <v>53</v>
      </c>
      <c r="G680" t="s">
        <v>3264</v>
      </c>
      <c r="H680" t="s">
        <v>80</v>
      </c>
      <c r="I680" t="s">
        <v>39</v>
      </c>
      <c r="K680" t="s">
        <v>40</v>
      </c>
      <c r="L680" t="s">
        <v>59</v>
      </c>
      <c r="M680">
        <v>335</v>
      </c>
      <c r="N680" t="s">
        <v>159</v>
      </c>
      <c r="O680" t="s">
        <v>41</v>
      </c>
      <c r="P680">
        <v>335</v>
      </c>
      <c r="Q680" t="s">
        <v>159</v>
      </c>
      <c r="R680" t="s">
        <v>41</v>
      </c>
      <c r="T680" t="s">
        <v>61</v>
      </c>
      <c r="U680" t="s">
        <v>1241</v>
      </c>
      <c r="V680" t="s">
        <v>44</v>
      </c>
      <c r="X680" t="s">
        <v>45</v>
      </c>
      <c r="AA680">
        <v>0</v>
      </c>
      <c r="AC680">
        <v>0</v>
      </c>
      <c r="AG680" t="s">
        <v>46</v>
      </c>
      <c r="AH680" t="s">
        <v>158</v>
      </c>
      <c r="AI680" s="1">
        <v>39762</v>
      </c>
      <c r="AJ680">
        <v>19166.11</v>
      </c>
      <c r="AK680" s="33">
        <f t="shared" si="30"/>
        <v>55</v>
      </c>
      <c r="AL680" t="str">
        <f t="shared" si="31"/>
        <v>54-58</v>
      </c>
      <c r="AM680" t="str">
        <f t="shared" si="32"/>
        <v>18.000 a 19.999</v>
      </c>
    </row>
    <row r="681" spans="1:39" x14ac:dyDescent="0.25">
      <c r="A681" t="s">
        <v>3265</v>
      </c>
      <c r="B681" t="s">
        <v>36</v>
      </c>
      <c r="C681">
        <v>412386</v>
      </c>
      <c r="D681">
        <v>24203947634</v>
      </c>
      <c r="E681" t="s">
        <v>3266</v>
      </c>
      <c r="F681" t="s">
        <v>53</v>
      </c>
      <c r="G681" t="s">
        <v>3267</v>
      </c>
      <c r="H681" t="s">
        <v>48</v>
      </c>
      <c r="I681" t="s">
        <v>39</v>
      </c>
      <c r="K681" t="s">
        <v>40</v>
      </c>
      <c r="L681" t="s">
        <v>3268</v>
      </c>
      <c r="M681">
        <v>298</v>
      </c>
      <c r="N681" t="s">
        <v>121</v>
      </c>
      <c r="O681" t="s">
        <v>86</v>
      </c>
      <c r="P681">
        <v>298</v>
      </c>
      <c r="Q681" t="s">
        <v>121</v>
      </c>
      <c r="R681" t="s">
        <v>86</v>
      </c>
      <c r="T681" t="s">
        <v>61</v>
      </c>
      <c r="U681" t="s">
        <v>1252</v>
      </c>
      <c r="V681" t="s">
        <v>44</v>
      </c>
      <c r="X681" t="s">
        <v>45</v>
      </c>
      <c r="AA681">
        <v>0</v>
      </c>
      <c r="AC681">
        <v>0</v>
      </c>
      <c r="AG681" t="s">
        <v>46</v>
      </c>
      <c r="AH681" t="s">
        <v>158</v>
      </c>
      <c r="AI681" s="1">
        <v>30926</v>
      </c>
      <c r="AJ681">
        <v>25032.85</v>
      </c>
      <c r="AK681" s="33">
        <f t="shared" si="30"/>
        <v>65</v>
      </c>
      <c r="AL681" t="str">
        <f t="shared" si="31"/>
        <v>64-68</v>
      </c>
      <c r="AM681" t="str">
        <f t="shared" si="32"/>
        <v>20.000 ou mais</v>
      </c>
    </row>
    <row r="682" spans="1:39" x14ac:dyDescent="0.25">
      <c r="A682" t="s">
        <v>3269</v>
      </c>
      <c r="B682" t="s">
        <v>36</v>
      </c>
      <c r="C682">
        <v>1719940</v>
      </c>
      <c r="D682">
        <v>4947230681</v>
      </c>
      <c r="E682" t="s">
        <v>3270</v>
      </c>
      <c r="F682" t="s">
        <v>53</v>
      </c>
      <c r="G682" t="s">
        <v>3271</v>
      </c>
      <c r="H682" t="s">
        <v>38</v>
      </c>
      <c r="I682" t="s">
        <v>39</v>
      </c>
      <c r="K682" t="s">
        <v>40</v>
      </c>
      <c r="M682">
        <v>410</v>
      </c>
      <c r="N682" t="s">
        <v>253</v>
      </c>
      <c r="O682" t="s">
        <v>41</v>
      </c>
      <c r="P682">
        <v>410</v>
      </c>
      <c r="Q682" t="s">
        <v>253</v>
      </c>
      <c r="R682" t="s">
        <v>41</v>
      </c>
      <c r="T682" t="s">
        <v>61</v>
      </c>
      <c r="U682" t="s">
        <v>1269</v>
      </c>
      <c r="V682" t="s">
        <v>44</v>
      </c>
      <c r="X682" t="s">
        <v>45</v>
      </c>
      <c r="AA682">
        <v>0</v>
      </c>
      <c r="AC682">
        <v>0</v>
      </c>
      <c r="AG682" t="s">
        <v>46</v>
      </c>
      <c r="AH682" t="s">
        <v>158</v>
      </c>
      <c r="AI682" s="1">
        <v>40231</v>
      </c>
      <c r="AJ682">
        <v>17945.810000000001</v>
      </c>
      <c r="AK682" s="33">
        <f t="shared" si="30"/>
        <v>46</v>
      </c>
      <c r="AL682" t="str">
        <f t="shared" si="31"/>
        <v>44-48</v>
      </c>
      <c r="AM682" t="str">
        <f t="shared" si="32"/>
        <v>16.000 a 17.999</v>
      </c>
    </row>
    <row r="683" spans="1:39" x14ac:dyDescent="0.25">
      <c r="A683" t="s">
        <v>3272</v>
      </c>
      <c r="B683" t="s">
        <v>36</v>
      </c>
      <c r="C683">
        <v>1843787</v>
      </c>
      <c r="D683">
        <v>5997972666</v>
      </c>
      <c r="E683" t="s">
        <v>493</v>
      </c>
      <c r="F683" t="s">
        <v>37</v>
      </c>
      <c r="G683" t="s">
        <v>3273</v>
      </c>
      <c r="H683" t="s">
        <v>48</v>
      </c>
      <c r="I683" t="s">
        <v>39</v>
      </c>
      <c r="K683" t="s">
        <v>40</v>
      </c>
      <c r="M683">
        <v>801</v>
      </c>
      <c r="N683" t="s">
        <v>802</v>
      </c>
      <c r="O683" t="s">
        <v>55</v>
      </c>
      <c r="P683">
        <v>1152</v>
      </c>
      <c r="Q683" t="s">
        <v>113</v>
      </c>
      <c r="R683" t="s">
        <v>55</v>
      </c>
      <c r="T683" t="s">
        <v>61</v>
      </c>
      <c r="U683" t="s">
        <v>1302</v>
      </c>
      <c r="V683" t="s">
        <v>44</v>
      </c>
      <c r="X683" t="s">
        <v>45</v>
      </c>
      <c r="AA683">
        <v>0</v>
      </c>
      <c r="AC683">
        <v>0</v>
      </c>
      <c r="AG683" t="s">
        <v>46</v>
      </c>
      <c r="AH683" t="s">
        <v>158</v>
      </c>
      <c r="AI683" s="1">
        <v>40575</v>
      </c>
      <c r="AJ683">
        <v>13273.52</v>
      </c>
      <c r="AK683" s="33">
        <f t="shared" si="30"/>
        <v>40</v>
      </c>
      <c r="AL683" t="str">
        <f t="shared" si="31"/>
        <v>39-43</v>
      </c>
      <c r="AM683" t="str">
        <f t="shared" si="32"/>
        <v>12.000 a 13.999</v>
      </c>
    </row>
    <row r="684" spans="1:39" x14ac:dyDescent="0.25">
      <c r="A684" t="s">
        <v>3274</v>
      </c>
      <c r="B684" t="s">
        <v>36</v>
      </c>
      <c r="C684">
        <v>1651839</v>
      </c>
      <c r="D684">
        <v>5500797697</v>
      </c>
      <c r="E684" t="s">
        <v>349</v>
      </c>
      <c r="F684" t="s">
        <v>37</v>
      </c>
      <c r="G684" t="s">
        <v>291</v>
      </c>
      <c r="H684" t="s">
        <v>48</v>
      </c>
      <c r="I684" t="s">
        <v>39</v>
      </c>
      <c r="K684" t="s">
        <v>40</v>
      </c>
      <c r="L684" t="s">
        <v>59</v>
      </c>
      <c r="M684">
        <v>294</v>
      </c>
      <c r="N684" t="s">
        <v>137</v>
      </c>
      <c r="O684" t="s">
        <v>86</v>
      </c>
      <c r="P684">
        <v>294</v>
      </c>
      <c r="Q684" t="s">
        <v>137</v>
      </c>
      <c r="R684" t="s">
        <v>86</v>
      </c>
      <c r="T684" t="s">
        <v>61</v>
      </c>
      <c r="U684" t="s">
        <v>1351</v>
      </c>
      <c r="V684" t="s">
        <v>44</v>
      </c>
      <c r="X684" t="s">
        <v>45</v>
      </c>
      <c r="AA684">
        <v>0</v>
      </c>
      <c r="AC684">
        <v>0</v>
      </c>
      <c r="AG684" t="s">
        <v>46</v>
      </c>
      <c r="AH684" t="s">
        <v>158</v>
      </c>
      <c r="AI684" s="1">
        <v>39876</v>
      </c>
      <c r="AJ684">
        <v>16591.91</v>
      </c>
      <c r="AK684" s="33">
        <f t="shared" si="30"/>
        <v>41</v>
      </c>
      <c r="AL684" t="str">
        <f t="shared" si="31"/>
        <v>39-43</v>
      </c>
      <c r="AM684" t="str">
        <f t="shared" si="32"/>
        <v>16.000 a 17.999</v>
      </c>
    </row>
    <row r="685" spans="1:39" x14ac:dyDescent="0.25">
      <c r="A685" t="s">
        <v>3275</v>
      </c>
      <c r="B685" t="s">
        <v>36</v>
      </c>
      <c r="C685">
        <v>1803168</v>
      </c>
      <c r="D685">
        <v>4384683685</v>
      </c>
      <c r="E685" t="s">
        <v>3276</v>
      </c>
      <c r="F685" t="s">
        <v>37</v>
      </c>
      <c r="G685" t="s">
        <v>3277</v>
      </c>
      <c r="H685" t="s">
        <v>48</v>
      </c>
      <c r="I685" t="s">
        <v>39</v>
      </c>
      <c r="K685" t="s">
        <v>40</v>
      </c>
      <c r="M685">
        <v>391</v>
      </c>
      <c r="N685" t="s">
        <v>64</v>
      </c>
      <c r="O685" t="s">
        <v>41</v>
      </c>
      <c r="P685">
        <v>391</v>
      </c>
      <c r="Q685" t="s">
        <v>64</v>
      </c>
      <c r="R685" t="s">
        <v>41</v>
      </c>
      <c r="T685" t="s">
        <v>61</v>
      </c>
      <c r="U685" t="s">
        <v>1269</v>
      </c>
      <c r="V685" t="s">
        <v>44</v>
      </c>
      <c r="X685" t="s">
        <v>45</v>
      </c>
      <c r="AA685">
        <v>0</v>
      </c>
      <c r="AC685">
        <v>0</v>
      </c>
      <c r="AG685" t="s">
        <v>46</v>
      </c>
      <c r="AH685" t="s">
        <v>158</v>
      </c>
      <c r="AI685" s="1">
        <v>40388</v>
      </c>
      <c r="AJ685">
        <v>17945.810000000001</v>
      </c>
      <c r="AK685" s="33">
        <f t="shared" si="30"/>
        <v>41</v>
      </c>
      <c r="AL685" t="str">
        <f t="shared" si="31"/>
        <v>39-43</v>
      </c>
      <c r="AM685" t="str">
        <f t="shared" si="32"/>
        <v>16.000 a 17.999</v>
      </c>
    </row>
    <row r="686" spans="1:39" x14ac:dyDescent="0.25">
      <c r="A686" t="s">
        <v>3278</v>
      </c>
      <c r="B686" t="s">
        <v>36</v>
      </c>
      <c r="C686">
        <v>2000238</v>
      </c>
      <c r="D686">
        <v>21620225832</v>
      </c>
      <c r="E686" t="s">
        <v>3279</v>
      </c>
      <c r="F686" t="s">
        <v>37</v>
      </c>
      <c r="G686" t="s">
        <v>3280</v>
      </c>
      <c r="H686" t="s">
        <v>48</v>
      </c>
      <c r="I686" t="s">
        <v>39</v>
      </c>
      <c r="K686" t="s">
        <v>72</v>
      </c>
      <c r="M686">
        <v>349</v>
      </c>
      <c r="N686" t="s">
        <v>65</v>
      </c>
      <c r="O686" t="s">
        <v>41</v>
      </c>
      <c r="P686">
        <v>349</v>
      </c>
      <c r="Q686" t="s">
        <v>65</v>
      </c>
      <c r="R686" t="s">
        <v>41</v>
      </c>
      <c r="T686" t="s">
        <v>61</v>
      </c>
      <c r="U686" t="s">
        <v>1351</v>
      </c>
      <c r="V686" t="s">
        <v>44</v>
      </c>
      <c r="X686" t="s">
        <v>45</v>
      </c>
      <c r="Z686" t="s">
        <v>1627</v>
      </c>
      <c r="AA686">
        <v>0</v>
      </c>
      <c r="AC686">
        <v>0</v>
      </c>
      <c r="AE686" t="s">
        <v>246</v>
      </c>
      <c r="AF686" t="s">
        <v>866</v>
      </c>
      <c r="AG686" t="s">
        <v>46</v>
      </c>
      <c r="AH686" t="s">
        <v>158</v>
      </c>
      <c r="AI686" s="1">
        <v>41332</v>
      </c>
      <c r="AJ686">
        <v>16591.91</v>
      </c>
      <c r="AK686" s="33">
        <f t="shared" si="30"/>
        <v>43</v>
      </c>
      <c r="AL686" t="str">
        <f t="shared" si="31"/>
        <v>39-43</v>
      </c>
      <c r="AM686" t="str">
        <f t="shared" si="32"/>
        <v>16.000 a 17.999</v>
      </c>
    </row>
    <row r="687" spans="1:39" x14ac:dyDescent="0.25">
      <c r="A687" t="s">
        <v>3281</v>
      </c>
      <c r="B687" t="s">
        <v>36</v>
      </c>
      <c r="C687">
        <v>1851224</v>
      </c>
      <c r="D687">
        <v>1167535600</v>
      </c>
      <c r="E687" t="s">
        <v>3282</v>
      </c>
      <c r="F687" t="s">
        <v>53</v>
      </c>
      <c r="G687" t="s">
        <v>3283</v>
      </c>
      <c r="H687" t="s">
        <v>48</v>
      </c>
      <c r="I687" t="s">
        <v>39</v>
      </c>
      <c r="K687" t="s">
        <v>40</v>
      </c>
      <c r="M687">
        <v>314</v>
      </c>
      <c r="N687" t="s">
        <v>135</v>
      </c>
      <c r="O687" t="s">
        <v>86</v>
      </c>
      <c r="P687">
        <v>314</v>
      </c>
      <c r="Q687" t="s">
        <v>135</v>
      </c>
      <c r="R687" t="s">
        <v>86</v>
      </c>
      <c r="T687" t="s">
        <v>61</v>
      </c>
      <c r="U687" t="s">
        <v>1285</v>
      </c>
      <c r="V687" t="s">
        <v>44</v>
      </c>
      <c r="X687" t="s">
        <v>45</v>
      </c>
      <c r="AA687">
        <v>0</v>
      </c>
      <c r="AC687">
        <v>0</v>
      </c>
      <c r="AG687" t="s">
        <v>46</v>
      </c>
      <c r="AH687" t="s">
        <v>158</v>
      </c>
      <c r="AI687" s="1">
        <v>40606</v>
      </c>
      <c r="AJ687">
        <v>18058.169999999998</v>
      </c>
      <c r="AK687" s="33">
        <f t="shared" si="30"/>
        <v>47</v>
      </c>
      <c r="AL687" t="str">
        <f t="shared" si="31"/>
        <v>44-48</v>
      </c>
      <c r="AM687" t="str">
        <f t="shared" si="32"/>
        <v>18.000 a 19.999</v>
      </c>
    </row>
    <row r="688" spans="1:39" x14ac:dyDescent="0.25">
      <c r="A688" t="s">
        <v>3284</v>
      </c>
      <c r="B688" t="s">
        <v>36</v>
      </c>
      <c r="C688">
        <v>2364938</v>
      </c>
      <c r="D688">
        <v>7169628880</v>
      </c>
      <c r="E688" t="s">
        <v>3285</v>
      </c>
      <c r="F688" t="s">
        <v>53</v>
      </c>
      <c r="G688" t="s">
        <v>3286</v>
      </c>
      <c r="H688" t="s">
        <v>48</v>
      </c>
      <c r="I688" t="s">
        <v>39</v>
      </c>
      <c r="K688" t="s">
        <v>72</v>
      </c>
      <c r="L688" t="s">
        <v>139</v>
      </c>
      <c r="M688">
        <v>305</v>
      </c>
      <c r="N688" t="s">
        <v>100</v>
      </c>
      <c r="O688" t="s">
        <v>86</v>
      </c>
      <c r="P688">
        <v>305</v>
      </c>
      <c r="Q688" t="s">
        <v>100</v>
      </c>
      <c r="R688" t="s">
        <v>86</v>
      </c>
      <c r="T688" t="s">
        <v>61</v>
      </c>
      <c r="U688" t="s">
        <v>1269</v>
      </c>
      <c r="V688" t="s">
        <v>44</v>
      </c>
      <c r="X688" t="s">
        <v>45</v>
      </c>
      <c r="AA688">
        <v>0</v>
      </c>
      <c r="AC688">
        <v>0</v>
      </c>
      <c r="AG688" t="s">
        <v>46</v>
      </c>
      <c r="AH688" t="s">
        <v>47</v>
      </c>
      <c r="AI688" s="1">
        <v>40263</v>
      </c>
      <c r="AJ688">
        <v>10882.25</v>
      </c>
      <c r="AK688" s="33">
        <f t="shared" si="30"/>
        <v>56</v>
      </c>
      <c r="AL688" t="str">
        <f t="shared" si="31"/>
        <v>54-58</v>
      </c>
      <c r="AM688" t="str">
        <f t="shared" si="32"/>
        <v>10.000 a 11.999</v>
      </c>
    </row>
    <row r="689" spans="1:39" x14ac:dyDescent="0.25">
      <c r="A689" t="s">
        <v>3287</v>
      </c>
      <c r="B689" t="s">
        <v>36</v>
      </c>
      <c r="C689">
        <v>1751946</v>
      </c>
      <c r="D689">
        <v>82954135620</v>
      </c>
      <c r="E689" t="s">
        <v>3288</v>
      </c>
      <c r="F689" t="s">
        <v>53</v>
      </c>
      <c r="G689" t="s">
        <v>3289</v>
      </c>
      <c r="H689" t="s">
        <v>67</v>
      </c>
      <c r="I689" t="s">
        <v>39</v>
      </c>
      <c r="K689" t="s">
        <v>40</v>
      </c>
      <c r="M689">
        <v>399</v>
      </c>
      <c r="N689" t="s">
        <v>115</v>
      </c>
      <c r="O689" t="s">
        <v>70</v>
      </c>
      <c r="P689">
        <v>399</v>
      </c>
      <c r="Q689" t="s">
        <v>115</v>
      </c>
      <c r="R689" t="s">
        <v>70</v>
      </c>
      <c r="T689" t="s">
        <v>61</v>
      </c>
      <c r="U689" t="s">
        <v>1269</v>
      </c>
      <c r="V689" t="s">
        <v>44</v>
      </c>
      <c r="X689" t="s">
        <v>45</v>
      </c>
      <c r="Z689" t="s">
        <v>162</v>
      </c>
      <c r="AA689">
        <v>0</v>
      </c>
      <c r="AC689">
        <v>0</v>
      </c>
      <c r="AE689" t="s">
        <v>3290</v>
      </c>
      <c r="AF689" t="s">
        <v>431</v>
      </c>
      <c r="AG689" t="s">
        <v>46</v>
      </c>
      <c r="AH689" t="s">
        <v>158</v>
      </c>
      <c r="AI689" s="1">
        <v>40191</v>
      </c>
      <c r="AJ689">
        <v>17945.810000000001</v>
      </c>
      <c r="AK689" s="33">
        <f t="shared" si="30"/>
        <v>49</v>
      </c>
      <c r="AL689" t="str">
        <f t="shared" si="31"/>
        <v>49-53</v>
      </c>
      <c r="AM689" t="str">
        <f t="shared" si="32"/>
        <v>16.000 a 17.999</v>
      </c>
    </row>
    <row r="690" spans="1:39" x14ac:dyDescent="0.25">
      <c r="A690" t="s">
        <v>3291</v>
      </c>
      <c r="B690" t="s">
        <v>36</v>
      </c>
      <c r="C690">
        <v>2035290</v>
      </c>
      <c r="D690">
        <v>23962909168</v>
      </c>
      <c r="E690" t="s">
        <v>675</v>
      </c>
      <c r="F690" t="s">
        <v>53</v>
      </c>
      <c r="G690" t="s">
        <v>3292</v>
      </c>
      <c r="H690" t="s">
        <v>38</v>
      </c>
      <c r="I690" t="s">
        <v>39</v>
      </c>
      <c r="K690" t="s">
        <v>207</v>
      </c>
      <c r="L690" t="s">
        <v>478</v>
      </c>
      <c r="M690">
        <v>356</v>
      </c>
      <c r="N690" t="s">
        <v>206</v>
      </c>
      <c r="O690" t="s">
        <v>41</v>
      </c>
      <c r="P690">
        <v>356</v>
      </c>
      <c r="Q690" t="s">
        <v>206</v>
      </c>
      <c r="R690" t="s">
        <v>41</v>
      </c>
      <c r="T690" t="s">
        <v>61</v>
      </c>
      <c r="U690" t="s">
        <v>1241</v>
      </c>
      <c r="V690" t="s">
        <v>44</v>
      </c>
      <c r="X690" t="s">
        <v>45</v>
      </c>
      <c r="AA690">
        <v>0</v>
      </c>
      <c r="AC690">
        <v>0</v>
      </c>
      <c r="AG690" t="s">
        <v>46</v>
      </c>
      <c r="AH690" t="s">
        <v>158</v>
      </c>
      <c r="AI690" s="1">
        <v>38926</v>
      </c>
      <c r="AJ690">
        <v>20399.79</v>
      </c>
      <c r="AK690" s="33">
        <f t="shared" si="30"/>
        <v>61</v>
      </c>
      <c r="AL690" t="str">
        <f t="shared" si="31"/>
        <v>59-63</v>
      </c>
      <c r="AM690" t="str">
        <f t="shared" si="32"/>
        <v>20.000 ou mais</v>
      </c>
    </row>
    <row r="691" spans="1:39" x14ac:dyDescent="0.25">
      <c r="A691" t="s">
        <v>3293</v>
      </c>
      <c r="B691" t="s">
        <v>36</v>
      </c>
      <c r="C691">
        <v>1299166</v>
      </c>
      <c r="D691">
        <v>91784786691</v>
      </c>
      <c r="E691" t="s">
        <v>404</v>
      </c>
      <c r="F691" t="s">
        <v>37</v>
      </c>
      <c r="G691" t="s">
        <v>3294</v>
      </c>
      <c r="H691" t="s">
        <v>67</v>
      </c>
      <c r="I691" t="s">
        <v>39</v>
      </c>
      <c r="K691" t="s">
        <v>40</v>
      </c>
      <c r="L691" t="s">
        <v>97</v>
      </c>
      <c r="M691">
        <v>298</v>
      </c>
      <c r="N691" t="s">
        <v>121</v>
      </c>
      <c r="O691" t="s">
        <v>86</v>
      </c>
      <c r="P691">
        <v>298</v>
      </c>
      <c r="Q691" t="s">
        <v>121</v>
      </c>
      <c r="R691" t="s">
        <v>86</v>
      </c>
      <c r="T691" t="s">
        <v>61</v>
      </c>
      <c r="U691" t="s">
        <v>1269</v>
      </c>
      <c r="V691" t="s">
        <v>44</v>
      </c>
      <c r="X691" t="s">
        <v>45</v>
      </c>
      <c r="AA691">
        <v>0</v>
      </c>
      <c r="AC691">
        <v>0</v>
      </c>
      <c r="AG691" t="s">
        <v>46</v>
      </c>
      <c r="AH691" t="s">
        <v>158</v>
      </c>
      <c r="AI691" s="1">
        <v>39835</v>
      </c>
      <c r="AJ691">
        <v>18780.490000000002</v>
      </c>
      <c r="AK691" s="33">
        <f t="shared" si="30"/>
        <v>51</v>
      </c>
      <c r="AL691" t="str">
        <f t="shared" si="31"/>
        <v>49-53</v>
      </c>
      <c r="AM691" t="str">
        <f t="shared" si="32"/>
        <v>18.000 a 19.999</v>
      </c>
    </row>
    <row r="692" spans="1:39" x14ac:dyDescent="0.25">
      <c r="A692" t="s">
        <v>3295</v>
      </c>
      <c r="B692" t="s">
        <v>36</v>
      </c>
      <c r="C692">
        <v>1664192</v>
      </c>
      <c r="D692">
        <v>98670565668</v>
      </c>
      <c r="E692" t="s">
        <v>3296</v>
      </c>
      <c r="F692" t="s">
        <v>53</v>
      </c>
      <c r="G692" t="s">
        <v>3297</v>
      </c>
      <c r="H692" t="s">
        <v>48</v>
      </c>
      <c r="I692" t="s">
        <v>39</v>
      </c>
      <c r="K692" t="s">
        <v>40</v>
      </c>
      <c r="L692" t="s">
        <v>59</v>
      </c>
      <c r="M692">
        <v>305</v>
      </c>
      <c r="N692" t="s">
        <v>100</v>
      </c>
      <c r="O692" t="s">
        <v>86</v>
      </c>
      <c r="P692">
        <v>305</v>
      </c>
      <c r="Q692" t="s">
        <v>100</v>
      </c>
      <c r="R692" t="s">
        <v>86</v>
      </c>
      <c r="T692" t="s">
        <v>61</v>
      </c>
      <c r="U692" t="s">
        <v>1302</v>
      </c>
      <c r="V692" t="s">
        <v>44</v>
      </c>
      <c r="X692" t="s">
        <v>45</v>
      </c>
      <c r="AA692">
        <v>0</v>
      </c>
      <c r="AC692">
        <v>0</v>
      </c>
      <c r="AG692" t="s">
        <v>46</v>
      </c>
      <c r="AH692" t="s">
        <v>158</v>
      </c>
      <c r="AI692" s="1">
        <v>39762</v>
      </c>
      <c r="AJ692">
        <v>13273.52</v>
      </c>
      <c r="AK692" s="33">
        <f t="shared" si="30"/>
        <v>45</v>
      </c>
      <c r="AL692" t="str">
        <f t="shared" si="31"/>
        <v>44-48</v>
      </c>
      <c r="AM692" t="str">
        <f t="shared" si="32"/>
        <v>12.000 a 13.999</v>
      </c>
    </row>
    <row r="693" spans="1:39" x14ac:dyDescent="0.25">
      <c r="A693" t="s">
        <v>3298</v>
      </c>
      <c r="B693" t="s">
        <v>36</v>
      </c>
      <c r="C693">
        <v>2083596</v>
      </c>
      <c r="D693">
        <v>7224495697</v>
      </c>
      <c r="E693" t="s">
        <v>3299</v>
      </c>
      <c r="F693" t="s">
        <v>53</v>
      </c>
      <c r="G693" t="s">
        <v>3300</v>
      </c>
      <c r="H693" t="s">
        <v>38</v>
      </c>
      <c r="I693" t="s">
        <v>39</v>
      </c>
      <c r="K693" t="s">
        <v>40</v>
      </c>
      <c r="M693">
        <v>314</v>
      </c>
      <c r="N693" t="s">
        <v>135</v>
      </c>
      <c r="O693" t="s">
        <v>86</v>
      </c>
      <c r="P693">
        <v>314</v>
      </c>
      <c r="Q693" t="s">
        <v>135</v>
      </c>
      <c r="R693" t="s">
        <v>86</v>
      </c>
      <c r="T693" t="s">
        <v>61</v>
      </c>
      <c r="U693" t="s">
        <v>1278</v>
      </c>
      <c r="V693" t="s">
        <v>44</v>
      </c>
      <c r="X693" t="s">
        <v>45</v>
      </c>
      <c r="AA693">
        <v>0</v>
      </c>
      <c r="AC693">
        <v>0</v>
      </c>
      <c r="AG693" t="s">
        <v>46</v>
      </c>
      <c r="AH693" t="s">
        <v>158</v>
      </c>
      <c r="AI693" s="1">
        <v>41663</v>
      </c>
      <c r="AJ693">
        <v>12763.01</v>
      </c>
      <c r="AK693" s="33">
        <f t="shared" si="30"/>
        <v>38</v>
      </c>
      <c r="AL693" t="str">
        <f t="shared" si="31"/>
        <v>34-38</v>
      </c>
      <c r="AM693" t="str">
        <f t="shared" si="32"/>
        <v>12.000 a 13.999</v>
      </c>
    </row>
    <row r="694" spans="1:39" x14ac:dyDescent="0.25">
      <c r="A694" t="s">
        <v>3301</v>
      </c>
      <c r="B694" t="s">
        <v>36</v>
      </c>
      <c r="C694">
        <v>3549032</v>
      </c>
      <c r="D694">
        <v>6102634632</v>
      </c>
      <c r="E694" t="s">
        <v>331</v>
      </c>
      <c r="F694" t="s">
        <v>53</v>
      </c>
      <c r="G694" t="s">
        <v>3302</v>
      </c>
      <c r="H694" t="s">
        <v>48</v>
      </c>
      <c r="I694" t="s">
        <v>39</v>
      </c>
      <c r="K694" t="s">
        <v>40</v>
      </c>
      <c r="L694" t="s">
        <v>59</v>
      </c>
      <c r="M694">
        <v>288</v>
      </c>
      <c r="N694" t="s">
        <v>186</v>
      </c>
      <c r="O694" t="s">
        <v>86</v>
      </c>
      <c r="P694">
        <v>288</v>
      </c>
      <c r="Q694" t="s">
        <v>186</v>
      </c>
      <c r="R694" t="s">
        <v>86</v>
      </c>
      <c r="T694" t="s">
        <v>61</v>
      </c>
      <c r="U694" t="s">
        <v>1351</v>
      </c>
      <c r="V694" t="s">
        <v>44</v>
      </c>
      <c r="X694" t="s">
        <v>45</v>
      </c>
      <c r="AA694">
        <v>0</v>
      </c>
      <c r="AC694">
        <v>0</v>
      </c>
      <c r="AG694" t="s">
        <v>46</v>
      </c>
      <c r="AH694" t="s">
        <v>158</v>
      </c>
      <c r="AI694" s="1">
        <v>40795</v>
      </c>
      <c r="AJ694">
        <v>17363.62</v>
      </c>
      <c r="AK694" s="33">
        <f t="shared" si="30"/>
        <v>42</v>
      </c>
      <c r="AL694" t="str">
        <f t="shared" si="31"/>
        <v>39-43</v>
      </c>
      <c r="AM694" t="str">
        <f t="shared" si="32"/>
        <v>16.000 a 17.999</v>
      </c>
    </row>
    <row r="695" spans="1:39" x14ac:dyDescent="0.25">
      <c r="A695" t="s">
        <v>3303</v>
      </c>
      <c r="B695" t="s">
        <v>36</v>
      </c>
      <c r="C695">
        <v>1717146</v>
      </c>
      <c r="D695">
        <v>91173795634</v>
      </c>
      <c r="E695" t="s">
        <v>3304</v>
      </c>
      <c r="F695" t="s">
        <v>53</v>
      </c>
      <c r="G695" t="s">
        <v>3305</v>
      </c>
      <c r="H695" t="s">
        <v>48</v>
      </c>
      <c r="I695" t="s">
        <v>39</v>
      </c>
      <c r="K695" t="s">
        <v>40</v>
      </c>
      <c r="M695">
        <v>349</v>
      </c>
      <c r="N695" t="s">
        <v>65</v>
      </c>
      <c r="O695" t="s">
        <v>41</v>
      </c>
      <c r="P695">
        <v>349</v>
      </c>
      <c r="Q695" t="s">
        <v>65</v>
      </c>
      <c r="R695" t="s">
        <v>41</v>
      </c>
      <c r="T695" t="s">
        <v>61</v>
      </c>
      <c r="U695" t="s">
        <v>1302</v>
      </c>
      <c r="V695" t="s">
        <v>44</v>
      </c>
      <c r="X695" t="s">
        <v>45</v>
      </c>
      <c r="AA695">
        <v>0</v>
      </c>
      <c r="AC695">
        <v>0</v>
      </c>
      <c r="AG695" t="s">
        <v>46</v>
      </c>
      <c r="AH695" t="s">
        <v>158</v>
      </c>
      <c r="AI695" s="1">
        <v>40018</v>
      </c>
      <c r="AJ695">
        <v>13273.52</v>
      </c>
      <c r="AK695" s="33">
        <f t="shared" si="30"/>
        <v>51</v>
      </c>
      <c r="AL695" t="str">
        <f t="shared" si="31"/>
        <v>49-53</v>
      </c>
      <c r="AM695" t="str">
        <f t="shared" si="32"/>
        <v>12.000 a 13.999</v>
      </c>
    </row>
    <row r="696" spans="1:39" x14ac:dyDescent="0.25">
      <c r="A696" t="s">
        <v>3306</v>
      </c>
      <c r="B696" t="s">
        <v>36</v>
      </c>
      <c r="C696">
        <v>411452</v>
      </c>
      <c r="D696">
        <v>27371590678</v>
      </c>
      <c r="E696" t="s">
        <v>3307</v>
      </c>
      <c r="F696" t="s">
        <v>53</v>
      </c>
      <c r="G696" t="s">
        <v>3308</v>
      </c>
      <c r="H696" t="s">
        <v>48</v>
      </c>
      <c r="I696" t="s">
        <v>39</v>
      </c>
      <c r="K696" t="s">
        <v>40</v>
      </c>
      <c r="L696" t="s">
        <v>134</v>
      </c>
      <c r="M696">
        <v>314</v>
      </c>
      <c r="N696" t="s">
        <v>135</v>
      </c>
      <c r="O696" t="s">
        <v>86</v>
      </c>
      <c r="P696">
        <v>314</v>
      </c>
      <c r="Q696" t="s">
        <v>135</v>
      </c>
      <c r="R696" t="s">
        <v>86</v>
      </c>
      <c r="T696" t="s">
        <v>61</v>
      </c>
      <c r="U696" t="s">
        <v>1252</v>
      </c>
      <c r="V696" t="s">
        <v>44</v>
      </c>
      <c r="X696" t="s">
        <v>45</v>
      </c>
      <c r="AA696">
        <v>0</v>
      </c>
      <c r="AC696">
        <v>0</v>
      </c>
      <c r="AG696" t="s">
        <v>46</v>
      </c>
      <c r="AH696" t="s">
        <v>158</v>
      </c>
      <c r="AI696" s="1">
        <v>28277</v>
      </c>
      <c r="AJ696">
        <v>26891.3</v>
      </c>
      <c r="AK696" s="33">
        <f t="shared" si="30"/>
        <v>68</v>
      </c>
      <c r="AL696" t="str">
        <f t="shared" si="31"/>
        <v>64-68</v>
      </c>
      <c r="AM696" t="str">
        <f t="shared" si="32"/>
        <v>20.000 ou mais</v>
      </c>
    </row>
    <row r="697" spans="1:39" x14ac:dyDescent="0.25">
      <c r="A697" t="s">
        <v>3309</v>
      </c>
      <c r="B697" t="s">
        <v>36</v>
      </c>
      <c r="C697">
        <v>6413490</v>
      </c>
      <c r="D697">
        <v>1732591890</v>
      </c>
      <c r="E697" t="s">
        <v>1771</v>
      </c>
      <c r="F697" t="s">
        <v>53</v>
      </c>
      <c r="G697" t="s">
        <v>3310</v>
      </c>
      <c r="H697" t="s">
        <v>48</v>
      </c>
      <c r="I697" t="s">
        <v>39</v>
      </c>
      <c r="K697" t="s">
        <v>72</v>
      </c>
      <c r="L697" t="s">
        <v>724</v>
      </c>
      <c r="M697">
        <v>332</v>
      </c>
      <c r="N697" t="s">
        <v>82</v>
      </c>
      <c r="O697" t="s">
        <v>81</v>
      </c>
      <c r="P697">
        <v>332</v>
      </c>
      <c r="Q697" t="s">
        <v>82</v>
      </c>
      <c r="R697" t="s">
        <v>81</v>
      </c>
      <c r="T697" t="s">
        <v>61</v>
      </c>
      <c r="U697" t="s">
        <v>1269</v>
      </c>
      <c r="V697" t="s">
        <v>44</v>
      </c>
      <c r="X697" t="s">
        <v>45</v>
      </c>
      <c r="AA697">
        <v>0</v>
      </c>
      <c r="AC697">
        <v>0</v>
      </c>
      <c r="AG697" t="s">
        <v>46</v>
      </c>
      <c r="AH697" t="s">
        <v>158</v>
      </c>
      <c r="AI697" s="1">
        <v>40039</v>
      </c>
      <c r="AJ697">
        <v>20464.849999999999</v>
      </c>
      <c r="AK697" s="33">
        <f t="shared" si="30"/>
        <v>64</v>
      </c>
      <c r="AL697" t="str">
        <f t="shared" si="31"/>
        <v>64-68</v>
      </c>
      <c r="AM697" t="str">
        <f t="shared" si="32"/>
        <v>20.000 ou mais</v>
      </c>
    </row>
    <row r="698" spans="1:39" x14ac:dyDescent="0.25">
      <c r="A698" t="s">
        <v>3311</v>
      </c>
      <c r="B698" t="s">
        <v>36</v>
      </c>
      <c r="C698">
        <v>2045998</v>
      </c>
      <c r="D698">
        <v>32568035803</v>
      </c>
      <c r="E698" t="s">
        <v>3312</v>
      </c>
      <c r="F698" t="s">
        <v>53</v>
      </c>
      <c r="G698" t="s">
        <v>3313</v>
      </c>
      <c r="H698" t="s">
        <v>48</v>
      </c>
      <c r="I698" t="s">
        <v>39</v>
      </c>
      <c r="K698" t="s">
        <v>72</v>
      </c>
      <c r="M698">
        <v>407</v>
      </c>
      <c r="N698" t="s">
        <v>161</v>
      </c>
      <c r="O698" t="s">
        <v>41</v>
      </c>
      <c r="P698">
        <v>407</v>
      </c>
      <c r="Q698" t="s">
        <v>161</v>
      </c>
      <c r="R698" t="s">
        <v>41</v>
      </c>
      <c r="T698" t="s">
        <v>61</v>
      </c>
      <c r="U698" t="s">
        <v>1302</v>
      </c>
      <c r="V698" t="s">
        <v>44</v>
      </c>
      <c r="X698" t="s">
        <v>45</v>
      </c>
      <c r="AA698">
        <v>0</v>
      </c>
      <c r="AC698">
        <v>0</v>
      </c>
      <c r="AG698" t="s">
        <v>46</v>
      </c>
      <c r="AH698" t="s">
        <v>158</v>
      </c>
      <c r="AI698" s="1">
        <v>41485</v>
      </c>
      <c r="AJ698">
        <v>13273.52</v>
      </c>
      <c r="AK698" s="33">
        <f t="shared" si="30"/>
        <v>38</v>
      </c>
      <c r="AL698" t="str">
        <f t="shared" si="31"/>
        <v>34-38</v>
      </c>
      <c r="AM698" t="str">
        <f t="shared" si="32"/>
        <v>12.000 a 13.999</v>
      </c>
    </row>
    <row r="699" spans="1:39" x14ac:dyDescent="0.25">
      <c r="A699" t="s">
        <v>3314</v>
      </c>
      <c r="B699" t="s">
        <v>36</v>
      </c>
      <c r="C699">
        <v>3204642</v>
      </c>
      <c r="D699">
        <v>36900153836</v>
      </c>
      <c r="E699" t="s">
        <v>664</v>
      </c>
      <c r="F699" t="s">
        <v>53</v>
      </c>
      <c r="G699" t="s">
        <v>3315</v>
      </c>
      <c r="H699" t="s">
        <v>48</v>
      </c>
      <c r="I699" t="s">
        <v>39</v>
      </c>
      <c r="K699" t="s">
        <v>72</v>
      </c>
      <c r="M699">
        <v>372</v>
      </c>
      <c r="N699" t="s">
        <v>76</v>
      </c>
      <c r="O699" t="s">
        <v>41</v>
      </c>
      <c r="P699">
        <v>372</v>
      </c>
      <c r="Q699" t="s">
        <v>76</v>
      </c>
      <c r="R699" t="s">
        <v>41</v>
      </c>
      <c r="T699" t="s">
        <v>61</v>
      </c>
      <c r="U699" t="s">
        <v>1244</v>
      </c>
      <c r="V699" t="s">
        <v>44</v>
      </c>
      <c r="X699" t="s">
        <v>45</v>
      </c>
      <c r="AA699">
        <v>0</v>
      </c>
      <c r="AC699">
        <v>0</v>
      </c>
      <c r="AG699" t="s">
        <v>46</v>
      </c>
      <c r="AH699" t="s">
        <v>158</v>
      </c>
      <c r="AI699" s="1">
        <v>44082</v>
      </c>
      <c r="AJ699">
        <v>9616.18</v>
      </c>
      <c r="AK699" s="33">
        <f t="shared" si="30"/>
        <v>34</v>
      </c>
      <c r="AL699" t="str">
        <f t="shared" si="31"/>
        <v>34-38</v>
      </c>
      <c r="AM699" t="str">
        <f t="shared" si="32"/>
        <v>8.000 a 9.999</v>
      </c>
    </row>
    <row r="700" spans="1:39" x14ac:dyDescent="0.25">
      <c r="A700" t="s">
        <v>3316</v>
      </c>
      <c r="B700" t="s">
        <v>36</v>
      </c>
      <c r="C700">
        <v>1161560</v>
      </c>
      <c r="D700">
        <v>14017166873</v>
      </c>
      <c r="E700" t="s">
        <v>3317</v>
      </c>
      <c r="F700" t="s">
        <v>53</v>
      </c>
      <c r="G700" t="s">
        <v>3318</v>
      </c>
      <c r="H700" t="s">
        <v>48</v>
      </c>
      <c r="I700" t="s">
        <v>450</v>
      </c>
      <c r="J700" t="s">
        <v>3319</v>
      </c>
      <c r="L700" t="s">
        <v>3320</v>
      </c>
      <c r="M700">
        <v>332</v>
      </c>
      <c r="N700" t="s">
        <v>82</v>
      </c>
      <c r="O700" t="s">
        <v>81</v>
      </c>
      <c r="P700">
        <v>332</v>
      </c>
      <c r="Q700" t="s">
        <v>82</v>
      </c>
      <c r="R700" t="s">
        <v>81</v>
      </c>
      <c r="T700" t="s">
        <v>61</v>
      </c>
      <c r="U700" t="s">
        <v>1252</v>
      </c>
      <c r="V700" t="s">
        <v>44</v>
      </c>
      <c r="X700" t="s">
        <v>45</v>
      </c>
      <c r="AA700">
        <v>0</v>
      </c>
      <c r="AC700">
        <v>0</v>
      </c>
      <c r="AG700" t="s">
        <v>46</v>
      </c>
      <c r="AH700" t="s">
        <v>158</v>
      </c>
      <c r="AI700" s="1">
        <v>33169</v>
      </c>
      <c r="AJ700">
        <v>22526.12</v>
      </c>
      <c r="AK700" s="33">
        <f t="shared" si="30"/>
        <v>64</v>
      </c>
      <c r="AL700" t="str">
        <f t="shared" si="31"/>
        <v>64-68</v>
      </c>
      <c r="AM700" t="str">
        <f t="shared" si="32"/>
        <v>20.000 ou mais</v>
      </c>
    </row>
    <row r="701" spans="1:39" x14ac:dyDescent="0.25">
      <c r="A701" t="s">
        <v>3321</v>
      </c>
      <c r="B701" t="s">
        <v>36</v>
      </c>
      <c r="C701">
        <v>2022722</v>
      </c>
      <c r="D701">
        <v>5023063607</v>
      </c>
      <c r="E701" t="s">
        <v>3322</v>
      </c>
      <c r="F701" t="s">
        <v>53</v>
      </c>
      <c r="G701" t="s">
        <v>3323</v>
      </c>
      <c r="H701" t="s">
        <v>48</v>
      </c>
      <c r="I701" t="s">
        <v>39</v>
      </c>
      <c r="K701" t="s">
        <v>40</v>
      </c>
      <c r="M701">
        <v>301</v>
      </c>
      <c r="N701" t="s">
        <v>69</v>
      </c>
      <c r="O701" t="s">
        <v>70</v>
      </c>
      <c r="P701">
        <v>301</v>
      </c>
      <c r="Q701" t="s">
        <v>69</v>
      </c>
      <c r="R701" t="s">
        <v>70</v>
      </c>
      <c r="T701" t="s">
        <v>61</v>
      </c>
      <c r="U701" t="s">
        <v>1302</v>
      </c>
      <c r="V701" t="s">
        <v>44</v>
      </c>
      <c r="X701" t="s">
        <v>45</v>
      </c>
      <c r="AA701">
        <v>0</v>
      </c>
      <c r="AC701">
        <v>0</v>
      </c>
      <c r="AG701" t="s">
        <v>46</v>
      </c>
      <c r="AH701" t="s">
        <v>158</v>
      </c>
      <c r="AI701" s="1">
        <v>41396</v>
      </c>
      <c r="AJ701">
        <v>13273.52</v>
      </c>
      <c r="AK701" s="33">
        <f t="shared" si="30"/>
        <v>40</v>
      </c>
      <c r="AL701" t="str">
        <f t="shared" si="31"/>
        <v>39-43</v>
      </c>
      <c r="AM701" t="str">
        <f t="shared" si="32"/>
        <v>12.000 a 13.999</v>
      </c>
    </row>
    <row r="702" spans="1:39" x14ac:dyDescent="0.25">
      <c r="A702" t="s">
        <v>3324</v>
      </c>
      <c r="B702" t="s">
        <v>36</v>
      </c>
      <c r="C702">
        <v>3715388</v>
      </c>
      <c r="D702">
        <v>8010795607</v>
      </c>
      <c r="E702" t="s">
        <v>3325</v>
      </c>
      <c r="F702" t="s">
        <v>53</v>
      </c>
      <c r="G702" t="s">
        <v>3326</v>
      </c>
      <c r="H702" t="s">
        <v>48</v>
      </c>
      <c r="I702" t="s">
        <v>39</v>
      </c>
      <c r="K702" t="s">
        <v>56</v>
      </c>
      <c r="M702">
        <v>808</v>
      </c>
      <c r="N702" t="s">
        <v>127</v>
      </c>
      <c r="O702" t="s">
        <v>41</v>
      </c>
      <c r="P702">
        <v>808</v>
      </c>
      <c r="Q702" t="s">
        <v>127</v>
      </c>
      <c r="R702" t="s">
        <v>41</v>
      </c>
      <c r="T702" t="s">
        <v>342</v>
      </c>
      <c r="U702" t="s">
        <v>1244</v>
      </c>
      <c r="V702" t="s">
        <v>825</v>
      </c>
      <c r="X702" t="s">
        <v>45</v>
      </c>
      <c r="AA702">
        <v>0</v>
      </c>
      <c r="AC702">
        <v>0</v>
      </c>
      <c r="AG702" t="s">
        <v>826</v>
      </c>
      <c r="AH702" t="s">
        <v>47</v>
      </c>
      <c r="AI702" s="1">
        <v>44816</v>
      </c>
      <c r="AJ702">
        <v>2846.15</v>
      </c>
      <c r="AK702" s="33">
        <f t="shared" si="30"/>
        <v>35</v>
      </c>
      <c r="AL702" t="str">
        <f t="shared" si="31"/>
        <v>34-38</v>
      </c>
      <c r="AM702" t="str">
        <f t="shared" si="32"/>
        <v>2.000 a 3.999</v>
      </c>
    </row>
    <row r="703" spans="1:39" x14ac:dyDescent="0.25">
      <c r="A703" t="s">
        <v>3327</v>
      </c>
      <c r="B703" t="s">
        <v>36</v>
      </c>
      <c r="C703">
        <v>3295474</v>
      </c>
      <c r="D703">
        <v>38856559854</v>
      </c>
      <c r="E703" t="s">
        <v>3328</v>
      </c>
      <c r="F703" t="s">
        <v>53</v>
      </c>
      <c r="G703" t="s">
        <v>3329</v>
      </c>
      <c r="H703" t="s">
        <v>48</v>
      </c>
      <c r="I703" t="s">
        <v>39</v>
      </c>
      <c r="K703" t="s">
        <v>72</v>
      </c>
      <c r="M703">
        <v>395</v>
      </c>
      <c r="N703" t="s">
        <v>107</v>
      </c>
      <c r="O703" t="s">
        <v>41</v>
      </c>
      <c r="P703">
        <v>395</v>
      </c>
      <c r="Q703" t="s">
        <v>107</v>
      </c>
      <c r="R703" t="s">
        <v>41</v>
      </c>
      <c r="T703" t="s">
        <v>342</v>
      </c>
      <c r="U703" t="s">
        <v>1244</v>
      </c>
      <c r="V703" t="s">
        <v>825</v>
      </c>
      <c r="X703" t="s">
        <v>45</v>
      </c>
      <c r="AA703">
        <v>0</v>
      </c>
      <c r="AC703">
        <v>0</v>
      </c>
      <c r="AG703" t="s">
        <v>826</v>
      </c>
      <c r="AH703" t="s">
        <v>47</v>
      </c>
      <c r="AI703" s="1">
        <v>44732</v>
      </c>
      <c r="AJ703">
        <v>3866.06</v>
      </c>
      <c r="AK703" s="33">
        <f t="shared" si="30"/>
        <v>32</v>
      </c>
      <c r="AL703" t="str">
        <f t="shared" si="31"/>
        <v>29-33</v>
      </c>
      <c r="AM703" t="str">
        <f t="shared" si="32"/>
        <v>2.000 a 3.999</v>
      </c>
    </row>
    <row r="704" spans="1:39" x14ac:dyDescent="0.25">
      <c r="A704" t="s">
        <v>3330</v>
      </c>
      <c r="B704" t="s">
        <v>36</v>
      </c>
      <c r="C704">
        <v>2475970</v>
      </c>
      <c r="D704">
        <v>3674714698</v>
      </c>
      <c r="E704" t="s">
        <v>592</v>
      </c>
      <c r="F704" t="s">
        <v>37</v>
      </c>
      <c r="G704" t="s">
        <v>3331</v>
      </c>
      <c r="H704" t="s">
        <v>48</v>
      </c>
      <c r="I704" t="s">
        <v>39</v>
      </c>
      <c r="K704" t="s">
        <v>136</v>
      </c>
      <c r="L704" t="s">
        <v>442</v>
      </c>
      <c r="M704">
        <v>799</v>
      </c>
      <c r="N704" t="s">
        <v>550</v>
      </c>
      <c r="O704" t="s">
        <v>55</v>
      </c>
      <c r="P704">
        <v>1152</v>
      </c>
      <c r="Q704" t="s">
        <v>113</v>
      </c>
      <c r="R704" t="s">
        <v>55</v>
      </c>
      <c r="T704" t="s">
        <v>61</v>
      </c>
      <c r="U704" t="s">
        <v>1241</v>
      </c>
      <c r="V704" t="s">
        <v>44</v>
      </c>
      <c r="X704" t="s">
        <v>45</v>
      </c>
      <c r="AA704">
        <v>0</v>
      </c>
      <c r="AC704">
        <v>0</v>
      </c>
      <c r="AG704" t="s">
        <v>46</v>
      </c>
      <c r="AH704" t="s">
        <v>158</v>
      </c>
      <c r="AI704" s="1">
        <v>38982</v>
      </c>
      <c r="AJ704">
        <v>19531.71</v>
      </c>
      <c r="AK704" s="33">
        <f t="shared" si="30"/>
        <v>48</v>
      </c>
      <c r="AL704" t="str">
        <f t="shared" si="31"/>
        <v>44-48</v>
      </c>
      <c r="AM704" t="str">
        <f t="shared" si="32"/>
        <v>18.000 a 19.999</v>
      </c>
    </row>
    <row r="705" spans="1:39" x14ac:dyDescent="0.25">
      <c r="A705" t="s">
        <v>3332</v>
      </c>
      <c r="B705" t="s">
        <v>36</v>
      </c>
      <c r="C705">
        <v>3302750</v>
      </c>
      <c r="D705">
        <v>9646200656</v>
      </c>
      <c r="E705" t="s">
        <v>3333</v>
      </c>
      <c r="F705" t="s">
        <v>37</v>
      </c>
      <c r="G705" t="s">
        <v>3334</v>
      </c>
      <c r="H705" t="s">
        <v>48</v>
      </c>
      <c r="I705" t="s">
        <v>39</v>
      </c>
      <c r="K705" t="s">
        <v>271</v>
      </c>
      <c r="M705">
        <v>577</v>
      </c>
      <c r="N705" t="s">
        <v>607</v>
      </c>
      <c r="O705" t="s">
        <v>55</v>
      </c>
      <c r="P705">
        <v>1158</v>
      </c>
      <c r="Q705" t="s">
        <v>608</v>
      </c>
      <c r="R705" t="s">
        <v>55</v>
      </c>
      <c r="T705" t="s">
        <v>61</v>
      </c>
      <c r="U705" t="s">
        <v>1244</v>
      </c>
      <c r="V705" t="s">
        <v>44</v>
      </c>
      <c r="X705" t="s">
        <v>45</v>
      </c>
      <c r="AA705">
        <v>0</v>
      </c>
      <c r="AC705">
        <v>0</v>
      </c>
      <c r="AG705" t="s">
        <v>46</v>
      </c>
      <c r="AH705" t="s">
        <v>158</v>
      </c>
      <c r="AI705" s="1">
        <v>44463</v>
      </c>
      <c r="AJ705">
        <v>9616.18</v>
      </c>
      <c r="AK705" s="33">
        <f t="shared" si="30"/>
        <v>33</v>
      </c>
      <c r="AL705" t="str">
        <f t="shared" si="31"/>
        <v>29-33</v>
      </c>
      <c r="AM705" t="str">
        <f t="shared" si="32"/>
        <v>8.000 a 9.999</v>
      </c>
    </row>
    <row r="706" spans="1:39" x14ac:dyDescent="0.25">
      <c r="A706" t="s">
        <v>3335</v>
      </c>
      <c r="B706" t="s">
        <v>36</v>
      </c>
      <c r="C706">
        <v>1313960</v>
      </c>
      <c r="D706">
        <v>58550046</v>
      </c>
      <c r="E706" t="s">
        <v>685</v>
      </c>
      <c r="F706" t="s">
        <v>37</v>
      </c>
      <c r="G706" t="s">
        <v>3336</v>
      </c>
      <c r="H706" t="s">
        <v>38</v>
      </c>
      <c r="I706" t="s">
        <v>39</v>
      </c>
      <c r="K706" t="s">
        <v>271</v>
      </c>
      <c r="M706">
        <v>332</v>
      </c>
      <c r="N706" t="s">
        <v>82</v>
      </c>
      <c r="O706" t="s">
        <v>81</v>
      </c>
      <c r="P706">
        <v>332</v>
      </c>
      <c r="Q706" t="s">
        <v>82</v>
      </c>
      <c r="R706" t="s">
        <v>81</v>
      </c>
      <c r="T706" t="s">
        <v>61</v>
      </c>
      <c r="U706" t="s">
        <v>1257</v>
      </c>
      <c r="V706" t="s">
        <v>44</v>
      </c>
      <c r="X706" t="s">
        <v>45</v>
      </c>
      <c r="AA706">
        <v>0</v>
      </c>
      <c r="AC706">
        <v>0</v>
      </c>
      <c r="AG706" t="s">
        <v>46</v>
      </c>
      <c r="AH706" t="s">
        <v>158</v>
      </c>
      <c r="AI706" s="1">
        <v>43313</v>
      </c>
      <c r="AJ706">
        <v>11800.12</v>
      </c>
      <c r="AK706" s="33">
        <f t="shared" si="30"/>
        <v>40</v>
      </c>
      <c r="AL706" t="str">
        <f t="shared" si="31"/>
        <v>39-43</v>
      </c>
      <c r="AM706" t="str">
        <f t="shared" si="32"/>
        <v>10.000 a 11.999</v>
      </c>
    </row>
    <row r="707" spans="1:39" x14ac:dyDescent="0.25">
      <c r="A707" t="s">
        <v>3337</v>
      </c>
      <c r="B707" t="s">
        <v>36</v>
      </c>
      <c r="C707">
        <v>3150018</v>
      </c>
      <c r="D707">
        <v>1340863685</v>
      </c>
      <c r="E707" t="s">
        <v>522</v>
      </c>
      <c r="F707" t="s">
        <v>37</v>
      </c>
      <c r="G707" t="s">
        <v>3338</v>
      </c>
      <c r="H707" t="s">
        <v>48</v>
      </c>
      <c r="I707" t="s">
        <v>39</v>
      </c>
      <c r="K707" t="s">
        <v>40</v>
      </c>
      <c r="M707">
        <v>372</v>
      </c>
      <c r="N707" t="s">
        <v>76</v>
      </c>
      <c r="O707" t="s">
        <v>41</v>
      </c>
      <c r="P707">
        <v>372</v>
      </c>
      <c r="Q707" t="s">
        <v>76</v>
      </c>
      <c r="R707" t="s">
        <v>41</v>
      </c>
      <c r="T707" t="s">
        <v>61</v>
      </c>
      <c r="U707" t="s">
        <v>1257</v>
      </c>
      <c r="V707" t="s">
        <v>44</v>
      </c>
      <c r="X707" t="s">
        <v>45</v>
      </c>
      <c r="AA707">
        <v>0</v>
      </c>
      <c r="AC707">
        <v>0</v>
      </c>
      <c r="AG707" t="s">
        <v>46</v>
      </c>
      <c r="AH707" t="s">
        <v>158</v>
      </c>
      <c r="AI707" s="1">
        <v>43739</v>
      </c>
      <c r="AJ707">
        <v>11800.12</v>
      </c>
      <c r="AK707" s="33">
        <f t="shared" ref="AK707:AK770" si="33">(YEAR($AO$2))-YEAR(E707)</f>
        <v>41</v>
      </c>
      <c r="AL707" t="str">
        <f t="shared" ref="AL707:AL770" si="34">VLOOKUP(AK707,$AQ$2:$AR$13,2,1)</f>
        <v>39-43</v>
      </c>
      <c r="AM707" t="str">
        <f t="shared" ref="AM707:AM770" si="35">VLOOKUP(AJ707,$AS$2:$AT$12,2,1)</f>
        <v>10.000 a 11.999</v>
      </c>
    </row>
    <row r="708" spans="1:39" x14ac:dyDescent="0.25">
      <c r="A708" t="s">
        <v>3339</v>
      </c>
      <c r="B708" t="s">
        <v>36</v>
      </c>
      <c r="C708">
        <v>1301617</v>
      </c>
      <c r="D708">
        <v>7705100606</v>
      </c>
      <c r="E708" t="s">
        <v>3340</v>
      </c>
      <c r="F708" t="s">
        <v>37</v>
      </c>
      <c r="G708" t="s">
        <v>468</v>
      </c>
      <c r="H708" t="s">
        <v>48</v>
      </c>
      <c r="I708" t="s">
        <v>39</v>
      </c>
      <c r="K708" t="s">
        <v>56</v>
      </c>
      <c r="M708">
        <v>403</v>
      </c>
      <c r="N708" t="s">
        <v>105</v>
      </c>
      <c r="O708" t="s">
        <v>41</v>
      </c>
      <c r="P708">
        <v>403</v>
      </c>
      <c r="Q708" t="s">
        <v>105</v>
      </c>
      <c r="R708" t="s">
        <v>41</v>
      </c>
      <c r="T708" t="s">
        <v>61</v>
      </c>
      <c r="U708" t="s">
        <v>1534</v>
      </c>
      <c r="V708" t="s">
        <v>44</v>
      </c>
      <c r="X708" t="s">
        <v>45</v>
      </c>
      <c r="AA708">
        <v>0</v>
      </c>
      <c r="AC708">
        <v>0</v>
      </c>
      <c r="AG708" t="s">
        <v>46</v>
      </c>
      <c r="AH708" t="s">
        <v>158</v>
      </c>
      <c r="AI708" s="1">
        <v>44105</v>
      </c>
      <c r="AJ708">
        <v>10097</v>
      </c>
      <c r="AK708" s="33">
        <f t="shared" si="33"/>
        <v>32</v>
      </c>
      <c r="AL708" t="str">
        <f t="shared" si="34"/>
        <v>29-33</v>
      </c>
      <c r="AM708" t="str">
        <f t="shared" si="35"/>
        <v>10.000 a 11.999</v>
      </c>
    </row>
    <row r="709" spans="1:39" x14ac:dyDescent="0.25">
      <c r="A709" t="s">
        <v>3341</v>
      </c>
      <c r="B709" t="s">
        <v>36</v>
      </c>
      <c r="C709">
        <v>1843831</v>
      </c>
      <c r="D709">
        <v>5982118613</v>
      </c>
      <c r="E709" t="s">
        <v>3342</v>
      </c>
      <c r="F709" t="s">
        <v>37</v>
      </c>
      <c r="G709" t="s">
        <v>3343</v>
      </c>
      <c r="H709" t="s">
        <v>117</v>
      </c>
      <c r="I709" t="s">
        <v>39</v>
      </c>
      <c r="K709" t="s">
        <v>40</v>
      </c>
      <c r="M709">
        <v>801</v>
      </c>
      <c r="N709" t="s">
        <v>802</v>
      </c>
      <c r="O709" t="s">
        <v>55</v>
      </c>
      <c r="P709">
        <v>1152</v>
      </c>
      <c r="Q709" t="s">
        <v>113</v>
      </c>
      <c r="R709" t="s">
        <v>55</v>
      </c>
      <c r="T709" t="s">
        <v>61</v>
      </c>
      <c r="U709" t="s">
        <v>1278</v>
      </c>
      <c r="V709" t="s">
        <v>44</v>
      </c>
      <c r="X709" t="s">
        <v>45</v>
      </c>
      <c r="AA709">
        <v>0</v>
      </c>
      <c r="AC709">
        <v>0</v>
      </c>
      <c r="AG709" t="s">
        <v>46</v>
      </c>
      <c r="AH709" t="s">
        <v>158</v>
      </c>
      <c r="AI709" s="1">
        <v>40577</v>
      </c>
      <c r="AJ709">
        <v>12763.01</v>
      </c>
      <c r="AK709" s="33">
        <f t="shared" si="33"/>
        <v>39</v>
      </c>
      <c r="AL709" t="str">
        <f t="shared" si="34"/>
        <v>39-43</v>
      </c>
      <c r="AM709" t="str">
        <f t="shared" si="35"/>
        <v>12.000 a 13.999</v>
      </c>
    </row>
    <row r="710" spans="1:39" x14ac:dyDescent="0.25">
      <c r="A710" t="s">
        <v>3344</v>
      </c>
      <c r="B710" t="s">
        <v>36</v>
      </c>
      <c r="C710">
        <v>2265489</v>
      </c>
      <c r="D710">
        <v>280080140</v>
      </c>
      <c r="E710" t="s">
        <v>3345</v>
      </c>
      <c r="F710" t="s">
        <v>37</v>
      </c>
      <c r="G710" t="s">
        <v>3346</v>
      </c>
      <c r="H710" t="s">
        <v>48</v>
      </c>
      <c r="I710" t="s">
        <v>39</v>
      </c>
      <c r="K710" t="s">
        <v>72</v>
      </c>
      <c r="M710">
        <v>319</v>
      </c>
      <c r="N710" t="s">
        <v>118</v>
      </c>
      <c r="O710" t="s">
        <v>86</v>
      </c>
      <c r="P710">
        <v>319</v>
      </c>
      <c r="Q710" t="s">
        <v>118</v>
      </c>
      <c r="R710" t="s">
        <v>86</v>
      </c>
      <c r="T710" t="s">
        <v>61</v>
      </c>
      <c r="U710" t="s">
        <v>1278</v>
      </c>
      <c r="V710" t="s">
        <v>44</v>
      </c>
      <c r="X710" t="s">
        <v>45</v>
      </c>
      <c r="AA710">
        <v>0</v>
      </c>
      <c r="AC710">
        <v>0</v>
      </c>
      <c r="AG710" t="s">
        <v>46</v>
      </c>
      <c r="AH710" t="s">
        <v>158</v>
      </c>
      <c r="AI710" s="1">
        <v>42334</v>
      </c>
      <c r="AJ710">
        <v>14200.82</v>
      </c>
      <c r="AK710" s="33">
        <f t="shared" si="33"/>
        <v>34</v>
      </c>
      <c r="AL710" t="str">
        <f t="shared" si="34"/>
        <v>34-38</v>
      </c>
      <c r="AM710" t="str">
        <f t="shared" si="35"/>
        <v>14.000 a 15.999</v>
      </c>
    </row>
    <row r="711" spans="1:39" x14ac:dyDescent="0.25">
      <c r="A711" t="s">
        <v>3347</v>
      </c>
      <c r="B711" t="s">
        <v>36</v>
      </c>
      <c r="C711">
        <v>1291947</v>
      </c>
      <c r="D711">
        <v>1175574635</v>
      </c>
      <c r="E711" t="s">
        <v>3348</v>
      </c>
      <c r="F711" t="s">
        <v>53</v>
      </c>
      <c r="G711" t="s">
        <v>3349</v>
      </c>
      <c r="H711" t="s">
        <v>48</v>
      </c>
      <c r="I711" t="s">
        <v>39</v>
      </c>
      <c r="K711" t="s">
        <v>72</v>
      </c>
      <c r="L711" t="s">
        <v>3350</v>
      </c>
      <c r="M711">
        <v>808</v>
      </c>
      <c r="N711" t="s">
        <v>127</v>
      </c>
      <c r="O711" t="s">
        <v>41</v>
      </c>
      <c r="P711">
        <v>808</v>
      </c>
      <c r="Q711" t="s">
        <v>127</v>
      </c>
      <c r="R711" t="s">
        <v>41</v>
      </c>
      <c r="T711" t="s">
        <v>52</v>
      </c>
      <c r="U711" t="s">
        <v>1278</v>
      </c>
      <c r="V711" t="s">
        <v>44</v>
      </c>
      <c r="X711" t="s">
        <v>45</v>
      </c>
      <c r="AA711">
        <v>0</v>
      </c>
      <c r="AC711">
        <v>0</v>
      </c>
      <c r="AG711" t="s">
        <v>46</v>
      </c>
      <c r="AH711" t="s">
        <v>158</v>
      </c>
      <c r="AI711" s="1">
        <v>39660</v>
      </c>
      <c r="AJ711">
        <v>8904.42</v>
      </c>
      <c r="AK711" s="33">
        <f t="shared" si="33"/>
        <v>51</v>
      </c>
      <c r="AL711" t="str">
        <f t="shared" si="34"/>
        <v>49-53</v>
      </c>
      <c r="AM711" t="str">
        <f t="shared" si="35"/>
        <v>8.000 a 9.999</v>
      </c>
    </row>
    <row r="712" spans="1:39" x14ac:dyDescent="0.25">
      <c r="A712" t="s">
        <v>3351</v>
      </c>
      <c r="B712" t="s">
        <v>36</v>
      </c>
      <c r="C712">
        <v>2308617</v>
      </c>
      <c r="D712">
        <v>8020977740</v>
      </c>
      <c r="E712" t="s">
        <v>3352</v>
      </c>
      <c r="F712" t="s">
        <v>37</v>
      </c>
      <c r="G712" t="s">
        <v>3353</v>
      </c>
      <c r="H712" t="s">
        <v>48</v>
      </c>
      <c r="I712" t="s">
        <v>39</v>
      </c>
      <c r="K712" t="s">
        <v>114</v>
      </c>
      <c r="M712">
        <v>808</v>
      </c>
      <c r="N712" t="s">
        <v>127</v>
      </c>
      <c r="O712" t="s">
        <v>41</v>
      </c>
      <c r="P712">
        <v>808</v>
      </c>
      <c r="Q712" t="s">
        <v>127</v>
      </c>
      <c r="R712" t="s">
        <v>41</v>
      </c>
      <c r="T712" t="s">
        <v>61</v>
      </c>
      <c r="U712" t="s">
        <v>1257</v>
      </c>
      <c r="V712" t="s">
        <v>44</v>
      </c>
      <c r="X712" t="s">
        <v>45</v>
      </c>
      <c r="Z712" t="s">
        <v>1627</v>
      </c>
      <c r="AA712">
        <v>0</v>
      </c>
      <c r="AC712">
        <v>0</v>
      </c>
      <c r="AE712" t="s">
        <v>3354</v>
      </c>
      <c r="AF712" t="s">
        <v>3355</v>
      </c>
      <c r="AG712" t="s">
        <v>46</v>
      </c>
      <c r="AH712" t="s">
        <v>158</v>
      </c>
      <c r="AI712" s="1">
        <v>42486</v>
      </c>
      <c r="AJ712">
        <v>11800.12</v>
      </c>
      <c r="AK712" s="33">
        <f t="shared" si="33"/>
        <v>44</v>
      </c>
      <c r="AL712" t="str">
        <f t="shared" si="34"/>
        <v>44-48</v>
      </c>
      <c r="AM712" t="str">
        <f t="shared" si="35"/>
        <v>10.000 a 11.999</v>
      </c>
    </row>
    <row r="713" spans="1:39" x14ac:dyDescent="0.25">
      <c r="A713" t="s">
        <v>3356</v>
      </c>
      <c r="B713" t="s">
        <v>36</v>
      </c>
      <c r="C713">
        <v>2273146</v>
      </c>
      <c r="D713">
        <v>62153811953</v>
      </c>
      <c r="E713" t="s">
        <v>614</v>
      </c>
      <c r="F713" t="s">
        <v>37</v>
      </c>
      <c r="G713" t="s">
        <v>3357</v>
      </c>
      <c r="H713" t="s">
        <v>48</v>
      </c>
      <c r="I713" t="s">
        <v>39</v>
      </c>
      <c r="K713" t="s">
        <v>68</v>
      </c>
      <c r="L713" t="s">
        <v>3358</v>
      </c>
      <c r="M713">
        <v>340</v>
      </c>
      <c r="N713" t="s">
        <v>143</v>
      </c>
      <c r="O713" t="s">
        <v>41</v>
      </c>
      <c r="P713">
        <v>340</v>
      </c>
      <c r="Q713" t="s">
        <v>143</v>
      </c>
      <c r="R713" t="s">
        <v>41</v>
      </c>
      <c r="T713" t="s">
        <v>61</v>
      </c>
      <c r="U713" t="s">
        <v>1252</v>
      </c>
      <c r="V713" t="s">
        <v>44</v>
      </c>
      <c r="X713" t="s">
        <v>45</v>
      </c>
      <c r="AA713">
        <v>0</v>
      </c>
      <c r="AC713">
        <v>0</v>
      </c>
      <c r="AG713" t="s">
        <v>46</v>
      </c>
      <c r="AH713" t="s">
        <v>158</v>
      </c>
      <c r="AI713" s="1">
        <v>37447</v>
      </c>
      <c r="AJ713">
        <v>23475.45</v>
      </c>
      <c r="AK713" s="33">
        <f t="shared" si="33"/>
        <v>57</v>
      </c>
      <c r="AL713" t="str">
        <f t="shared" si="34"/>
        <v>54-58</v>
      </c>
      <c r="AM713" t="str">
        <f t="shared" si="35"/>
        <v>20.000 ou mais</v>
      </c>
    </row>
    <row r="714" spans="1:39" x14ac:dyDescent="0.25">
      <c r="A714" t="s">
        <v>3359</v>
      </c>
      <c r="B714" t="s">
        <v>36</v>
      </c>
      <c r="C714">
        <v>2061219</v>
      </c>
      <c r="D714">
        <v>3880585792</v>
      </c>
      <c r="E714" t="s">
        <v>3360</v>
      </c>
      <c r="F714" t="s">
        <v>53</v>
      </c>
      <c r="G714" t="s">
        <v>3361</v>
      </c>
      <c r="H714" t="s">
        <v>48</v>
      </c>
      <c r="I714" t="s">
        <v>39</v>
      </c>
      <c r="K714" t="s">
        <v>114</v>
      </c>
      <c r="M714">
        <v>314</v>
      </c>
      <c r="N714" t="s">
        <v>135</v>
      </c>
      <c r="O714" t="s">
        <v>86</v>
      </c>
      <c r="P714">
        <v>314</v>
      </c>
      <c r="Q714" t="s">
        <v>135</v>
      </c>
      <c r="R714" t="s">
        <v>86</v>
      </c>
      <c r="T714" t="s">
        <v>61</v>
      </c>
      <c r="U714" t="s">
        <v>1302</v>
      </c>
      <c r="V714" t="s">
        <v>44</v>
      </c>
      <c r="X714" t="s">
        <v>45</v>
      </c>
      <c r="AA714">
        <v>0</v>
      </c>
      <c r="AC714">
        <v>0</v>
      </c>
      <c r="AG714" t="s">
        <v>46</v>
      </c>
      <c r="AH714" t="s">
        <v>158</v>
      </c>
      <c r="AI714" s="1">
        <v>41556</v>
      </c>
      <c r="AJ714">
        <v>14816.9</v>
      </c>
      <c r="AK714" s="33">
        <f t="shared" si="33"/>
        <v>47</v>
      </c>
      <c r="AL714" t="str">
        <f t="shared" si="34"/>
        <v>44-48</v>
      </c>
      <c r="AM714" t="str">
        <f t="shared" si="35"/>
        <v>14.000 a 15.999</v>
      </c>
    </row>
    <row r="715" spans="1:39" x14ac:dyDescent="0.25">
      <c r="A715" t="s">
        <v>3362</v>
      </c>
      <c r="B715" t="s">
        <v>36</v>
      </c>
      <c r="C715">
        <v>3315002</v>
      </c>
      <c r="D715">
        <v>10745310869</v>
      </c>
      <c r="E715" t="s">
        <v>719</v>
      </c>
      <c r="F715" t="s">
        <v>37</v>
      </c>
      <c r="G715" t="s">
        <v>3363</v>
      </c>
      <c r="H715" t="s">
        <v>48</v>
      </c>
      <c r="I715" t="s">
        <v>39</v>
      </c>
      <c r="K715" t="s">
        <v>72</v>
      </c>
      <c r="L715" t="s">
        <v>139</v>
      </c>
      <c r="M715">
        <v>1298</v>
      </c>
      <c r="N715" t="s">
        <v>3364</v>
      </c>
      <c r="O715" t="s">
        <v>41</v>
      </c>
      <c r="P715">
        <v>340</v>
      </c>
      <c r="Q715" t="s">
        <v>143</v>
      </c>
      <c r="R715" t="s">
        <v>41</v>
      </c>
      <c r="T715" t="s">
        <v>61</v>
      </c>
      <c r="U715" t="s">
        <v>1269</v>
      </c>
      <c r="V715" t="s">
        <v>44</v>
      </c>
      <c r="X715" t="s">
        <v>45</v>
      </c>
      <c r="AA715">
        <v>0</v>
      </c>
      <c r="AC715">
        <v>0</v>
      </c>
      <c r="AG715" t="s">
        <v>46</v>
      </c>
      <c r="AH715" t="s">
        <v>158</v>
      </c>
      <c r="AI715" s="1">
        <v>40018</v>
      </c>
      <c r="AJ715">
        <v>18928.990000000002</v>
      </c>
      <c r="AK715" s="33">
        <f t="shared" si="33"/>
        <v>57</v>
      </c>
      <c r="AL715" t="str">
        <f t="shared" si="34"/>
        <v>54-58</v>
      </c>
      <c r="AM715" t="str">
        <f t="shared" si="35"/>
        <v>18.000 a 19.999</v>
      </c>
    </row>
    <row r="716" spans="1:39" x14ac:dyDescent="0.25">
      <c r="A716" t="s">
        <v>3365</v>
      </c>
      <c r="B716" t="s">
        <v>36</v>
      </c>
      <c r="C716">
        <v>1294039</v>
      </c>
      <c r="D716">
        <v>11923965883</v>
      </c>
      <c r="E716" t="s">
        <v>3366</v>
      </c>
      <c r="F716" t="s">
        <v>53</v>
      </c>
      <c r="G716" t="s">
        <v>3367</v>
      </c>
      <c r="H716" t="s">
        <v>48</v>
      </c>
      <c r="I716" t="s">
        <v>39</v>
      </c>
      <c r="K716" t="s">
        <v>68</v>
      </c>
      <c r="M716">
        <v>395</v>
      </c>
      <c r="N716" t="s">
        <v>107</v>
      </c>
      <c r="O716" t="s">
        <v>41</v>
      </c>
      <c r="P716">
        <v>395</v>
      </c>
      <c r="Q716" t="s">
        <v>107</v>
      </c>
      <c r="R716" t="s">
        <v>41</v>
      </c>
      <c r="T716" t="s">
        <v>61</v>
      </c>
      <c r="U716" t="s">
        <v>2137</v>
      </c>
      <c r="V716" t="s">
        <v>44</v>
      </c>
      <c r="X716" t="s">
        <v>45</v>
      </c>
      <c r="AA716">
        <v>0</v>
      </c>
      <c r="AC716">
        <v>0</v>
      </c>
      <c r="AG716" t="s">
        <v>46</v>
      </c>
      <c r="AH716" t="s">
        <v>158</v>
      </c>
      <c r="AI716" s="1">
        <v>43313</v>
      </c>
      <c r="AJ716">
        <v>21513.19</v>
      </c>
      <c r="AK716" s="33">
        <f t="shared" si="33"/>
        <v>60</v>
      </c>
      <c r="AL716" t="str">
        <f t="shared" si="34"/>
        <v>59-63</v>
      </c>
      <c r="AM716" t="str">
        <f t="shared" si="35"/>
        <v>20.000 ou mais</v>
      </c>
    </row>
    <row r="717" spans="1:39" x14ac:dyDescent="0.25">
      <c r="A717" t="s">
        <v>3368</v>
      </c>
      <c r="B717" t="s">
        <v>36</v>
      </c>
      <c r="C717">
        <v>2053988</v>
      </c>
      <c r="D717">
        <v>2324267160</v>
      </c>
      <c r="E717" t="s">
        <v>3369</v>
      </c>
      <c r="F717" t="s">
        <v>53</v>
      </c>
      <c r="G717" t="s">
        <v>3370</v>
      </c>
      <c r="H717" t="s">
        <v>48</v>
      </c>
      <c r="I717" t="s">
        <v>39</v>
      </c>
      <c r="K717" t="s">
        <v>72</v>
      </c>
      <c r="M717">
        <v>1332</v>
      </c>
      <c r="N717" t="s">
        <v>3371</v>
      </c>
      <c r="O717" t="s">
        <v>70</v>
      </c>
      <c r="P717">
        <v>340</v>
      </c>
      <c r="Q717" t="s">
        <v>143</v>
      </c>
      <c r="R717" t="s">
        <v>41</v>
      </c>
      <c r="T717" t="s">
        <v>61</v>
      </c>
      <c r="U717" t="s">
        <v>1278</v>
      </c>
      <c r="V717" t="s">
        <v>44</v>
      </c>
      <c r="X717" t="s">
        <v>45</v>
      </c>
      <c r="AA717">
        <v>0</v>
      </c>
      <c r="AC717">
        <v>0</v>
      </c>
      <c r="AG717" t="s">
        <v>46</v>
      </c>
      <c r="AH717" t="s">
        <v>158</v>
      </c>
      <c r="AI717" s="1">
        <v>41509</v>
      </c>
      <c r="AJ717">
        <v>13746.19</v>
      </c>
      <c r="AK717" s="33">
        <f t="shared" si="33"/>
        <v>35</v>
      </c>
      <c r="AL717" t="str">
        <f t="shared" si="34"/>
        <v>34-38</v>
      </c>
      <c r="AM717" t="str">
        <f t="shared" si="35"/>
        <v>12.000 a 13.999</v>
      </c>
    </row>
    <row r="718" spans="1:39" x14ac:dyDescent="0.25">
      <c r="A718" t="s">
        <v>3372</v>
      </c>
      <c r="B718" t="s">
        <v>36</v>
      </c>
      <c r="C718">
        <v>1658467</v>
      </c>
      <c r="D718">
        <v>95928553749</v>
      </c>
      <c r="E718" t="s">
        <v>3373</v>
      </c>
      <c r="F718" t="s">
        <v>37</v>
      </c>
      <c r="G718" t="s">
        <v>3374</v>
      </c>
      <c r="H718" t="s">
        <v>38</v>
      </c>
      <c r="I718" t="s">
        <v>39</v>
      </c>
      <c r="K718" t="s">
        <v>114</v>
      </c>
      <c r="L718" t="s">
        <v>216</v>
      </c>
      <c r="M718">
        <v>807</v>
      </c>
      <c r="N718" t="s">
        <v>210</v>
      </c>
      <c r="O718" t="s">
        <v>41</v>
      </c>
      <c r="P718">
        <v>807</v>
      </c>
      <c r="Q718" t="s">
        <v>210</v>
      </c>
      <c r="R718" t="s">
        <v>41</v>
      </c>
      <c r="T718" t="s">
        <v>61</v>
      </c>
      <c r="U718" t="s">
        <v>1241</v>
      </c>
      <c r="V718" t="s">
        <v>44</v>
      </c>
      <c r="X718" t="s">
        <v>45</v>
      </c>
      <c r="AA718">
        <v>0</v>
      </c>
      <c r="AC718">
        <v>0</v>
      </c>
      <c r="AG718" t="s">
        <v>46</v>
      </c>
      <c r="AH718" t="s">
        <v>158</v>
      </c>
      <c r="AI718" s="1">
        <v>39716</v>
      </c>
      <c r="AJ718">
        <v>22516.400000000001</v>
      </c>
      <c r="AK718" s="33">
        <f t="shared" si="33"/>
        <v>55</v>
      </c>
      <c r="AL718" t="str">
        <f t="shared" si="34"/>
        <v>54-58</v>
      </c>
      <c r="AM718" t="str">
        <f t="shared" si="35"/>
        <v>20.000 ou mais</v>
      </c>
    </row>
    <row r="719" spans="1:39" x14ac:dyDescent="0.25">
      <c r="A719" t="s">
        <v>3375</v>
      </c>
      <c r="B719" t="s">
        <v>36</v>
      </c>
      <c r="C719">
        <v>1570452</v>
      </c>
      <c r="D719">
        <v>4472516608</v>
      </c>
      <c r="E719" t="s">
        <v>754</v>
      </c>
      <c r="F719" t="s">
        <v>37</v>
      </c>
      <c r="G719" t="s">
        <v>3376</v>
      </c>
      <c r="H719" t="s">
        <v>48</v>
      </c>
      <c r="I719" t="s">
        <v>39</v>
      </c>
      <c r="K719" t="s">
        <v>40</v>
      </c>
      <c r="M719">
        <v>305</v>
      </c>
      <c r="N719" t="s">
        <v>100</v>
      </c>
      <c r="O719" t="s">
        <v>86</v>
      </c>
      <c r="P719">
        <v>305</v>
      </c>
      <c r="Q719" t="s">
        <v>100</v>
      </c>
      <c r="R719" t="s">
        <v>86</v>
      </c>
      <c r="T719" t="s">
        <v>61</v>
      </c>
      <c r="U719" t="s">
        <v>1278</v>
      </c>
      <c r="V719" t="s">
        <v>44</v>
      </c>
      <c r="X719" t="s">
        <v>45</v>
      </c>
      <c r="AA719">
        <v>0</v>
      </c>
      <c r="AC719">
        <v>0</v>
      </c>
      <c r="AG719" t="s">
        <v>46</v>
      </c>
      <c r="AH719" t="s">
        <v>158</v>
      </c>
      <c r="AI719" s="1">
        <v>42276</v>
      </c>
      <c r="AJ719">
        <v>13738.52</v>
      </c>
      <c r="AK719" s="33">
        <f t="shared" si="33"/>
        <v>42</v>
      </c>
      <c r="AL719" t="str">
        <f t="shared" si="34"/>
        <v>39-43</v>
      </c>
      <c r="AM719" t="str">
        <f t="shared" si="35"/>
        <v>12.000 a 13.999</v>
      </c>
    </row>
    <row r="720" spans="1:39" x14ac:dyDescent="0.25">
      <c r="A720" t="s">
        <v>3377</v>
      </c>
      <c r="B720" t="s">
        <v>36</v>
      </c>
      <c r="C720">
        <v>2345883</v>
      </c>
      <c r="D720">
        <v>40127206191</v>
      </c>
      <c r="E720" t="s">
        <v>3378</v>
      </c>
      <c r="F720" t="s">
        <v>37</v>
      </c>
      <c r="G720" t="s">
        <v>3379</v>
      </c>
      <c r="H720" t="s">
        <v>48</v>
      </c>
      <c r="I720" t="s">
        <v>39</v>
      </c>
      <c r="K720" t="s">
        <v>40</v>
      </c>
      <c r="L720" t="s">
        <v>59</v>
      </c>
      <c r="M720">
        <v>363</v>
      </c>
      <c r="N720" t="s">
        <v>155</v>
      </c>
      <c r="O720" t="s">
        <v>41</v>
      </c>
      <c r="P720">
        <v>363</v>
      </c>
      <c r="Q720" t="s">
        <v>155</v>
      </c>
      <c r="R720" t="s">
        <v>41</v>
      </c>
      <c r="T720" t="s">
        <v>61</v>
      </c>
      <c r="U720" t="s">
        <v>1241</v>
      </c>
      <c r="V720" t="s">
        <v>44</v>
      </c>
      <c r="X720" t="s">
        <v>45</v>
      </c>
      <c r="AA720">
        <v>0</v>
      </c>
      <c r="AC720">
        <v>0</v>
      </c>
      <c r="AG720" t="s">
        <v>46</v>
      </c>
      <c r="AH720" t="s">
        <v>158</v>
      </c>
      <c r="AI720" s="1">
        <v>37447</v>
      </c>
      <c r="AJ720">
        <v>18663.64</v>
      </c>
      <c r="AK720" s="33">
        <f t="shared" si="33"/>
        <v>55</v>
      </c>
      <c r="AL720" t="str">
        <f t="shared" si="34"/>
        <v>54-58</v>
      </c>
      <c r="AM720" t="str">
        <f t="shared" si="35"/>
        <v>18.000 a 19.999</v>
      </c>
    </row>
    <row r="721" spans="1:39" x14ac:dyDescent="0.25">
      <c r="A721" t="s">
        <v>3380</v>
      </c>
      <c r="B721" t="s">
        <v>36</v>
      </c>
      <c r="C721">
        <v>1156787</v>
      </c>
      <c r="D721">
        <v>46328394691</v>
      </c>
      <c r="E721" t="s">
        <v>721</v>
      </c>
      <c r="F721" t="s">
        <v>37</v>
      </c>
      <c r="G721" t="s">
        <v>3381</v>
      </c>
      <c r="H721" t="s">
        <v>48</v>
      </c>
      <c r="I721" t="s">
        <v>39</v>
      </c>
      <c r="K721" t="s">
        <v>56</v>
      </c>
      <c r="M721">
        <v>797</v>
      </c>
      <c r="N721" t="s">
        <v>187</v>
      </c>
      <c r="O721" t="s">
        <v>55</v>
      </c>
      <c r="P721">
        <v>1155</v>
      </c>
      <c r="Q721" t="s">
        <v>188</v>
      </c>
      <c r="R721" t="s">
        <v>55</v>
      </c>
      <c r="T721" t="s">
        <v>61</v>
      </c>
      <c r="U721" t="s">
        <v>1278</v>
      </c>
      <c r="V721" t="s">
        <v>44</v>
      </c>
      <c r="X721" t="s">
        <v>45</v>
      </c>
      <c r="AA721">
        <v>26235</v>
      </c>
      <c r="AB721" t="s">
        <v>254</v>
      </c>
      <c r="AC721">
        <v>0</v>
      </c>
      <c r="AG721" t="s">
        <v>46</v>
      </c>
      <c r="AH721" t="s">
        <v>158</v>
      </c>
      <c r="AI721" s="1">
        <v>43819</v>
      </c>
      <c r="AJ721">
        <v>12763.01</v>
      </c>
      <c r="AK721" s="33">
        <f t="shared" si="33"/>
        <v>62</v>
      </c>
      <c r="AL721" t="str">
        <f t="shared" si="34"/>
        <v>59-63</v>
      </c>
      <c r="AM721" t="str">
        <f t="shared" si="35"/>
        <v>12.000 a 13.999</v>
      </c>
    </row>
    <row r="722" spans="1:39" x14ac:dyDescent="0.25">
      <c r="A722" t="s">
        <v>3382</v>
      </c>
      <c r="B722" t="s">
        <v>36</v>
      </c>
      <c r="C722">
        <v>411639</v>
      </c>
      <c r="D722">
        <v>28932013691</v>
      </c>
      <c r="E722" t="s">
        <v>3383</v>
      </c>
      <c r="F722" t="s">
        <v>53</v>
      </c>
      <c r="G722" t="s">
        <v>3384</v>
      </c>
      <c r="H722" t="s">
        <v>48</v>
      </c>
      <c r="I722" t="s">
        <v>39</v>
      </c>
      <c r="K722" t="s">
        <v>40</v>
      </c>
      <c r="L722" t="s">
        <v>88</v>
      </c>
      <c r="M722">
        <v>403</v>
      </c>
      <c r="N722" t="s">
        <v>105</v>
      </c>
      <c r="O722" t="s">
        <v>41</v>
      </c>
      <c r="P722">
        <v>403</v>
      </c>
      <c r="Q722" t="s">
        <v>105</v>
      </c>
      <c r="R722" t="s">
        <v>41</v>
      </c>
      <c r="T722" t="s">
        <v>61</v>
      </c>
      <c r="U722" t="s">
        <v>1252</v>
      </c>
      <c r="V722" t="s">
        <v>44</v>
      </c>
      <c r="X722" t="s">
        <v>45</v>
      </c>
      <c r="AA722">
        <v>0</v>
      </c>
      <c r="AC722">
        <v>0</v>
      </c>
      <c r="AG722" t="s">
        <v>46</v>
      </c>
      <c r="AH722" t="s">
        <v>158</v>
      </c>
      <c r="AI722" s="1">
        <v>28491</v>
      </c>
      <c r="AJ722">
        <v>25811.56</v>
      </c>
      <c r="AK722" s="33">
        <f t="shared" si="33"/>
        <v>68</v>
      </c>
      <c r="AL722" t="str">
        <f t="shared" si="34"/>
        <v>64-68</v>
      </c>
      <c r="AM722" t="str">
        <f t="shared" si="35"/>
        <v>20.000 ou mais</v>
      </c>
    </row>
    <row r="723" spans="1:39" x14ac:dyDescent="0.25">
      <c r="A723" t="s">
        <v>3385</v>
      </c>
      <c r="B723" t="s">
        <v>36</v>
      </c>
      <c r="C723">
        <v>413298</v>
      </c>
      <c r="D723">
        <v>46055258668</v>
      </c>
      <c r="E723" t="s">
        <v>3386</v>
      </c>
      <c r="F723" t="s">
        <v>53</v>
      </c>
      <c r="G723" t="s">
        <v>3387</v>
      </c>
      <c r="H723" t="s">
        <v>48</v>
      </c>
      <c r="I723" t="s">
        <v>39</v>
      </c>
      <c r="K723" t="s">
        <v>40</v>
      </c>
      <c r="L723" t="s">
        <v>134</v>
      </c>
      <c r="M723">
        <v>391</v>
      </c>
      <c r="N723" t="s">
        <v>64</v>
      </c>
      <c r="O723" t="s">
        <v>41</v>
      </c>
      <c r="P723">
        <v>391</v>
      </c>
      <c r="Q723" t="s">
        <v>64</v>
      </c>
      <c r="R723" t="s">
        <v>41</v>
      </c>
      <c r="T723" t="s">
        <v>61</v>
      </c>
      <c r="U723" t="s">
        <v>1252</v>
      </c>
      <c r="V723" t="s">
        <v>44</v>
      </c>
      <c r="X723" t="s">
        <v>45</v>
      </c>
      <c r="AA723">
        <v>0</v>
      </c>
      <c r="AC723">
        <v>0</v>
      </c>
      <c r="AG723" t="s">
        <v>46</v>
      </c>
      <c r="AH723" t="s">
        <v>158</v>
      </c>
      <c r="AI723" s="1">
        <v>32540</v>
      </c>
      <c r="AJ723">
        <v>21484.89</v>
      </c>
      <c r="AK723" s="33">
        <f t="shared" si="33"/>
        <v>60</v>
      </c>
      <c r="AL723" t="str">
        <f t="shared" si="34"/>
        <v>59-63</v>
      </c>
      <c r="AM723" t="str">
        <f t="shared" si="35"/>
        <v>20.000 ou mais</v>
      </c>
    </row>
    <row r="724" spans="1:39" x14ac:dyDescent="0.25">
      <c r="A724" t="s">
        <v>3388</v>
      </c>
      <c r="B724" t="s">
        <v>36</v>
      </c>
      <c r="C724">
        <v>1233202</v>
      </c>
      <c r="D724">
        <v>8838847630</v>
      </c>
      <c r="E724" t="s">
        <v>3389</v>
      </c>
      <c r="F724" t="s">
        <v>37</v>
      </c>
      <c r="G724" t="s">
        <v>3390</v>
      </c>
      <c r="H724" t="s">
        <v>48</v>
      </c>
      <c r="I724" t="s">
        <v>39</v>
      </c>
      <c r="K724" t="s">
        <v>40</v>
      </c>
      <c r="M724">
        <v>319</v>
      </c>
      <c r="N724" t="s">
        <v>118</v>
      </c>
      <c r="O724" t="s">
        <v>86</v>
      </c>
      <c r="P724">
        <v>319</v>
      </c>
      <c r="Q724" t="s">
        <v>118</v>
      </c>
      <c r="R724" t="s">
        <v>86</v>
      </c>
      <c r="T724" t="s">
        <v>61</v>
      </c>
      <c r="U724" t="s">
        <v>1257</v>
      </c>
      <c r="V724" t="s">
        <v>44</v>
      </c>
      <c r="X724" t="s">
        <v>45</v>
      </c>
      <c r="AA724">
        <v>0</v>
      </c>
      <c r="AC724">
        <v>0</v>
      </c>
      <c r="AG724" t="s">
        <v>46</v>
      </c>
      <c r="AH724" t="s">
        <v>158</v>
      </c>
      <c r="AI724" s="1">
        <v>43158</v>
      </c>
      <c r="AJ724">
        <v>12510.1</v>
      </c>
      <c r="AK724" s="33">
        <f t="shared" si="33"/>
        <v>35</v>
      </c>
      <c r="AL724" t="str">
        <f t="shared" si="34"/>
        <v>34-38</v>
      </c>
      <c r="AM724" t="str">
        <f t="shared" si="35"/>
        <v>12.000 a 13.999</v>
      </c>
    </row>
    <row r="725" spans="1:39" x14ac:dyDescent="0.25">
      <c r="A725" t="s">
        <v>3391</v>
      </c>
      <c r="B725" t="s">
        <v>36</v>
      </c>
      <c r="C725">
        <v>3490608</v>
      </c>
      <c r="D725">
        <v>96504269653</v>
      </c>
      <c r="E725" t="s">
        <v>3392</v>
      </c>
      <c r="F725" t="s">
        <v>53</v>
      </c>
      <c r="G725" t="s">
        <v>3393</v>
      </c>
      <c r="H725" t="s">
        <v>48</v>
      </c>
      <c r="I725" t="s">
        <v>39</v>
      </c>
      <c r="K725" t="s">
        <v>40</v>
      </c>
      <c r="L725" t="s">
        <v>457</v>
      </c>
      <c r="M725">
        <v>391</v>
      </c>
      <c r="N725" t="s">
        <v>64</v>
      </c>
      <c r="O725" t="s">
        <v>41</v>
      </c>
      <c r="P725">
        <v>391</v>
      </c>
      <c r="Q725" t="s">
        <v>64</v>
      </c>
      <c r="R725" t="s">
        <v>41</v>
      </c>
      <c r="T725" t="s">
        <v>61</v>
      </c>
      <c r="U725" t="s">
        <v>1351</v>
      </c>
      <c r="V725" t="s">
        <v>44</v>
      </c>
      <c r="X725" t="s">
        <v>45</v>
      </c>
      <c r="AA725">
        <v>0</v>
      </c>
      <c r="AC725">
        <v>0</v>
      </c>
      <c r="AG725" t="s">
        <v>46</v>
      </c>
      <c r="AH725" t="s">
        <v>158</v>
      </c>
      <c r="AI725" s="1">
        <v>40599</v>
      </c>
      <c r="AJ725">
        <v>17575.09</v>
      </c>
      <c r="AK725" s="33">
        <f t="shared" si="33"/>
        <v>45</v>
      </c>
      <c r="AL725" t="str">
        <f t="shared" si="34"/>
        <v>44-48</v>
      </c>
      <c r="AM725" t="str">
        <f t="shared" si="35"/>
        <v>16.000 a 17.999</v>
      </c>
    </row>
    <row r="726" spans="1:39" x14ac:dyDescent="0.25">
      <c r="A726" t="s">
        <v>3394</v>
      </c>
      <c r="B726" t="s">
        <v>36</v>
      </c>
      <c r="C726">
        <v>413476</v>
      </c>
      <c r="D726">
        <v>52627799649</v>
      </c>
      <c r="E726" t="s">
        <v>3395</v>
      </c>
      <c r="F726" t="s">
        <v>53</v>
      </c>
      <c r="G726" t="s">
        <v>3396</v>
      </c>
      <c r="H726" t="s">
        <v>48</v>
      </c>
      <c r="I726" t="s">
        <v>39</v>
      </c>
      <c r="K726" t="s">
        <v>40</v>
      </c>
      <c r="L726" t="s">
        <v>59</v>
      </c>
      <c r="M726">
        <v>344</v>
      </c>
      <c r="N726" t="s">
        <v>111</v>
      </c>
      <c r="O726" t="s">
        <v>41</v>
      </c>
      <c r="P726">
        <v>344</v>
      </c>
      <c r="Q726" t="s">
        <v>111</v>
      </c>
      <c r="R726" t="s">
        <v>41</v>
      </c>
      <c r="T726" t="s">
        <v>61</v>
      </c>
      <c r="U726" t="s">
        <v>1252</v>
      </c>
      <c r="V726" t="s">
        <v>44</v>
      </c>
      <c r="X726" t="s">
        <v>45</v>
      </c>
      <c r="AA726">
        <v>0</v>
      </c>
      <c r="AC726">
        <v>0</v>
      </c>
      <c r="AG726" t="s">
        <v>46</v>
      </c>
      <c r="AH726" t="s">
        <v>158</v>
      </c>
      <c r="AI726" s="1">
        <v>32965</v>
      </c>
      <c r="AJ726">
        <v>21293.91</v>
      </c>
      <c r="AK726" s="33">
        <f t="shared" si="33"/>
        <v>56</v>
      </c>
      <c r="AL726" t="str">
        <f t="shared" si="34"/>
        <v>54-58</v>
      </c>
      <c r="AM726" t="str">
        <f t="shared" si="35"/>
        <v>20.000 ou mais</v>
      </c>
    </row>
    <row r="727" spans="1:39" x14ac:dyDescent="0.25">
      <c r="A727" t="s">
        <v>3397</v>
      </c>
      <c r="B727" t="s">
        <v>36</v>
      </c>
      <c r="C727">
        <v>1609332</v>
      </c>
      <c r="D727">
        <v>15046344890</v>
      </c>
      <c r="E727" t="s">
        <v>613</v>
      </c>
      <c r="F727" t="s">
        <v>53</v>
      </c>
      <c r="G727" t="s">
        <v>3398</v>
      </c>
      <c r="H727" t="s">
        <v>80</v>
      </c>
      <c r="I727" t="s">
        <v>39</v>
      </c>
      <c r="K727" t="s">
        <v>72</v>
      </c>
      <c r="M727">
        <v>363</v>
      </c>
      <c r="N727" t="s">
        <v>155</v>
      </c>
      <c r="O727" t="s">
        <v>41</v>
      </c>
      <c r="P727">
        <v>363</v>
      </c>
      <c r="Q727" t="s">
        <v>155</v>
      </c>
      <c r="R727" t="s">
        <v>41</v>
      </c>
      <c r="T727" t="s">
        <v>61</v>
      </c>
      <c r="U727" t="s">
        <v>1269</v>
      </c>
      <c r="V727" t="s">
        <v>44</v>
      </c>
      <c r="X727" t="s">
        <v>45</v>
      </c>
      <c r="AA727">
        <v>0</v>
      </c>
      <c r="AC727">
        <v>0</v>
      </c>
      <c r="AG727" t="s">
        <v>46</v>
      </c>
      <c r="AH727" t="s">
        <v>158</v>
      </c>
      <c r="AI727" s="1">
        <v>40114</v>
      </c>
      <c r="AJ727">
        <v>17945.810000000001</v>
      </c>
      <c r="AK727" s="33">
        <f t="shared" si="33"/>
        <v>51</v>
      </c>
      <c r="AL727" t="str">
        <f t="shared" si="34"/>
        <v>49-53</v>
      </c>
      <c r="AM727" t="str">
        <f t="shared" si="35"/>
        <v>16.000 a 17.999</v>
      </c>
    </row>
    <row r="728" spans="1:39" x14ac:dyDescent="0.25">
      <c r="A728" t="s">
        <v>3399</v>
      </c>
      <c r="B728" t="s">
        <v>36</v>
      </c>
      <c r="C728">
        <v>2089789</v>
      </c>
      <c r="D728">
        <v>22410733859</v>
      </c>
      <c r="E728" t="s">
        <v>3400</v>
      </c>
      <c r="F728" t="s">
        <v>53</v>
      </c>
      <c r="G728" t="s">
        <v>3401</v>
      </c>
      <c r="H728" t="s">
        <v>48</v>
      </c>
      <c r="I728" t="s">
        <v>39</v>
      </c>
      <c r="K728" t="s">
        <v>72</v>
      </c>
      <c r="M728">
        <v>395</v>
      </c>
      <c r="N728" t="s">
        <v>107</v>
      </c>
      <c r="O728" t="s">
        <v>41</v>
      </c>
      <c r="P728">
        <v>395</v>
      </c>
      <c r="Q728" t="s">
        <v>107</v>
      </c>
      <c r="R728" t="s">
        <v>41</v>
      </c>
      <c r="T728" t="s">
        <v>61</v>
      </c>
      <c r="U728" t="s">
        <v>1278</v>
      </c>
      <c r="V728" t="s">
        <v>44</v>
      </c>
      <c r="X728" t="s">
        <v>45</v>
      </c>
      <c r="AA728">
        <v>0</v>
      </c>
      <c r="AC728">
        <v>0</v>
      </c>
      <c r="AG728" t="s">
        <v>46</v>
      </c>
      <c r="AH728" t="s">
        <v>158</v>
      </c>
      <c r="AI728" s="1">
        <v>41681</v>
      </c>
      <c r="AJ728">
        <v>12763.01</v>
      </c>
      <c r="AK728" s="33">
        <f t="shared" si="33"/>
        <v>40</v>
      </c>
      <c r="AL728" t="str">
        <f t="shared" si="34"/>
        <v>39-43</v>
      </c>
      <c r="AM728" t="str">
        <f t="shared" si="35"/>
        <v>12.000 a 13.999</v>
      </c>
    </row>
    <row r="729" spans="1:39" x14ac:dyDescent="0.25">
      <c r="A729" t="s">
        <v>3402</v>
      </c>
      <c r="B729" t="s">
        <v>36</v>
      </c>
      <c r="C729">
        <v>2444253</v>
      </c>
      <c r="D729">
        <v>25007448842</v>
      </c>
      <c r="E729" t="s">
        <v>3403</v>
      </c>
      <c r="F729" t="s">
        <v>53</v>
      </c>
      <c r="G729" t="s">
        <v>3404</v>
      </c>
      <c r="H729" t="s">
        <v>48</v>
      </c>
      <c r="I729" t="s">
        <v>39</v>
      </c>
      <c r="K729" t="s">
        <v>72</v>
      </c>
      <c r="L729" t="s">
        <v>139</v>
      </c>
      <c r="M729">
        <v>407</v>
      </c>
      <c r="N729" t="s">
        <v>161</v>
      </c>
      <c r="O729" t="s">
        <v>41</v>
      </c>
      <c r="P729">
        <v>407</v>
      </c>
      <c r="Q729" t="s">
        <v>161</v>
      </c>
      <c r="R729" t="s">
        <v>41</v>
      </c>
      <c r="T729" t="s">
        <v>61</v>
      </c>
      <c r="U729" t="s">
        <v>1252</v>
      </c>
      <c r="V729" t="s">
        <v>44</v>
      </c>
      <c r="X729" t="s">
        <v>45</v>
      </c>
      <c r="AA729">
        <v>26247</v>
      </c>
      <c r="AB729" t="s">
        <v>2423</v>
      </c>
      <c r="AC729">
        <v>0</v>
      </c>
      <c r="AG729" t="s">
        <v>46</v>
      </c>
      <c r="AH729" t="s">
        <v>158</v>
      </c>
      <c r="AI729" s="1">
        <v>42121</v>
      </c>
      <c r="AJ729">
        <v>21463.19</v>
      </c>
      <c r="AK729" s="33">
        <f t="shared" si="33"/>
        <v>47</v>
      </c>
      <c r="AL729" t="str">
        <f t="shared" si="34"/>
        <v>44-48</v>
      </c>
      <c r="AM729" t="str">
        <f t="shared" si="35"/>
        <v>20.000 ou mais</v>
      </c>
    </row>
    <row r="730" spans="1:39" x14ac:dyDescent="0.25">
      <c r="A730" t="s">
        <v>3405</v>
      </c>
      <c r="B730" t="s">
        <v>36</v>
      </c>
      <c r="C730">
        <v>1610823</v>
      </c>
      <c r="D730">
        <v>2758984660</v>
      </c>
      <c r="E730" t="s">
        <v>3406</v>
      </c>
      <c r="F730" t="s">
        <v>37</v>
      </c>
      <c r="G730" t="s">
        <v>3407</v>
      </c>
      <c r="H730" t="s">
        <v>48</v>
      </c>
      <c r="I730" t="s">
        <v>39</v>
      </c>
      <c r="K730" t="s">
        <v>40</v>
      </c>
      <c r="L730" t="s">
        <v>59</v>
      </c>
      <c r="M730">
        <v>1155</v>
      </c>
      <c r="N730" t="s">
        <v>188</v>
      </c>
      <c r="O730" t="s">
        <v>55</v>
      </c>
      <c r="P730">
        <v>1155</v>
      </c>
      <c r="Q730" t="s">
        <v>188</v>
      </c>
      <c r="R730" t="s">
        <v>55</v>
      </c>
      <c r="T730" t="s">
        <v>61</v>
      </c>
      <c r="U730" t="s">
        <v>1241</v>
      </c>
      <c r="V730" t="s">
        <v>44</v>
      </c>
      <c r="X730" t="s">
        <v>45</v>
      </c>
      <c r="AA730">
        <v>0</v>
      </c>
      <c r="AC730">
        <v>0</v>
      </c>
      <c r="AG730" t="s">
        <v>46</v>
      </c>
      <c r="AH730" t="s">
        <v>158</v>
      </c>
      <c r="AI730" s="1">
        <v>39498</v>
      </c>
      <c r="AJ730">
        <v>20053.580000000002</v>
      </c>
      <c r="AK730" s="33">
        <f t="shared" si="33"/>
        <v>47</v>
      </c>
      <c r="AL730" t="str">
        <f t="shared" si="34"/>
        <v>44-48</v>
      </c>
      <c r="AM730" t="str">
        <f t="shared" si="35"/>
        <v>20.000 ou mais</v>
      </c>
    </row>
    <row r="731" spans="1:39" x14ac:dyDescent="0.25">
      <c r="A731" t="s">
        <v>3408</v>
      </c>
      <c r="B731" t="s">
        <v>36</v>
      </c>
      <c r="C731">
        <v>2496254</v>
      </c>
      <c r="D731">
        <v>98642502649</v>
      </c>
      <c r="E731" t="s">
        <v>3409</v>
      </c>
      <c r="F731" t="s">
        <v>53</v>
      </c>
      <c r="G731" t="s">
        <v>3410</v>
      </c>
      <c r="H731" t="s">
        <v>48</v>
      </c>
      <c r="I731" t="s">
        <v>39</v>
      </c>
      <c r="K731" t="s">
        <v>40</v>
      </c>
      <c r="L731" t="s">
        <v>59</v>
      </c>
      <c r="M731">
        <v>305</v>
      </c>
      <c r="N731" t="s">
        <v>100</v>
      </c>
      <c r="O731" t="s">
        <v>86</v>
      </c>
      <c r="P731">
        <v>305</v>
      </c>
      <c r="Q731" t="s">
        <v>100</v>
      </c>
      <c r="R731" t="s">
        <v>86</v>
      </c>
      <c r="T731" t="s">
        <v>61</v>
      </c>
      <c r="U731" t="s">
        <v>1269</v>
      </c>
      <c r="V731" t="s">
        <v>44</v>
      </c>
      <c r="X731" t="s">
        <v>45</v>
      </c>
      <c r="AA731">
        <v>0</v>
      </c>
      <c r="AC731">
        <v>0</v>
      </c>
      <c r="AG731" t="s">
        <v>46</v>
      </c>
      <c r="AH731" t="s">
        <v>47</v>
      </c>
      <c r="AI731" s="1">
        <v>40256</v>
      </c>
      <c r="AJ731">
        <v>10882.25</v>
      </c>
      <c r="AK731" s="33">
        <f t="shared" si="33"/>
        <v>49</v>
      </c>
      <c r="AL731" t="str">
        <f t="shared" si="34"/>
        <v>49-53</v>
      </c>
      <c r="AM731" t="str">
        <f t="shared" si="35"/>
        <v>10.000 a 11.999</v>
      </c>
    </row>
    <row r="732" spans="1:39" x14ac:dyDescent="0.25">
      <c r="A732" t="s">
        <v>3411</v>
      </c>
      <c r="B732" t="s">
        <v>36</v>
      </c>
      <c r="C732">
        <v>411640</v>
      </c>
      <c r="D732">
        <v>12284785620</v>
      </c>
      <c r="E732" t="s">
        <v>3412</v>
      </c>
      <c r="F732" t="s">
        <v>53</v>
      </c>
      <c r="G732" t="s">
        <v>3413</v>
      </c>
      <c r="H732" t="s">
        <v>48</v>
      </c>
      <c r="I732" t="s">
        <v>39</v>
      </c>
      <c r="K732" t="s">
        <v>40</v>
      </c>
      <c r="L732" t="s">
        <v>59</v>
      </c>
      <c r="M732">
        <v>403</v>
      </c>
      <c r="N732" t="s">
        <v>105</v>
      </c>
      <c r="O732" t="s">
        <v>41</v>
      </c>
      <c r="P732">
        <v>403</v>
      </c>
      <c r="Q732" t="s">
        <v>105</v>
      </c>
      <c r="R732" t="s">
        <v>41</v>
      </c>
      <c r="T732" t="s">
        <v>61</v>
      </c>
      <c r="U732" t="s">
        <v>1252</v>
      </c>
      <c r="V732" t="s">
        <v>44</v>
      </c>
      <c r="X732" t="s">
        <v>45</v>
      </c>
      <c r="AA732">
        <v>0</v>
      </c>
      <c r="AC732">
        <v>0</v>
      </c>
      <c r="AG732" t="s">
        <v>46</v>
      </c>
      <c r="AH732" t="s">
        <v>158</v>
      </c>
      <c r="AI732" s="1">
        <v>28491</v>
      </c>
      <c r="AJ732">
        <v>30738.46</v>
      </c>
      <c r="AK732" s="33">
        <f t="shared" si="33"/>
        <v>74</v>
      </c>
      <c r="AL732" t="str">
        <f t="shared" si="34"/>
        <v>69 ou mais</v>
      </c>
      <c r="AM732" t="str">
        <f t="shared" si="35"/>
        <v>20.000 ou mais</v>
      </c>
    </row>
    <row r="733" spans="1:39" x14ac:dyDescent="0.25">
      <c r="A733" t="s">
        <v>3414</v>
      </c>
      <c r="B733" t="s">
        <v>36</v>
      </c>
      <c r="C733">
        <v>1754524</v>
      </c>
      <c r="D733">
        <v>83212310634</v>
      </c>
      <c r="E733" t="s">
        <v>1327</v>
      </c>
      <c r="F733" t="s">
        <v>53</v>
      </c>
      <c r="G733" t="s">
        <v>3415</v>
      </c>
      <c r="H733" t="s">
        <v>80</v>
      </c>
      <c r="I733" t="s">
        <v>39</v>
      </c>
      <c r="K733" t="s">
        <v>40</v>
      </c>
      <c r="M733">
        <v>802</v>
      </c>
      <c r="N733" t="s">
        <v>289</v>
      </c>
      <c r="O733" t="s">
        <v>55</v>
      </c>
      <c r="P733">
        <v>1152</v>
      </c>
      <c r="Q733" t="s">
        <v>113</v>
      </c>
      <c r="R733" t="s">
        <v>55</v>
      </c>
      <c r="T733" t="s">
        <v>61</v>
      </c>
      <c r="U733" t="s">
        <v>1351</v>
      </c>
      <c r="V733" t="s">
        <v>44</v>
      </c>
      <c r="X733" t="s">
        <v>45</v>
      </c>
      <c r="AA733">
        <v>26234</v>
      </c>
      <c r="AB733" t="s">
        <v>458</v>
      </c>
      <c r="AC733">
        <v>0</v>
      </c>
      <c r="AG733" t="s">
        <v>46</v>
      </c>
      <c r="AH733" t="s">
        <v>158</v>
      </c>
      <c r="AI733" s="1">
        <v>43231</v>
      </c>
      <c r="AJ733">
        <v>16591.91</v>
      </c>
      <c r="AK733" s="33">
        <f t="shared" si="33"/>
        <v>50</v>
      </c>
      <c r="AL733" t="str">
        <f t="shared" si="34"/>
        <v>49-53</v>
      </c>
      <c r="AM733" t="str">
        <f t="shared" si="35"/>
        <v>16.000 a 17.999</v>
      </c>
    </row>
    <row r="734" spans="1:39" x14ac:dyDescent="0.25">
      <c r="A734" t="s">
        <v>3416</v>
      </c>
      <c r="B734" t="s">
        <v>36</v>
      </c>
      <c r="C734">
        <v>1870338</v>
      </c>
      <c r="D734">
        <v>3817552661</v>
      </c>
      <c r="E734" t="s">
        <v>814</v>
      </c>
      <c r="F734" t="s">
        <v>53</v>
      </c>
      <c r="G734" t="s">
        <v>3417</v>
      </c>
      <c r="H734" t="s">
        <v>48</v>
      </c>
      <c r="I734" t="s">
        <v>39</v>
      </c>
      <c r="K734" t="s">
        <v>40</v>
      </c>
      <c r="M734">
        <v>335</v>
      </c>
      <c r="N734" t="s">
        <v>159</v>
      </c>
      <c r="O734" t="s">
        <v>41</v>
      </c>
      <c r="P734">
        <v>335</v>
      </c>
      <c r="Q734" t="s">
        <v>159</v>
      </c>
      <c r="R734" t="s">
        <v>41</v>
      </c>
      <c r="T734" t="s">
        <v>61</v>
      </c>
      <c r="U734" t="s">
        <v>1285</v>
      </c>
      <c r="V734" t="s">
        <v>44</v>
      </c>
      <c r="X734" t="s">
        <v>45</v>
      </c>
      <c r="AA734">
        <v>0</v>
      </c>
      <c r="AC734">
        <v>0</v>
      </c>
      <c r="AG734" t="s">
        <v>46</v>
      </c>
      <c r="AH734" t="s">
        <v>158</v>
      </c>
      <c r="AI734" s="1">
        <v>41124</v>
      </c>
      <c r="AJ734">
        <v>17255.59</v>
      </c>
      <c r="AK734" s="33">
        <f t="shared" si="33"/>
        <v>43</v>
      </c>
      <c r="AL734" t="str">
        <f t="shared" si="34"/>
        <v>39-43</v>
      </c>
      <c r="AM734" t="str">
        <f t="shared" si="35"/>
        <v>16.000 a 17.999</v>
      </c>
    </row>
    <row r="735" spans="1:39" x14ac:dyDescent="0.25">
      <c r="A735" t="s">
        <v>3418</v>
      </c>
      <c r="B735" t="s">
        <v>36</v>
      </c>
      <c r="C735">
        <v>1673059</v>
      </c>
      <c r="D735">
        <v>7590051764</v>
      </c>
      <c r="E735" t="s">
        <v>3419</v>
      </c>
      <c r="F735" t="s">
        <v>53</v>
      </c>
      <c r="G735" t="s">
        <v>3420</v>
      </c>
      <c r="H735" t="s">
        <v>38</v>
      </c>
      <c r="I735" t="s">
        <v>39</v>
      </c>
      <c r="K735" t="s">
        <v>114</v>
      </c>
      <c r="M735">
        <v>1327</v>
      </c>
      <c r="N735" t="s">
        <v>3421</v>
      </c>
      <c r="O735" t="s">
        <v>86</v>
      </c>
      <c r="P735">
        <v>314</v>
      </c>
      <c r="Q735" t="s">
        <v>135</v>
      </c>
      <c r="R735" t="s">
        <v>86</v>
      </c>
      <c r="T735" t="s">
        <v>61</v>
      </c>
      <c r="U735" t="s">
        <v>1285</v>
      </c>
      <c r="V735" t="s">
        <v>44</v>
      </c>
      <c r="X735" t="s">
        <v>45</v>
      </c>
      <c r="AA735">
        <v>0</v>
      </c>
      <c r="AC735">
        <v>0</v>
      </c>
      <c r="AG735" t="s">
        <v>46</v>
      </c>
      <c r="AH735" t="s">
        <v>158</v>
      </c>
      <c r="AI735" s="1">
        <v>40599</v>
      </c>
      <c r="AJ735">
        <v>18238.77</v>
      </c>
      <c r="AK735" s="33">
        <f t="shared" si="33"/>
        <v>45</v>
      </c>
      <c r="AL735" t="str">
        <f t="shared" si="34"/>
        <v>44-48</v>
      </c>
      <c r="AM735" t="str">
        <f t="shared" si="35"/>
        <v>18.000 a 19.999</v>
      </c>
    </row>
    <row r="736" spans="1:39" x14ac:dyDescent="0.25">
      <c r="A736" t="s">
        <v>3422</v>
      </c>
      <c r="B736" t="s">
        <v>36</v>
      </c>
      <c r="C736">
        <v>2133467</v>
      </c>
      <c r="D736">
        <v>5149212695</v>
      </c>
      <c r="E736" t="s">
        <v>3423</v>
      </c>
      <c r="F736" t="s">
        <v>53</v>
      </c>
      <c r="G736" t="s">
        <v>3424</v>
      </c>
      <c r="H736" t="s">
        <v>48</v>
      </c>
      <c r="I736" t="s">
        <v>39</v>
      </c>
      <c r="K736" t="s">
        <v>40</v>
      </c>
      <c r="M736">
        <v>301</v>
      </c>
      <c r="N736" t="s">
        <v>69</v>
      </c>
      <c r="O736" t="s">
        <v>70</v>
      </c>
      <c r="P736">
        <v>301</v>
      </c>
      <c r="Q736" t="s">
        <v>69</v>
      </c>
      <c r="R736" t="s">
        <v>70</v>
      </c>
      <c r="T736" t="s">
        <v>61</v>
      </c>
      <c r="U736" t="s">
        <v>1278</v>
      </c>
      <c r="V736" t="s">
        <v>44</v>
      </c>
      <c r="X736" t="s">
        <v>45</v>
      </c>
      <c r="AA736">
        <v>0</v>
      </c>
      <c r="AC736">
        <v>0</v>
      </c>
      <c r="AG736" t="s">
        <v>46</v>
      </c>
      <c r="AH736" t="s">
        <v>158</v>
      </c>
      <c r="AI736" s="1">
        <v>41814</v>
      </c>
      <c r="AJ736">
        <v>12763.01</v>
      </c>
      <c r="AK736" s="33">
        <f t="shared" si="33"/>
        <v>39</v>
      </c>
      <c r="AL736" t="str">
        <f t="shared" si="34"/>
        <v>39-43</v>
      </c>
      <c r="AM736" t="str">
        <f t="shared" si="35"/>
        <v>12.000 a 13.999</v>
      </c>
    </row>
    <row r="737" spans="1:39" x14ac:dyDescent="0.25">
      <c r="A737" t="s">
        <v>3425</v>
      </c>
      <c r="B737" t="s">
        <v>36</v>
      </c>
      <c r="C737">
        <v>3467785</v>
      </c>
      <c r="D737">
        <v>91595436634</v>
      </c>
      <c r="E737" t="s">
        <v>346</v>
      </c>
      <c r="F737" t="s">
        <v>53</v>
      </c>
      <c r="G737" t="s">
        <v>3426</v>
      </c>
      <c r="H737" t="s">
        <v>48</v>
      </c>
      <c r="I737" t="s">
        <v>39</v>
      </c>
      <c r="K737" t="s">
        <v>40</v>
      </c>
      <c r="L737" t="s">
        <v>88</v>
      </c>
      <c r="M737">
        <v>360</v>
      </c>
      <c r="N737" t="s">
        <v>455</v>
      </c>
      <c r="O737" t="s">
        <v>41</v>
      </c>
      <c r="P737">
        <v>360</v>
      </c>
      <c r="Q737" t="s">
        <v>455</v>
      </c>
      <c r="R737" t="s">
        <v>41</v>
      </c>
      <c r="T737" t="s">
        <v>61</v>
      </c>
      <c r="U737" t="s">
        <v>1285</v>
      </c>
      <c r="V737" t="s">
        <v>44</v>
      </c>
      <c r="X737" t="s">
        <v>45</v>
      </c>
      <c r="AA737">
        <v>0</v>
      </c>
      <c r="AC737">
        <v>0</v>
      </c>
      <c r="AG737" t="s">
        <v>46</v>
      </c>
      <c r="AH737" t="s">
        <v>158</v>
      </c>
      <c r="AI737" s="1">
        <v>38964</v>
      </c>
      <c r="AJ737">
        <v>17255.59</v>
      </c>
      <c r="AK737" s="33">
        <f t="shared" si="33"/>
        <v>48</v>
      </c>
      <c r="AL737" t="str">
        <f t="shared" si="34"/>
        <v>44-48</v>
      </c>
      <c r="AM737" t="str">
        <f t="shared" si="35"/>
        <v>16.000 a 17.999</v>
      </c>
    </row>
    <row r="738" spans="1:39" x14ac:dyDescent="0.25">
      <c r="A738" t="s">
        <v>3427</v>
      </c>
      <c r="B738" t="s">
        <v>36</v>
      </c>
      <c r="C738">
        <v>1771506</v>
      </c>
      <c r="D738">
        <v>233572589</v>
      </c>
      <c r="E738" t="s">
        <v>3428</v>
      </c>
      <c r="F738" t="s">
        <v>53</v>
      </c>
      <c r="G738" t="s">
        <v>3429</v>
      </c>
      <c r="H738" t="s">
        <v>48</v>
      </c>
      <c r="I738" t="s">
        <v>39</v>
      </c>
      <c r="K738" t="s">
        <v>3430</v>
      </c>
      <c r="M738">
        <v>797</v>
      </c>
      <c r="N738" t="s">
        <v>187</v>
      </c>
      <c r="O738" t="s">
        <v>55</v>
      </c>
      <c r="P738">
        <v>1155</v>
      </c>
      <c r="Q738" t="s">
        <v>188</v>
      </c>
      <c r="R738" t="s">
        <v>55</v>
      </c>
      <c r="T738" t="s">
        <v>61</v>
      </c>
      <c r="U738" t="s">
        <v>1278</v>
      </c>
      <c r="V738" t="s">
        <v>44</v>
      </c>
      <c r="X738" t="s">
        <v>45</v>
      </c>
      <c r="AA738">
        <v>0</v>
      </c>
      <c r="AC738">
        <v>0</v>
      </c>
      <c r="AG738" t="s">
        <v>46</v>
      </c>
      <c r="AH738" t="s">
        <v>158</v>
      </c>
      <c r="AI738" s="1">
        <v>42101</v>
      </c>
      <c r="AJ738">
        <v>12763.01</v>
      </c>
      <c r="AK738" s="33">
        <f t="shared" si="33"/>
        <v>40</v>
      </c>
      <c r="AL738" t="str">
        <f t="shared" si="34"/>
        <v>39-43</v>
      </c>
      <c r="AM738" t="str">
        <f t="shared" si="35"/>
        <v>12.000 a 13.999</v>
      </c>
    </row>
    <row r="739" spans="1:39" x14ac:dyDescent="0.25">
      <c r="A739" t="s">
        <v>3431</v>
      </c>
      <c r="B739" t="s">
        <v>36</v>
      </c>
      <c r="C739">
        <v>412730</v>
      </c>
      <c r="D739">
        <v>55151124900</v>
      </c>
      <c r="E739" t="s">
        <v>3432</v>
      </c>
      <c r="F739" t="s">
        <v>53</v>
      </c>
      <c r="G739" t="s">
        <v>3433</v>
      </c>
      <c r="H739" t="s">
        <v>80</v>
      </c>
      <c r="I739" t="s">
        <v>39</v>
      </c>
      <c r="K739" t="s">
        <v>40</v>
      </c>
      <c r="L739" t="s">
        <v>378</v>
      </c>
      <c r="M739">
        <v>399</v>
      </c>
      <c r="N739" t="s">
        <v>115</v>
      </c>
      <c r="O739" t="s">
        <v>70</v>
      </c>
      <c r="P739">
        <v>399</v>
      </c>
      <c r="Q739" t="s">
        <v>115</v>
      </c>
      <c r="R739" t="s">
        <v>70</v>
      </c>
      <c r="T739" t="s">
        <v>61</v>
      </c>
      <c r="U739" t="s">
        <v>1252</v>
      </c>
      <c r="V739" t="s">
        <v>44</v>
      </c>
      <c r="X739" t="s">
        <v>45</v>
      </c>
      <c r="AA739">
        <v>0</v>
      </c>
      <c r="AC739">
        <v>0</v>
      </c>
      <c r="AG739" t="s">
        <v>46</v>
      </c>
      <c r="AH739" t="s">
        <v>158</v>
      </c>
      <c r="AI739" s="1">
        <v>31779</v>
      </c>
      <c r="AJ739">
        <v>59289.87</v>
      </c>
      <c r="AK739" s="33">
        <f t="shared" si="33"/>
        <v>62</v>
      </c>
      <c r="AL739" t="str">
        <f t="shared" si="34"/>
        <v>59-63</v>
      </c>
      <c r="AM739" t="str">
        <f t="shared" si="35"/>
        <v>20.000 ou mais</v>
      </c>
    </row>
    <row r="740" spans="1:39" x14ac:dyDescent="0.25">
      <c r="A740" t="s">
        <v>3434</v>
      </c>
      <c r="B740" t="s">
        <v>36</v>
      </c>
      <c r="C740">
        <v>1297437</v>
      </c>
      <c r="D740">
        <v>11845298764</v>
      </c>
      <c r="E740" t="s">
        <v>651</v>
      </c>
      <c r="F740" t="s">
        <v>53</v>
      </c>
      <c r="G740" t="s">
        <v>3435</v>
      </c>
      <c r="H740" t="s">
        <v>48</v>
      </c>
      <c r="I740" t="s">
        <v>39</v>
      </c>
      <c r="K740" t="s">
        <v>40</v>
      </c>
      <c r="M740">
        <v>1147</v>
      </c>
      <c r="N740" t="s">
        <v>770</v>
      </c>
      <c r="O740" t="s">
        <v>41</v>
      </c>
      <c r="P740">
        <v>349</v>
      </c>
      <c r="Q740" t="s">
        <v>65</v>
      </c>
      <c r="R740" t="s">
        <v>41</v>
      </c>
      <c r="T740" t="s">
        <v>61</v>
      </c>
      <c r="U740" t="s">
        <v>1257</v>
      </c>
      <c r="V740" t="s">
        <v>44</v>
      </c>
      <c r="X740" t="s">
        <v>45</v>
      </c>
      <c r="AA740">
        <v>0</v>
      </c>
      <c r="AC740">
        <v>0</v>
      </c>
      <c r="AG740" t="s">
        <v>46</v>
      </c>
      <c r="AH740" t="s">
        <v>158</v>
      </c>
      <c r="AI740" s="1">
        <v>43718</v>
      </c>
      <c r="AJ740">
        <v>11800.12</v>
      </c>
      <c r="AK740" s="33">
        <f t="shared" si="33"/>
        <v>34</v>
      </c>
      <c r="AL740" t="str">
        <f t="shared" si="34"/>
        <v>34-38</v>
      </c>
      <c r="AM740" t="str">
        <f t="shared" si="35"/>
        <v>10.000 a 11.999</v>
      </c>
    </row>
    <row r="741" spans="1:39" x14ac:dyDescent="0.25">
      <c r="A741" t="s">
        <v>3436</v>
      </c>
      <c r="B741" t="s">
        <v>36</v>
      </c>
      <c r="C741">
        <v>1568812</v>
      </c>
      <c r="D741">
        <v>2391909632</v>
      </c>
      <c r="E741" t="s">
        <v>2698</v>
      </c>
      <c r="F741" t="s">
        <v>53</v>
      </c>
      <c r="G741" t="s">
        <v>3437</v>
      </c>
      <c r="H741" t="s">
        <v>48</v>
      </c>
      <c r="I741" t="s">
        <v>39</v>
      </c>
      <c r="K741" t="s">
        <v>40</v>
      </c>
      <c r="M741">
        <v>349</v>
      </c>
      <c r="N741" t="s">
        <v>65</v>
      </c>
      <c r="O741" t="s">
        <v>41</v>
      </c>
      <c r="P741">
        <v>349</v>
      </c>
      <c r="Q741" t="s">
        <v>65</v>
      </c>
      <c r="R741" t="s">
        <v>41</v>
      </c>
      <c r="T741" t="s">
        <v>61</v>
      </c>
      <c r="U741" t="s">
        <v>1278</v>
      </c>
      <c r="V741" t="s">
        <v>44</v>
      </c>
      <c r="X741" t="s">
        <v>45</v>
      </c>
      <c r="Z741" t="s">
        <v>1627</v>
      </c>
      <c r="AA741">
        <v>0</v>
      </c>
      <c r="AC741">
        <v>0</v>
      </c>
      <c r="AE741" t="s">
        <v>3438</v>
      </c>
      <c r="AF741" t="s">
        <v>3439</v>
      </c>
      <c r="AG741" t="s">
        <v>46</v>
      </c>
      <c r="AH741" t="s">
        <v>158</v>
      </c>
      <c r="AI741" s="1">
        <v>42045</v>
      </c>
      <c r="AJ741">
        <v>12763.01</v>
      </c>
      <c r="AK741" s="33">
        <f t="shared" si="33"/>
        <v>45</v>
      </c>
      <c r="AL741" t="str">
        <f t="shared" si="34"/>
        <v>44-48</v>
      </c>
      <c r="AM741" t="str">
        <f t="shared" si="35"/>
        <v>12.000 a 13.999</v>
      </c>
    </row>
    <row r="742" spans="1:39" x14ac:dyDescent="0.25">
      <c r="A742" t="s">
        <v>3440</v>
      </c>
      <c r="B742" t="s">
        <v>36</v>
      </c>
      <c r="C742">
        <v>2365573</v>
      </c>
      <c r="D742">
        <v>98148362653</v>
      </c>
      <c r="E742" t="s">
        <v>3441</v>
      </c>
      <c r="F742" t="s">
        <v>53</v>
      </c>
      <c r="G742" t="s">
        <v>3442</v>
      </c>
      <c r="H742" t="s">
        <v>38</v>
      </c>
      <c r="I742" t="s">
        <v>39</v>
      </c>
      <c r="K742" t="s">
        <v>40</v>
      </c>
      <c r="L742" t="s">
        <v>368</v>
      </c>
      <c r="M742">
        <v>792</v>
      </c>
      <c r="N742" t="s">
        <v>3443</v>
      </c>
      <c r="O742" t="s">
        <v>104</v>
      </c>
      <c r="P742">
        <v>298</v>
      </c>
      <c r="Q742" t="s">
        <v>121</v>
      </c>
      <c r="R742" t="s">
        <v>86</v>
      </c>
      <c r="T742" t="s">
        <v>61</v>
      </c>
      <c r="U742" t="s">
        <v>1351</v>
      </c>
      <c r="V742" t="s">
        <v>44</v>
      </c>
      <c r="X742" t="s">
        <v>45</v>
      </c>
      <c r="AA742">
        <v>26251</v>
      </c>
      <c r="AB742" t="s">
        <v>397</v>
      </c>
      <c r="AC742">
        <v>0</v>
      </c>
      <c r="AG742" t="s">
        <v>46</v>
      </c>
      <c r="AH742" t="s">
        <v>158</v>
      </c>
      <c r="AI742" s="1">
        <v>42143</v>
      </c>
      <c r="AJ742">
        <v>16591.91</v>
      </c>
      <c r="AK742" s="33">
        <f t="shared" si="33"/>
        <v>45</v>
      </c>
      <c r="AL742" t="str">
        <f t="shared" si="34"/>
        <v>44-48</v>
      </c>
      <c r="AM742" t="str">
        <f t="shared" si="35"/>
        <v>16.000 a 17.999</v>
      </c>
    </row>
    <row r="743" spans="1:39" x14ac:dyDescent="0.25">
      <c r="A743" t="s">
        <v>3444</v>
      </c>
      <c r="B743" t="s">
        <v>36</v>
      </c>
      <c r="C743">
        <v>2929191</v>
      </c>
      <c r="D743">
        <v>4026547655</v>
      </c>
      <c r="E743" t="s">
        <v>3445</v>
      </c>
      <c r="F743" t="s">
        <v>37</v>
      </c>
      <c r="G743" t="s">
        <v>3446</v>
      </c>
      <c r="H743" t="s">
        <v>38</v>
      </c>
      <c r="I743" t="s">
        <v>39</v>
      </c>
      <c r="K743" t="s">
        <v>40</v>
      </c>
      <c r="M743">
        <v>360</v>
      </c>
      <c r="N743" t="s">
        <v>455</v>
      </c>
      <c r="O743" t="s">
        <v>41</v>
      </c>
      <c r="P743">
        <v>360</v>
      </c>
      <c r="Q743" t="s">
        <v>455</v>
      </c>
      <c r="R743" t="s">
        <v>41</v>
      </c>
      <c r="T743" t="s">
        <v>61</v>
      </c>
      <c r="U743" t="s">
        <v>1278</v>
      </c>
      <c r="V743" t="s">
        <v>44</v>
      </c>
      <c r="X743" t="s">
        <v>45</v>
      </c>
      <c r="Z743" t="s">
        <v>314</v>
      </c>
      <c r="AA743">
        <v>0</v>
      </c>
      <c r="AC743">
        <v>0</v>
      </c>
      <c r="AE743" t="s">
        <v>3447</v>
      </c>
      <c r="AF743" t="s">
        <v>3448</v>
      </c>
      <c r="AG743" t="s">
        <v>46</v>
      </c>
      <c r="AH743" t="s">
        <v>158</v>
      </c>
      <c r="AI743" s="1">
        <v>41325</v>
      </c>
      <c r="AJ743">
        <v>0</v>
      </c>
      <c r="AK743" s="33">
        <f t="shared" si="33"/>
        <v>42</v>
      </c>
      <c r="AL743" t="str">
        <f t="shared" si="34"/>
        <v>39-43</v>
      </c>
      <c r="AM743" t="str">
        <f t="shared" si="35"/>
        <v>até 1.999</v>
      </c>
    </row>
    <row r="744" spans="1:39" x14ac:dyDescent="0.25">
      <c r="A744" t="s">
        <v>3449</v>
      </c>
      <c r="B744" t="s">
        <v>36</v>
      </c>
      <c r="C744">
        <v>1466361</v>
      </c>
      <c r="D744">
        <v>59553197604</v>
      </c>
      <c r="E744" t="s">
        <v>3450</v>
      </c>
      <c r="F744" t="s">
        <v>37</v>
      </c>
      <c r="G744" t="s">
        <v>3451</v>
      </c>
      <c r="H744" t="s">
        <v>48</v>
      </c>
      <c r="I744" t="s">
        <v>39</v>
      </c>
      <c r="K744" t="s">
        <v>40</v>
      </c>
      <c r="L744" t="s">
        <v>418</v>
      </c>
      <c r="M744">
        <v>414</v>
      </c>
      <c r="N744" t="s">
        <v>128</v>
      </c>
      <c r="O744" t="s">
        <v>41</v>
      </c>
      <c r="P744">
        <v>414</v>
      </c>
      <c r="Q744" t="s">
        <v>128</v>
      </c>
      <c r="R744" t="s">
        <v>41</v>
      </c>
      <c r="T744" t="s">
        <v>61</v>
      </c>
      <c r="U744" t="s">
        <v>1252</v>
      </c>
      <c r="V744" t="s">
        <v>44</v>
      </c>
      <c r="X744" t="s">
        <v>45</v>
      </c>
      <c r="AA744">
        <v>0</v>
      </c>
      <c r="AC744">
        <v>0</v>
      </c>
      <c r="AG744" t="s">
        <v>46</v>
      </c>
      <c r="AH744" t="s">
        <v>158</v>
      </c>
      <c r="AI744" s="1">
        <v>38222</v>
      </c>
      <c r="AJ744">
        <v>21513.19</v>
      </c>
      <c r="AK744" s="33">
        <f t="shared" si="33"/>
        <v>55</v>
      </c>
      <c r="AL744" t="str">
        <f t="shared" si="34"/>
        <v>54-58</v>
      </c>
      <c r="AM744" t="str">
        <f t="shared" si="35"/>
        <v>20.000 ou mais</v>
      </c>
    </row>
    <row r="745" spans="1:39" x14ac:dyDescent="0.25">
      <c r="A745" t="s">
        <v>3452</v>
      </c>
      <c r="B745" t="s">
        <v>36</v>
      </c>
      <c r="C745">
        <v>2235467</v>
      </c>
      <c r="D745">
        <v>33457406804</v>
      </c>
      <c r="E745" t="s">
        <v>3453</v>
      </c>
      <c r="F745" t="s">
        <v>37</v>
      </c>
      <c r="G745" t="s">
        <v>3454</v>
      </c>
      <c r="H745" t="s">
        <v>48</v>
      </c>
      <c r="I745" t="s">
        <v>39</v>
      </c>
      <c r="K745" t="s">
        <v>72</v>
      </c>
      <c r="M745">
        <v>1331</v>
      </c>
      <c r="N745" t="s">
        <v>3455</v>
      </c>
      <c r="O745" t="s">
        <v>41</v>
      </c>
      <c r="P745">
        <v>407</v>
      </c>
      <c r="Q745" t="s">
        <v>161</v>
      </c>
      <c r="R745" t="s">
        <v>41</v>
      </c>
      <c r="T745" t="s">
        <v>61</v>
      </c>
      <c r="U745" t="s">
        <v>1278</v>
      </c>
      <c r="V745" t="s">
        <v>44</v>
      </c>
      <c r="X745" t="s">
        <v>45</v>
      </c>
      <c r="AA745">
        <v>0</v>
      </c>
      <c r="AC745">
        <v>0</v>
      </c>
      <c r="AG745" t="s">
        <v>46</v>
      </c>
      <c r="AH745" t="s">
        <v>158</v>
      </c>
      <c r="AI745" s="1">
        <v>42164</v>
      </c>
      <c r="AJ745">
        <v>14139.46</v>
      </c>
      <c r="AK745" s="33">
        <f t="shared" si="33"/>
        <v>37</v>
      </c>
      <c r="AL745" t="str">
        <f t="shared" si="34"/>
        <v>34-38</v>
      </c>
      <c r="AM745" t="str">
        <f t="shared" si="35"/>
        <v>14.000 a 15.999</v>
      </c>
    </row>
    <row r="746" spans="1:39" x14ac:dyDescent="0.25">
      <c r="A746" t="s">
        <v>3456</v>
      </c>
      <c r="B746" t="s">
        <v>36</v>
      </c>
      <c r="C746">
        <v>3284777</v>
      </c>
      <c r="D746">
        <v>68058934615</v>
      </c>
      <c r="E746" t="s">
        <v>3457</v>
      </c>
      <c r="F746" t="s">
        <v>37</v>
      </c>
      <c r="G746" t="s">
        <v>3458</v>
      </c>
      <c r="H746" t="s">
        <v>48</v>
      </c>
      <c r="I746" t="s">
        <v>39</v>
      </c>
      <c r="K746" t="s">
        <v>40</v>
      </c>
      <c r="L746" t="s">
        <v>59</v>
      </c>
      <c r="M746">
        <v>372</v>
      </c>
      <c r="N746" t="s">
        <v>76</v>
      </c>
      <c r="O746" t="s">
        <v>41</v>
      </c>
      <c r="P746">
        <v>372</v>
      </c>
      <c r="Q746" t="s">
        <v>76</v>
      </c>
      <c r="R746" t="s">
        <v>41</v>
      </c>
      <c r="T746" t="s">
        <v>61</v>
      </c>
      <c r="U746" t="s">
        <v>1278</v>
      </c>
      <c r="V746" t="s">
        <v>44</v>
      </c>
      <c r="X746" t="s">
        <v>45</v>
      </c>
      <c r="AA746">
        <v>0</v>
      </c>
      <c r="AC746">
        <v>0</v>
      </c>
      <c r="AG746" t="s">
        <v>46</v>
      </c>
      <c r="AH746" t="s">
        <v>158</v>
      </c>
      <c r="AI746" s="1">
        <v>38380</v>
      </c>
      <c r="AJ746">
        <v>12763.01</v>
      </c>
      <c r="AK746" s="33">
        <f t="shared" si="33"/>
        <v>54</v>
      </c>
      <c r="AL746" t="str">
        <f t="shared" si="34"/>
        <v>54-58</v>
      </c>
      <c r="AM746" t="str">
        <f t="shared" si="35"/>
        <v>12.000 a 13.999</v>
      </c>
    </row>
    <row r="747" spans="1:39" x14ac:dyDescent="0.25">
      <c r="A747" t="s">
        <v>3459</v>
      </c>
      <c r="B747" t="s">
        <v>36</v>
      </c>
      <c r="C747">
        <v>1035081</v>
      </c>
      <c r="D747">
        <v>55100899620</v>
      </c>
      <c r="E747" t="s">
        <v>637</v>
      </c>
      <c r="F747" t="s">
        <v>53</v>
      </c>
      <c r="G747" t="s">
        <v>3460</v>
      </c>
      <c r="H747" t="s">
        <v>48</v>
      </c>
      <c r="I747" t="s">
        <v>39</v>
      </c>
      <c r="K747" t="s">
        <v>40</v>
      </c>
      <c r="L747" t="s">
        <v>59</v>
      </c>
      <c r="M747">
        <v>349</v>
      </c>
      <c r="N747" t="s">
        <v>65</v>
      </c>
      <c r="O747" t="s">
        <v>41</v>
      </c>
      <c r="P747">
        <v>349</v>
      </c>
      <c r="Q747" t="s">
        <v>65</v>
      </c>
      <c r="R747" t="s">
        <v>41</v>
      </c>
      <c r="T747" t="s">
        <v>61</v>
      </c>
      <c r="U747" t="s">
        <v>1269</v>
      </c>
      <c r="V747" t="s">
        <v>44</v>
      </c>
      <c r="X747" t="s">
        <v>45</v>
      </c>
      <c r="AA747">
        <v>0</v>
      </c>
      <c r="AC747">
        <v>0</v>
      </c>
      <c r="AG747" t="s">
        <v>46</v>
      </c>
      <c r="AH747" t="s">
        <v>158</v>
      </c>
      <c r="AI747" s="1">
        <v>33970</v>
      </c>
      <c r="AJ747">
        <v>18446.62</v>
      </c>
      <c r="AK747" s="33">
        <f t="shared" si="33"/>
        <v>60</v>
      </c>
      <c r="AL747" t="str">
        <f t="shared" si="34"/>
        <v>59-63</v>
      </c>
      <c r="AM747" t="str">
        <f t="shared" si="35"/>
        <v>18.000 a 19.999</v>
      </c>
    </row>
    <row r="748" spans="1:39" x14ac:dyDescent="0.25">
      <c r="A748" t="s">
        <v>3461</v>
      </c>
      <c r="B748" t="s">
        <v>36</v>
      </c>
      <c r="C748">
        <v>2328579</v>
      </c>
      <c r="D748">
        <v>23739687894</v>
      </c>
      <c r="E748" t="s">
        <v>3462</v>
      </c>
      <c r="F748" t="s">
        <v>53</v>
      </c>
      <c r="G748" t="s">
        <v>3463</v>
      </c>
      <c r="H748" t="s">
        <v>48</v>
      </c>
      <c r="I748" t="s">
        <v>1391</v>
      </c>
      <c r="J748" t="s">
        <v>451</v>
      </c>
      <c r="M748">
        <v>807</v>
      </c>
      <c r="N748" t="s">
        <v>210</v>
      </c>
      <c r="O748" t="s">
        <v>41</v>
      </c>
      <c r="P748">
        <v>807</v>
      </c>
      <c r="Q748" t="s">
        <v>210</v>
      </c>
      <c r="R748" t="s">
        <v>41</v>
      </c>
      <c r="T748" t="s">
        <v>61</v>
      </c>
      <c r="U748" t="s">
        <v>1257</v>
      </c>
      <c r="V748" t="s">
        <v>44</v>
      </c>
      <c r="X748" t="s">
        <v>45</v>
      </c>
      <c r="Z748" t="s">
        <v>314</v>
      </c>
      <c r="AA748">
        <v>0</v>
      </c>
      <c r="AC748">
        <v>0</v>
      </c>
      <c r="AE748" t="s">
        <v>3464</v>
      </c>
      <c r="AF748" t="s">
        <v>3465</v>
      </c>
      <c r="AG748" t="s">
        <v>46</v>
      </c>
      <c r="AH748" t="s">
        <v>158</v>
      </c>
      <c r="AI748" s="1">
        <v>42583</v>
      </c>
      <c r="AJ748">
        <v>0</v>
      </c>
      <c r="AK748" s="33">
        <f t="shared" si="33"/>
        <v>50</v>
      </c>
      <c r="AL748" t="str">
        <f t="shared" si="34"/>
        <v>49-53</v>
      </c>
      <c r="AM748" t="str">
        <f t="shared" si="35"/>
        <v>até 1.999</v>
      </c>
    </row>
    <row r="749" spans="1:39" x14ac:dyDescent="0.25">
      <c r="A749" t="s">
        <v>3466</v>
      </c>
      <c r="B749" t="s">
        <v>36</v>
      </c>
      <c r="C749">
        <v>2570947</v>
      </c>
      <c r="D749">
        <v>4731396697</v>
      </c>
      <c r="E749" t="s">
        <v>3467</v>
      </c>
      <c r="F749" t="s">
        <v>37</v>
      </c>
      <c r="G749" t="s">
        <v>3468</v>
      </c>
      <c r="H749" t="s">
        <v>48</v>
      </c>
      <c r="I749" t="s">
        <v>39</v>
      </c>
      <c r="K749" t="s">
        <v>40</v>
      </c>
      <c r="L749" t="s">
        <v>59</v>
      </c>
      <c r="M749">
        <v>319</v>
      </c>
      <c r="N749" t="s">
        <v>118</v>
      </c>
      <c r="O749" t="s">
        <v>86</v>
      </c>
      <c r="P749">
        <v>319</v>
      </c>
      <c r="Q749" t="s">
        <v>118</v>
      </c>
      <c r="R749" t="s">
        <v>86</v>
      </c>
      <c r="T749" t="s">
        <v>61</v>
      </c>
      <c r="U749" t="s">
        <v>1351</v>
      </c>
      <c r="V749" t="s">
        <v>44</v>
      </c>
      <c r="X749" t="s">
        <v>45</v>
      </c>
      <c r="AA749">
        <v>0</v>
      </c>
      <c r="AC749">
        <v>0</v>
      </c>
      <c r="AG749" t="s">
        <v>46</v>
      </c>
      <c r="AH749" t="s">
        <v>158</v>
      </c>
      <c r="AI749" s="1">
        <v>39899</v>
      </c>
      <c r="AJ749">
        <v>18211.439999999999</v>
      </c>
      <c r="AK749" s="33">
        <f t="shared" si="33"/>
        <v>40</v>
      </c>
      <c r="AL749" t="str">
        <f t="shared" si="34"/>
        <v>39-43</v>
      </c>
      <c r="AM749" t="str">
        <f t="shared" si="35"/>
        <v>18.000 a 19.999</v>
      </c>
    </row>
    <row r="750" spans="1:39" x14ac:dyDescent="0.25">
      <c r="A750" t="s">
        <v>3469</v>
      </c>
      <c r="B750" t="s">
        <v>36</v>
      </c>
      <c r="C750">
        <v>2626028</v>
      </c>
      <c r="D750">
        <v>8005090641</v>
      </c>
      <c r="E750" t="s">
        <v>3470</v>
      </c>
      <c r="F750" t="s">
        <v>37</v>
      </c>
      <c r="G750" t="s">
        <v>3471</v>
      </c>
      <c r="H750" t="s">
        <v>48</v>
      </c>
      <c r="I750" t="s">
        <v>39</v>
      </c>
      <c r="K750" t="s">
        <v>40</v>
      </c>
      <c r="L750" t="s">
        <v>59</v>
      </c>
      <c r="M750">
        <v>332</v>
      </c>
      <c r="N750" t="s">
        <v>82</v>
      </c>
      <c r="O750" t="s">
        <v>81</v>
      </c>
      <c r="P750">
        <v>332</v>
      </c>
      <c r="Q750" t="s">
        <v>82</v>
      </c>
      <c r="R750" t="s">
        <v>81</v>
      </c>
      <c r="T750" t="s">
        <v>61</v>
      </c>
      <c r="U750" t="s">
        <v>1236</v>
      </c>
      <c r="V750" t="s">
        <v>44</v>
      </c>
      <c r="X750" t="s">
        <v>45</v>
      </c>
      <c r="AA750">
        <v>0</v>
      </c>
      <c r="AC750">
        <v>0</v>
      </c>
      <c r="AG750" t="s">
        <v>46</v>
      </c>
      <c r="AH750" t="s">
        <v>158</v>
      </c>
      <c r="AI750" s="1">
        <v>42121</v>
      </c>
      <c r="AJ750">
        <v>12272.12</v>
      </c>
      <c r="AK750" s="33">
        <f t="shared" si="33"/>
        <v>35</v>
      </c>
      <c r="AL750" t="str">
        <f t="shared" si="34"/>
        <v>34-38</v>
      </c>
      <c r="AM750" t="str">
        <f t="shared" si="35"/>
        <v>12.000 a 13.999</v>
      </c>
    </row>
    <row r="751" spans="1:39" x14ac:dyDescent="0.25">
      <c r="A751" t="s">
        <v>3472</v>
      </c>
      <c r="B751" t="s">
        <v>36</v>
      </c>
      <c r="C751">
        <v>1922431</v>
      </c>
      <c r="D751">
        <v>8613292607</v>
      </c>
      <c r="E751" t="s">
        <v>3473</v>
      </c>
      <c r="F751" t="s">
        <v>37</v>
      </c>
      <c r="G751" t="s">
        <v>3474</v>
      </c>
      <c r="H751" t="s">
        <v>48</v>
      </c>
      <c r="I751" t="s">
        <v>39</v>
      </c>
      <c r="K751" t="s">
        <v>40</v>
      </c>
      <c r="M751">
        <v>391</v>
      </c>
      <c r="N751" t="s">
        <v>64</v>
      </c>
      <c r="O751" t="s">
        <v>41</v>
      </c>
      <c r="P751">
        <v>391</v>
      </c>
      <c r="Q751" t="s">
        <v>64</v>
      </c>
      <c r="R751" t="s">
        <v>41</v>
      </c>
      <c r="T751" t="s">
        <v>61</v>
      </c>
      <c r="U751" t="s">
        <v>1302</v>
      </c>
      <c r="V751" t="s">
        <v>44</v>
      </c>
      <c r="X751" t="s">
        <v>45</v>
      </c>
      <c r="AA751">
        <v>0</v>
      </c>
      <c r="AC751">
        <v>0</v>
      </c>
      <c r="AG751" t="s">
        <v>46</v>
      </c>
      <c r="AH751" t="s">
        <v>158</v>
      </c>
      <c r="AI751" s="1">
        <v>40963</v>
      </c>
      <c r="AJ751">
        <v>13273.52</v>
      </c>
      <c r="AK751" s="33">
        <f t="shared" si="33"/>
        <v>35</v>
      </c>
      <c r="AL751" t="str">
        <f t="shared" si="34"/>
        <v>34-38</v>
      </c>
      <c r="AM751" t="str">
        <f t="shared" si="35"/>
        <v>12.000 a 13.999</v>
      </c>
    </row>
    <row r="752" spans="1:39" x14ac:dyDescent="0.25">
      <c r="A752" t="s">
        <v>3475</v>
      </c>
      <c r="B752" t="s">
        <v>36</v>
      </c>
      <c r="C752">
        <v>1461722</v>
      </c>
      <c r="D752">
        <v>59537892620</v>
      </c>
      <c r="E752" t="s">
        <v>3476</v>
      </c>
      <c r="F752" t="s">
        <v>37</v>
      </c>
      <c r="G752" t="s">
        <v>3477</v>
      </c>
      <c r="H752" t="s">
        <v>38</v>
      </c>
      <c r="I752" t="s">
        <v>39</v>
      </c>
      <c r="K752" t="s">
        <v>40</v>
      </c>
      <c r="L752" t="s">
        <v>279</v>
      </c>
      <c r="M752">
        <v>332</v>
      </c>
      <c r="N752" t="s">
        <v>82</v>
      </c>
      <c r="O752" t="s">
        <v>81</v>
      </c>
      <c r="P752">
        <v>332</v>
      </c>
      <c r="Q752" t="s">
        <v>82</v>
      </c>
      <c r="R752" t="s">
        <v>81</v>
      </c>
      <c r="T752" t="s">
        <v>61</v>
      </c>
      <c r="U752" t="s">
        <v>1351</v>
      </c>
      <c r="V752" t="s">
        <v>92</v>
      </c>
      <c r="X752" t="s">
        <v>45</v>
      </c>
      <c r="Z752" t="s">
        <v>3478</v>
      </c>
      <c r="AA752">
        <v>0</v>
      </c>
      <c r="AC752">
        <v>20101</v>
      </c>
      <c r="AD752" t="s">
        <v>3479</v>
      </c>
      <c r="AE752" t="s">
        <v>169</v>
      </c>
      <c r="AF752" t="s">
        <v>45</v>
      </c>
      <c r="AG752" t="s">
        <v>46</v>
      </c>
      <c r="AH752" t="s">
        <v>158</v>
      </c>
      <c r="AI752" s="1">
        <v>38205</v>
      </c>
      <c r="AJ752">
        <v>16591.91</v>
      </c>
      <c r="AK752" s="33">
        <f t="shared" si="33"/>
        <v>57</v>
      </c>
      <c r="AL752" t="str">
        <f t="shared" si="34"/>
        <v>54-58</v>
      </c>
      <c r="AM752" t="str">
        <f t="shared" si="35"/>
        <v>16.000 a 17.999</v>
      </c>
    </row>
    <row r="753" spans="1:39" x14ac:dyDescent="0.25">
      <c r="A753" t="s">
        <v>3480</v>
      </c>
      <c r="B753" t="s">
        <v>36</v>
      </c>
      <c r="C753">
        <v>1504746</v>
      </c>
      <c r="D753">
        <v>16848618888</v>
      </c>
      <c r="E753" t="s">
        <v>743</v>
      </c>
      <c r="F753" t="s">
        <v>53</v>
      </c>
      <c r="G753" t="s">
        <v>3481</v>
      </c>
      <c r="H753" t="s">
        <v>48</v>
      </c>
      <c r="I753" t="s">
        <v>39</v>
      </c>
      <c r="K753" t="s">
        <v>72</v>
      </c>
      <c r="L753" t="s">
        <v>730</v>
      </c>
      <c r="M753">
        <v>294</v>
      </c>
      <c r="N753" t="s">
        <v>137</v>
      </c>
      <c r="O753" t="s">
        <v>86</v>
      </c>
      <c r="P753">
        <v>294</v>
      </c>
      <c r="Q753" t="s">
        <v>137</v>
      </c>
      <c r="R753" t="s">
        <v>86</v>
      </c>
      <c r="T753" t="s">
        <v>61</v>
      </c>
      <c r="U753" t="s">
        <v>1252</v>
      </c>
      <c r="V753" t="s">
        <v>44</v>
      </c>
      <c r="X753" t="s">
        <v>45</v>
      </c>
      <c r="AA753">
        <v>0</v>
      </c>
      <c r="AC753">
        <v>0</v>
      </c>
      <c r="AG753" t="s">
        <v>46</v>
      </c>
      <c r="AH753" t="s">
        <v>158</v>
      </c>
      <c r="AI753" s="1">
        <v>38569</v>
      </c>
      <c r="AJ753">
        <v>21484.89</v>
      </c>
      <c r="AK753" s="33">
        <f t="shared" si="33"/>
        <v>53</v>
      </c>
      <c r="AL753" t="str">
        <f t="shared" si="34"/>
        <v>49-53</v>
      </c>
      <c r="AM753" t="str">
        <f t="shared" si="35"/>
        <v>20.000 ou mais</v>
      </c>
    </row>
    <row r="754" spans="1:39" x14ac:dyDescent="0.25">
      <c r="A754" t="s">
        <v>3482</v>
      </c>
      <c r="B754" t="s">
        <v>36</v>
      </c>
      <c r="C754">
        <v>2066816</v>
      </c>
      <c r="D754">
        <v>3731175908</v>
      </c>
      <c r="E754" t="s">
        <v>1755</v>
      </c>
      <c r="F754" t="s">
        <v>53</v>
      </c>
      <c r="G754" t="s">
        <v>3483</v>
      </c>
      <c r="H754" t="s">
        <v>48</v>
      </c>
      <c r="I754" t="s">
        <v>39</v>
      </c>
      <c r="K754" t="s">
        <v>68</v>
      </c>
      <c r="M754">
        <v>399</v>
      </c>
      <c r="N754" t="s">
        <v>115</v>
      </c>
      <c r="O754" t="s">
        <v>70</v>
      </c>
      <c r="P754">
        <v>399</v>
      </c>
      <c r="Q754" t="s">
        <v>115</v>
      </c>
      <c r="R754" t="s">
        <v>70</v>
      </c>
      <c r="T754" t="s">
        <v>61</v>
      </c>
      <c r="U754" t="s">
        <v>1236</v>
      </c>
      <c r="V754" t="s">
        <v>44</v>
      </c>
      <c r="X754" t="s">
        <v>45</v>
      </c>
      <c r="AA754">
        <v>0</v>
      </c>
      <c r="AC754">
        <v>0</v>
      </c>
      <c r="AG754" t="s">
        <v>46</v>
      </c>
      <c r="AH754" t="s">
        <v>158</v>
      </c>
      <c r="AI754" s="1">
        <v>41570</v>
      </c>
      <c r="AJ754">
        <v>13255.3</v>
      </c>
      <c r="AK754" s="33">
        <f t="shared" si="33"/>
        <v>40</v>
      </c>
      <c r="AL754" t="str">
        <f t="shared" si="34"/>
        <v>39-43</v>
      </c>
      <c r="AM754" t="str">
        <f t="shared" si="35"/>
        <v>12.000 a 13.999</v>
      </c>
    </row>
    <row r="755" spans="1:39" x14ac:dyDescent="0.25">
      <c r="A755" t="s">
        <v>3484</v>
      </c>
      <c r="B755" t="s">
        <v>36</v>
      </c>
      <c r="C755">
        <v>1554503</v>
      </c>
      <c r="D755">
        <v>99360942634</v>
      </c>
      <c r="E755" t="s">
        <v>3485</v>
      </c>
      <c r="F755" t="s">
        <v>53</v>
      </c>
      <c r="G755" t="s">
        <v>3486</v>
      </c>
      <c r="H755" t="s">
        <v>38</v>
      </c>
      <c r="I755" t="s">
        <v>39</v>
      </c>
      <c r="K755" t="s">
        <v>40</v>
      </c>
      <c r="M755">
        <v>372</v>
      </c>
      <c r="N755" t="s">
        <v>76</v>
      </c>
      <c r="O755" t="s">
        <v>41</v>
      </c>
      <c r="P755">
        <v>372</v>
      </c>
      <c r="Q755" t="s">
        <v>76</v>
      </c>
      <c r="R755" t="s">
        <v>41</v>
      </c>
      <c r="T755" t="s">
        <v>61</v>
      </c>
      <c r="U755" t="s">
        <v>1236</v>
      </c>
      <c r="V755" t="s">
        <v>44</v>
      </c>
      <c r="X755" t="s">
        <v>45</v>
      </c>
      <c r="AA755">
        <v>26251</v>
      </c>
      <c r="AB755" t="s">
        <v>397</v>
      </c>
      <c r="AC755">
        <v>0</v>
      </c>
      <c r="AG755" t="s">
        <v>46</v>
      </c>
      <c r="AH755" t="s">
        <v>158</v>
      </c>
      <c r="AI755" s="1">
        <v>43396</v>
      </c>
      <c r="AJ755">
        <v>12272.12</v>
      </c>
      <c r="AK755" s="33">
        <f t="shared" si="33"/>
        <v>47</v>
      </c>
      <c r="AL755" t="str">
        <f t="shared" si="34"/>
        <v>44-48</v>
      </c>
      <c r="AM755" t="str">
        <f t="shared" si="35"/>
        <v>12.000 a 13.999</v>
      </c>
    </row>
    <row r="756" spans="1:39" x14ac:dyDescent="0.25">
      <c r="A756" t="s">
        <v>3487</v>
      </c>
      <c r="B756" t="s">
        <v>36</v>
      </c>
      <c r="C756">
        <v>1659317</v>
      </c>
      <c r="D756">
        <v>2871138680</v>
      </c>
      <c r="E756" t="s">
        <v>622</v>
      </c>
      <c r="F756" t="s">
        <v>37</v>
      </c>
      <c r="G756" t="s">
        <v>3488</v>
      </c>
      <c r="H756" t="s">
        <v>38</v>
      </c>
      <c r="I756" t="s">
        <v>39</v>
      </c>
      <c r="K756" t="s">
        <v>40</v>
      </c>
      <c r="L756" t="s">
        <v>3489</v>
      </c>
      <c r="M756">
        <v>340</v>
      </c>
      <c r="N756" t="s">
        <v>143</v>
      </c>
      <c r="O756" t="s">
        <v>41</v>
      </c>
      <c r="P756">
        <v>340</v>
      </c>
      <c r="Q756" t="s">
        <v>143</v>
      </c>
      <c r="R756" t="s">
        <v>41</v>
      </c>
      <c r="T756" t="s">
        <v>61</v>
      </c>
      <c r="U756" t="s">
        <v>1285</v>
      </c>
      <c r="V756" t="s">
        <v>44</v>
      </c>
      <c r="X756" t="s">
        <v>45</v>
      </c>
      <c r="AA756">
        <v>0</v>
      </c>
      <c r="AC756">
        <v>0</v>
      </c>
      <c r="AG756" t="s">
        <v>46</v>
      </c>
      <c r="AH756" t="s">
        <v>158</v>
      </c>
      <c r="AI756" s="1">
        <v>39713</v>
      </c>
      <c r="AJ756">
        <v>17255.59</v>
      </c>
      <c r="AK756" s="33">
        <f t="shared" si="33"/>
        <v>46</v>
      </c>
      <c r="AL756" t="str">
        <f t="shared" si="34"/>
        <v>44-48</v>
      </c>
      <c r="AM756" t="str">
        <f t="shared" si="35"/>
        <v>16.000 a 17.999</v>
      </c>
    </row>
    <row r="757" spans="1:39" x14ac:dyDescent="0.25">
      <c r="A757" t="s">
        <v>3490</v>
      </c>
      <c r="B757" t="s">
        <v>36</v>
      </c>
      <c r="C757">
        <v>1768556</v>
      </c>
      <c r="D757">
        <v>44606257687</v>
      </c>
      <c r="E757" t="s">
        <v>1889</v>
      </c>
      <c r="F757" t="s">
        <v>37</v>
      </c>
      <c r="G757" t="s">
        <v>3491</v>
      </c>
      <c r="H757" t="s">
        <v>48</v>
      </c>
      <c r="I757" t="s">
        <v>39</v>
      </c>
      <c r="K757" t="s">
        <v>40</v>
      </c>
      <c r="M757">
        <v>798</v>
      </c>
      <c r="N757" t="s">
        <v>518</v>
      </c>
      <c r="O757" t="s">
        <v>55</v>
      </c>
      <c r="P757">
        <v>1155</v>
      </c>
      <c r="Q757" t="s">
        <v>188</v>
      </c>
      <c r="R757" t="s">
        <v>55</v>
      </c>
      <c r="T757" t="s">
        <v>61</v>
      </c>
      <c r="U757" t="s">
        <v>1302</v>
      </c>
      <c r="V757" t="s">
        <v>44</v>
      </c>
      <c r="X757" t="s">
        <v>45</v>
      </c>
      <c r="AA757">
        <v>0</v>
      </c>
      <c r="AC757">
        <v>0</v>
      </c>
      <c r="AG757" t="s">
        <v>46</v>
      </c>
      <c r="AH757" t="s">
        <v>158</v>
      </c>
      <c r="AI757" s="1">
        <v>40242</v>
      </c>
      <c r="AJ757">
        <v>13273.52</v>
      </c>
      <c r="AK757" s="33">
        <f t="shared" si="33"/>
        <v>59</v>
      </c>
      <c r="AL757" t="str">
        <f t="shared" si="34"/>
        <v>59-63</v>
      </c>
      <c r="AM757" t="str">
        <f t="shared" si="35"/>
        <v>12.000 a 13.999</v>
      </c>
    </row>
    <row r="758" spans="1:39" x14ac:dyDescent="0.25">
      <c r="A758" t="s">
        <v>3492</v>
      </c>
      <c r="B758" t="s">
        <v>36</v>
      </c>
      <c r="C758">
        <v>2330950</v>
      </c>
      <c r="D758">
        <v>21255056819</v>
      </c>
      <c r="E758" t="s">
        <v>3493</v>
      </c>
      <c r="F758" t="s">
        <v>53</v>
      </c>
      <c r="G758" t="s">
        <v>3494</v>
      </c>
      <c r="H758" t="s">
        <v>48</v>
      </c>
      <c r="I758" t="s">
        <v>39</v>
      </c>
      <c r="K758" t="s">
        <v>72</v>
      </c>
      <c r="L758" t="s">
        <v>139</v>
      </c>
      <c r="M758">
        <v>372</v>
      </c>
      <c r="N758" t="s">
        <v>76</v>
      </c>
      <c r="O758" t="s">
        <v>41</v>
      </c>
      <c r="P758">
        <v>372</v>
      </c>
      <c r="Q758" t="s">
        <v>76</v>
      </c>
      <c r="R758" t="s">
        <v>41</v>
      </c>
      <c r="T758" t="s">
        <v>61</v>
      </c>
      <c r="U758" t="s">
        <v>1269</v>
      </c>
      <c r="V758" t="s">
        <v>44</v>
      </c>
      <c r="X758" t="s">
        <v>45</v>
      </c>
      <c r="AA758">
        <v>0</v>
      </c>
      <c r="AC758">
        <v>0</v>
      </c>
      <c r="AG758" t="s">
        <v>46</v>
      </c>
      <c r="AH758" t="s">
        <v>158</v>
      </c>
      <c r="AI758" s="1">
        <v>40284</v>
      </c>
      <c r="AJ758">
        <v>18928.990000000002</v>
      </c>
      <c r="AK758" s="33">
        <f t="shared" si="33"/>
        <v>49</v>
      </c>
      <c r="AL758" t="str">
        <f t="shared" si="34"/>
        <v>49-53</v>
      </c>
      <c r="AM758" t="str">
        <f t="shared" si="35"/>
        <v>18.000 a 19.999</v>
      </c>
    </row>
    <row r="759" spans="1:39" x14ac:dyDescent="0.25">
      <c r="A759" t="s">
        <v>3495</v>
      </c>
      <c r="B759" t="s">
        <v>36</v>
      </c>
      <c r="C759">
        <v>2028933</v>
      </c>
      <c r="D759">
        <v>7710921647</v>
      </c>
      <c r="E759" t="s">
        <v>3496</v>
      </c>
      <c r="F759" t="s">
        <v>37</v>
      </c>
      <c r="G759" t="s">
        <v>3497</v>
      </c>
      <c r="H759" t="s">
        <v>48</v>
      </c>
      <c r="I759" t="s">
        <v>39</v>
      </c>
      <c r="K759" t="s">
        <v>72</v>
      </c>
      <c r="M759">
        <v>787</v>
      </c>
      <c r="N759" t="s">
        <v>268</v>
      </c>
      <c r="O759" t="s">
        <v>142</v>
      </c>
      <c r="P759">
        <v>301</v>
      </c>
      <c r="Q759" t="s">
        <v>69</v>
      </c>
      <c r="R759" t="s">
        <v>70</v>
      </c>
      <c r="T759" t="s">
        <v>61</v>
      </c>
      <c r="U759" t="s">
        <v>1302</v>
      </c>
      <c r="V759" t="s">
        <v>44</v>
      </c>
      <c r="X759" t="s">
        <v>45</v>
      </c>
      <c r="AA759">
        <v>0</v>
      </c>
      <c r="AC759">
        <v>0</v>
      </c>
      <c r="AG759" t="s">
        <v>46</v>
      </c>
      <c r="AH759" t="s">
        <v>158</v>
      </c>
      <c r="AI759" s="1">
        <v>41402</v>
      </c>
      <c r="AJ759">
        <v>13273.52</v>
      </c>
      <c r="AK759" s="33">
        <f t="shared" si="33"/>
        <v>36</v>
      </c>
      <c r="AL759" t="str">
        <f t="shared" si="34"/>
        <v>34-38</v>
      </c>
      <c r="AM759" t="str">
        <f t="shared" si="35"/>
        <v>12.000 a 13.999</v>
      </c>
    </row>
    <row r="760" spans="1:39" x14ac:dyDescent="0.25">
      <c r="A760" t="s">
        <v>3498</v>
      </c>
      <c r="B760" t="s">
        <v>36</v>
      </c>
      <c r="C760">
        <v>2526538</v>
      </c>
      <c r="D760">
        <v>3674953684</v>
      </c>
      <c r="E760" t="s">
        <v>102</v>
      </c>
      <c r="F760" t="s">
        <v>53</v>
      </c>
      <c r="G760" t="s">
        <v>3499</v>
      </c>
      <c r="H760" t="s">
        <v>48</v>
      </c>
      <c r="I760" t="s">
        <v>39</v>
      </c>
      <c r="K760" t="s">
        <v>40</v>
      </c>
      <c r="L760" t="s">
        <v>59</v>
      </c>
      <c r="M760">
        <v>577</v>
      </c>
      <c r="N760" t="s">
        <v>607</v>
      </c>
      <c r="O760" t="s">
        <v>55</v>
      </c>
      <c r="P760">
        <v>1158</v>
      </c>
      <c r="Q760" t="s">
        <v>608</v>
      </c>
      <c r="R760" t="s">
        <v>55</v>
      </c>
      <c r="T760" t="s">
        <v>61</v>
      </c>
      <c r="U760" t="s">
        <v>1302</v>
      </c>
      <c r="V760" t="s">
        <v>44</v>
      </c>
      <c r="X760" t="s">
        <v>45</v>
      </c>
      <c r="AA760">
        <v>0</v>
      </c>
      <c r="AC760">
        <v>0</v>
      </c>
      <c r="AG760" t="s">
        <v>46</v>
      </c>
      <c r="AH760" t="s">
        <v>158</v>
      </c>
      <c r="AI760" s="1">
        <v>40256</v>
      </c>
      <c r="AJ760">
        <v>13273.52</v>
      </c>
      <c r="AK760" s="33">
        <f t="shared" si="33"/>
        <v>44</v>
      </c>
      <c r="AL760" t="str">
        <f t="shared" si="34"/>
        <v>44-48</v>
      </c>
      <c r="AM760" t="str">
        <f t="shared" si="35"/>
        <v>12.000 a 13.999</v>
      </c>
    </row>
    <row r="761" spans="1:39" x14ac:dyDescent="0.25">
      <c r="A761" t="s">
        <v>3500</v>
      </c>
      <c r="B761" t="s">
        <v>36</v>
      </c>
      <c r="C761">
        <v>2561562</v>
      </c>
      <c r="D761">
        <v>88886514620</v>
      </c>
      <c r="E761" t="s">
        <v>3501</v>
      </c>
      <c r="F761" t="s">
        <v>37</v>
      </c>
      <c r="G761" t="s">
        <v>3502</v>
      </c>
      <c r="H761" t="s">
        <v>48</v>
      </c>
      <c r="I761" t="s">
        <v>39</v>
      </c>
      <c r="K761" t="s">
        <v>40</v>
      </c>
      <c r="L761" t="s">
        <v>97</v>
      </c>
      <c r="M761">
        <v>360</v>
      </c>
      <c r="N761" t="s">
        <v>455</v>
      </c>
      <c r="O761" t="s">
        <v>41</v>
      </c>
      <c r="P761">
        <v>360</v>
      </c>
      <c r="Q761" t="s">
        <v>455</v>
      </c>
      <c r="R761" t="s">
        <v>41</v>
      </c>
      <c r="T761" t="s">
        <v>61</v>
      </c>
      <c r="U761" t="s">
        <v>1302</v>
      </c>
      <c r="V761" t="s">
        <v>44</v>
      </c>
      <c r="X761" t="s">
        <v>45</v>
      </c>
      <c r="AA761">
        <v>0</v>
      </c>
      <c r="AC761">
        <v>0</v>
      </c>
      <c r="AG761" t="s">
        <v>46</v>
      </c>
      <c r="AH761" t="s">
        <v>158</v>
      </c>
      <c r="AI761" s="1">
        <v>40242</v>
      </c>
      <c r="AJ761">
        <v>13273.52</v>
      </c>
      <c r="AK761" s="33">
        <f t="shared" si="33"/>
        <v>50</v>
      </c>
      <c r="AL761" t="str">
        <f t="shared" si="34"/>
        <v>49-53</v>
      </c>
      <c r="AM761" t="str">
        <f t="shared" si="35"/>
        <v>12.000 a 13.999</v>
      </c>
    </row>
    <row r="762" spans="1:39" x14ac:dyDescent="0.25">
      <c r="A762" t="s">
        <v>3503</v>
      </c>
      <c r="B762" t="s">
        <v>36</v>
      </c>
      <c r="C762">
        <v>1693159</v>
      </c>
      <c r="D762">
        <v>22375215818</v>
      </c>
      <c r="E762" t="s">
        <v>3504</v>
      </c>
      <c r="F762" t="s">
        <v>37</v>
      </c>
      <c r="G762" t="s">
        <v>3505</v>
      </c>
      <c r="H762" t="s">
        <v>48</v>
      </c>
      <c r="I762" t="s">
        <v>39</v>
      </c>
      <c r="K762" t="s">
        <v>72</v>
      </c>
      <c r="L762" t="s">
        <v>3506</v>
      </c>
      <c r="M762">
        <v>305</v>
      </c>
      <c r="N762" t="s">
        <v>100</v>
      </c>
      <c r="O762" t="s">
        <v>86</v>
      </c>
      <c r="P762">
        <v>305</v>
      </c>
      <c r="Q762" t="s">
        <v>100</v>
      </c>
      <c r="R762" t="s">
        <v>86</v>
      </c>
      <c r="T762" t="s">
        <v>61</v>
      </c>
      <c r="U762" t="s">
        <v>1269</v>
      </c>
      <c r="V762" t="s">
        <v>44</v>
      </c>
      <c r="X762" t="s">
        <v>45</v>
      </c>
      <c r="AA762">
        <v>0</v>
      </c>
      <c r="AC762">
        <v>0</v>
      </c>
      <c r="AG762" t="s">
        <v>46</v>
      </c>
      <c r="AH762" t="s">
        <v>158</v>
      </c>
      <c r="AI762" s="1">
        <v>39912</v>
      </c>
      <c r="AJ762">
        <v>17945.810000000001</v>
      </c>
      <c r="AK762" s="33">
        <f t="shared" si="33"/>
        <v>43</v>
      </c>
      <c r="AL762" t="str">
        <f t="shared" si="34"/>
        <v>39-43</v>
      </c>
      <c r="AM762" t="str">
        <f t="shared" si="35"/>
        <v>16.000 a 17.999</v>
      </c>
    </row>
    <row r="763" spans="1:39" x14ac:dyDescent="0.25">
      <c r="A763" t="s">
        <v>3507</v>
      </c>
      <c r="B763" t="s">
        <v>36</v>
      </c>
      <c r="C763">
        <v>1190319</v>
      </c>
      <c r="D763">
        <v>71470859149</v>
      </c>
      <c r="E763" t="s">
        <v>3508</v>
      </c>
      <c r="F763" t="s">
        <v>53</v>
      </c>
      <c r="G763" t="s">
        <v>3509</v>
      </c>
      <c r="H763" t="s">
        <v>38</v>
      </c>
      <c r="I763" t="s">
        <v>39</v>
      </c>
      <c r="K763" t="s">
        <v>56</v>
      </c>
      <c r="M763">
        <v>407</v>
      </c>
      <c r="N763" t="s">
        <v>161</v>
      </c>
      <c r="O763" t="s">
        <v>41</v>
      </c>
      <c r="P763">
        <v>407</v>
      </c>
      <c r="Q763" t="s">
        <v>161</v>
      </c>
      <c r="R763" t="s">
        <v>41</v>
      </c>
      <c r="T763" t="s">
        <v>61</v>
      </c>
      <c r="U763" t="s">
        <v>1236</v>
      </c>
      <c r="V763" t="s">
        <v>44</v>
      </c>
      <c r="X763" t="s">
        <v>45</v>
      </c>
      <c r="AA763">
        <v>0</v>
      </c>
      <c r="AC763">
        <v>0</v>
      </c>
      <c r="AG763" t="s">
        <v>46</v>
      </c>
      <c r="AH763" t="s">
        <v>158</v>
      </c>
      <c r="AI763" s="1">
        <v>42759</v>
      </c>
      <c r="AJ763">
        <v>12632.62</v>
      </c>
      <c r="AK763" s="33">
        <f t="shared" si="33"/>
        <v>41</v>
      </c>
      <c r="AL763" t="str">
        <f t="shared" si="34"/>
        <v>39-43</v>
      </c>
      <c r="AM763" t="str">
        <f t="shared" si="35"/>
        <v>12.000 a 13.999</v>
      </c>
    </row>
    <row r="764" spans="1:39" x14ac:dyDescent="0.25">
      <c r="A764" t="s">
        <v>3510</v>
      </c>
      <c r="B764" t="s">
        <v>36</v>
      </c>
      <c r="C764">
        <v>3060728</v>
      </c>
      <c r="D764">
        <v>4529469646</v>
      </c>
      <c r="E764" t="s">
        <v>430</v>
      </c>
      <c r="F764" t="s">
        <v>53</v>
      </c>
      <c r="G764" t="s">
        <v>3511</v>
      </c>
      <c r="H764" t="s">
        <v>80</v>
      </c>
      <c r="I764" t="s">
        <v>39</v>
      </c>
      <c r="K764" t="s">
        <v>40</v>
      </c>
      <c r="M764">
        <v>356</v>
      </c>
      <c r="N764" t="s">
        <v>206</v>
      </c>
      <c r="O764" t="s">
        <v>41</v>
      </c>
      <c r="P764">
        <v>356</v>
      </c>
      <c r="Q764" t="s">
        <v>206</v>
      </c>
      <c r="R764" t="s">
        <v>41</v>
      </c>
      <c r="T764" t="s">
        <v>61</v>
      </c>
      <c r="U764" t="s">
        <v>1257</v>
      </c>
      <c r="V764" t="s">
        <v>44</v>
      </c>
      <c r="X764" t="s">
        <v>45</v>
      </c>
      <c r="AA764">
        <v>0</v>
      </c>
      <c r="AC764">
        <v>0</v>
      </c>
      <c r="AG764" t="s">
        <v>46</v>
      </c>
      <c r="AH764" t="s">
        <v>158</v>
      </c>
      <c r="AI764" s="1">
        <v>43313</v>
      </c>
      <c r="AJ764">
        <v>11800.12</v>
      </c>
      <c r="AK764" s="33">
        <f t="shared" si="33"/>
        <v>42</v>
      </c>
      <c r="AL764" t="str">
        <f t="shared" si="34"/>
        <v>39-43</v>
      </c>
      <c r="AM764" t="str">
        <f t="shared" si="35"/>
        <v>10.000 a 11.999</v>
      </c>
    </row>
    <row r="765" spans="1:39" x14ac:dyDescent="0.25">
      <c r="A765" t="s">
        <v>3512</v>
      </c>
      <c r="B765" t="s">
        <v>36</v>
      </c>
      <c r="C765">
        <v>1465193</v>
      </c>
      <c r="D765">
        <v>175605602</v>
      </c>
      <c r="E765" t="s">
        <v>3513</v>
      </c>
      <c r="F765" t="s">
        <v>53</v>
      </c>
      <c r="G765" t="s">
        <v>3514</v>
      </c>
      <c r="H765" t="s">
        <v>48</v>
      </c>
      <c r="I765" t="s">
        <v>39</v>
      </c>
      <c r="K765" t="s">
        <v>40</v>
      </c>
      <c r="L765" t="s">
        <v>244</v>
      </c>
      <c r="M765">
        <v>335</v>
      </c>
      <c r="N765" t="s">
        <v>159</v>
      </c>
      <c r="O765" t="s">
        <v>41</v>
      </c>
      <c r="P765">
        <v>335</v>
      </c>
      <c r="Q765" t="s">
        <v>159</v>
      </c>
      <c r="R765" t="s">
        <v>41</v>
      </c>
      <c r="T765" t="s">
        <v>61</v>
      </c>
      <c r="U765" t="s">
        <v>1252</v>
      </c>
      <c r="V765" t="s">
        <v>44</v>
      </c>
      <c r="X765" t="s">
        <v>45</v>
      </c>
      <c r="AA765">
        <v>0</v>
      </c>
      <c r="AC765">
        <v>0</v>
      </c>
      <c r="AG765" t="s">
        <v>46</v>
      </c>
      <c r="AH765" t="s">
        <v>158</v>
      </c>
      <c r="AI765" s="1">
        <v>38212</v>
      </c>
      <c r="AJ765">
        <v>20530.009999999998</v>
      </c>
      <c r="AK765" s="33">
        <f t="shared" si="33"/>
        <v>48</v>
      </c>
      <c r="AL765" t="str">
        <f t="shared" si="34"/>
        <v>44-48</v>
      </c>
      <c r="AM765" t="str">
        <f t="shared" si="35"/>
        <v>20.000 ou mais</v>
      </c>
    </row>
    <row r="766" spans="1:39" x14ac:dyDescent="0.25">
      <c r="A766" t="s">
        <v>3515</v>
      </c>
      <c r="B766" t="s">
        <v>36</v>
      </c>
      <c r="C766">
        <v>1637550</v>
      </c>
      <c r="D766">
        <v>28731215807</v>
      </c>
      <c r="E766" t="s">
        <v>3516</v>
      </c>
      <c r="F766" t="s">
        <v>53</v>
      </c>
      <c r="G766" t="s">
        <v>3517</v>
      </c>
      <c r="H766" t="s">
        <v>48</v>
      </c>
      <c r="I766" t="s">
        <v>39</v>
      </c>
      <c r="K766" t="s">
        <v>72</v>
      </c>
      <c r="M766">
        <v>391</v>
      </c>
      <c r="N766" t="s">
        <v>64</v>
      </c>
      <c r="O766" t="s">
        <v>41</v>
      </c>
      <c r="P766">
        <v>391</v>
      </c>
      <c r="Q766" t="s">
        <v>64</v>
      </c>
      <c r="R766" t="s">
        <v>41</v>
      </c>
      <c r="T766" t="s">
        <v>61</v>
      </c>
      <c r="U766" t="s">
        <v>1241</v>
      </c>
      <c r="V766" t="s">
        <v>44</v>
      </c>
      <c r="X766" t="s">
        <v>45</v>
      </c>
      <c r="AA766">
        <v>0</v>
      </c>
      <c r="AC766">
        <v>0</v>
      </c>
      <c r="AG766" t="s">
        <v>46</v>
      </c>
      <c r="AH766" t="s">
        <v>158</v>
      </c>
      <c r="AI766" s="1">
        <v>40242</v>
      </c>
      <c r="AJ766">
        <v>18663.64</v>
      </c>
      <c r="AK766" s="33">
        <f t="shared" si="33"/>
        <v>42</v>
      </c>
      <c r="AL766" t="str">
        <f t="shared" si="34"/>
        <v>39-43</v>
      </c>
      <c r="AM766" t="str">
        <f t="shared" si="35"/>
        <v>18.000 a 19.999</v>
      </c>
    </row>
    <row r="767" spans="1:39" x14ac:dyDescent="0.25">
      <c r="A767" t="s">
        <v>3518</v>
      </c>
      <c r="B767" t="s">
        <v>36</v>
      </c>
      <c r="C767">
        <v>1035187</v>
      </c>
      <c r="D767">
        <v>56980507672</v>
      </c>
      <c r="E767" t="s">
        <v>3519</v>
      </c>
      <c r="F767" t="s">
        <v>53</v>
      </c>
      <c r="G767" t="s">
        <v>3520</v>
      </c>
      <c r="H767" t="s">
        <v>48</v>
      </c>
      <c r="I767" t="s">
        <v>39</v>
      </c>
      <c r="K767" t="s">
        <v>40</v>
      </c>
      <c r="L767" t="s">
        <v>59</v>
      </c>
      <c r="M767">
        <v>430</v>
      </c>
      <c r="N767" t="s">
        <v>3521</v>
      </c>
      <c r="O767" t="s">
        <v>86</v>
      </c>
      <c r="P767">
        <v>319</v>
      </c>
      <c r="Q767" t="s">
        <v>118</v>
      </c>
      <c r="R767" t="s">
        <v>86</v>
      </c>
      <c r="T767" t="s">
        <v>61</v>
      </c>
      <c r="U767" t="s">
        <v>1252</v>
      </c>
      <c r="V767" t="s">
        <v>44</v>
      </c>
      <c r="X767" t="s">
        <v>45</v>
      </c>
      <c r="AA767">
        <v>0</v>
      </c>
      <c r="AC767">
        <v>0</v>
      </c>
      <c r="AG767" t="s">
        <v>46</v>
      </c>
      <c r="AH767" t="s">
        <v>47</v>
      </c>
      <c r="AI767" s="1">
        <v>34050</v>
      </c>
      <c r="AJ767">
        <v>13451.91</v>
      </c>
      <c r="AK767" s="33">
        <f t="shared" si="33"/>
        <v>61</v>
      </c>
      <c r="AL767" t="str">
        <f t="shared" si="34"/>
        <v>59-63</v>
      </c>
      <c r="AM767" t="str">
        <f t="shared" si="35"/>
        <v>12.000 a 13.999</v>
      </c>
    </row>
    <row r="768" spans="1:39" x14ac:dyDescent="0.25">
      <c r="A768" t="s">
        <v>3522</v>
      </c>
      <c r="B768" t="s">
        <v>36</v>
      </c>
      <c r="C768">
        <v>1717250</v>
      </c>
      <c r="D768">
        <v>10502975806</v>
      </c>
      <c r="E768" t="s">
        <v>3523</v>
      </c>
      <c r="F768" t="s">
        <v>53</v>
      </c>
      <c r="G768" t="s">
        <v>3524</v>
      </c>
      <c r="H768" t="s">
        <v>48</v>
      </c>
      <c r="I768" t="s">
        <v>39</v>
      </c>
      <c r="K768" t="s">
        <v>72</v>
      </c>
      <c r="M768">
        <v>349</v>
      </c>
      <c r="N768" t="s">
        <v>65</v>
      </c>
      <c r="O768" t="s">
        <v>41</v>
      </c>
      <c r="P768">
        <v>349</v>
      </c>
      <c r="Q768" t="s">
        <v>65</v>
      </c>
      <c r="R768" t="s">
        <v>41</v>
      </c>
      <c r="T768" t="s">
        <v>61</v>
      </c>
      <c r="U768" t="s">
        <v>1269</v>
      </c>
      <c r="V768" t="s">
        <v>44</v>
      </c>
      <c r="X768" t="s">
        <v>45</v>
      </c>
      <c r="AA768">
        <v>0</v>
      </c>
      <c r="AC768">
        <v>0</v>
      </c>
      <c r="AG768" t="s">
        <v>46</v>
      </c>
      <c r="AH768" t="s">
        <v>158</v>
      </c>
      <c r="AI768" s="1">
        <v>40018</v>
      </c>
      <c r="AJ768">
        <v>17945.810000000001</v>
      </c>
      <c r="AK768" s="33">
        <f t="shared" si="33"/>
        <v>54</v>
      </c>
      <c r="AL768" t="str">
        <f t="shared" si="34"/>
        <v>54-58</v>
      </c>
      <c r="AM768" t="str">
        <f t="shared" si="35"/>
        <v>16.000 a 17.999</v>
      </c>
    </row>
    <row r="769" spans="1:39" x14ac:dyDescent="0.25">
      <c r="A769" t="s">
        <v>3525</v>
      </c>
      <c r="B769" t="s">
        <v>36</v>
      </c>
      <c r="C769">
        <v>1715098</v>
      </c>
      <c r="D769">
        <v>25135057862</v>
      </c>
      <c r="E769" t="s">
        <v>3526</v>
      </c>
      <c r="F769" t="s">
        <v>53</v>
      </c>
      <c r="G769" t="s">
        <v>3527</v>
      </c>
      <c r="H769" t="s">
        <v>48</v>
      </c>
      <c r="I769" t="s">
        <v>39</v>
      </c>
      <c r="K769" t="s">
        <v>72</v>
      </c>
      <c r="M769">
        <v>799</v>
      </c>
      <c r="N769" t="s">
        <v>550</v>
      </c>
      <c r="O769" t="s">
        <v>55</v>
      </c>
      <c r="P769">
        <v>1152</v>
      </c>
      <c r="Q769" t="s">
        <v>113</v>
      </c>
      <c r="R769" t="s">
        <v>55</v>
      </c>
      <c r="T769" t="s">
        <v>61</v>
      </c>
      <c r="U769" t="s">
        <v>1285</v>
      </c>
      <c r="V769" t="s">
        <v>44</v>
      </c>
      <c r="X769" t="s">
        <v>45</v>
      </c>
      <c r="AA769">
        <v>0</v>
      </c>
      <c r="AC769">
        <v>0</v>
      </c>
      <c r="AG769" t="s">
        <v>46</v>
      </c>
      <c r="AH769" t="s">
        <v>158</v>
      </c>
      <c r="AI769" s="1">
        <v>40018</v>
      </c>
      <c r="AJ769">
        <v>18058.169999999998</v>
      </c>
      <c r="AK769" s="33">
        <f t="shared" si="33"/>
        <v>46</v>
      </c>
      <c r="AL769" t="str">
        <f t="shared" si="34"/>
        <v>44-48</v>
      </c>
      <c r="AM769" t="str">
        <f t="shared" si="35"/>
        <v>18.000 a 19.999</v>
      </c>
    </row>
    <row r="770" spans="1:39" x14ac:dyDescent="0.25">
      <c r="A770" t="s">
        <v>3528</v>
      </c>
      <c r="B770" t="s">
        <v>36</v>
      </c>
      <c r="C770">
        <v>3153977</v>
      </c>
      <c r="D770">
        <v>82813736600</v>
      </c>
      <c r="E770" t="s">
        <v>3529</v>
      </c>
      <c r="F770" t="s">
        <v>53</v>
      </c>
      <c r="G770" t="s">
        <v>3530</v>
      </c>
      <c r="H770" t="s">
        <v>48</v>
      </c>
      <c r="I770" t="s">
        <v>39</v>
      </c>
      <c r="K770" t="s">
        <v>271</v>
      </c>
      <c r="L770" t="s">
        <v>3531</v>
      </c>
      <c r="M770">
        <v>332</v>
      </c>
      <c r="N770" t="s">
        <v>82</v>
      </c>
      <c r="O770" t="s">
        <v>81</v>
      </c>
      <c r="P770">
        <v>332</v>
      </c>
      <c r="Q770" t="s">
        <v>82</v>
      </c>
      <c r="R770" t="s">
        <v>81</v>
      </c>
      <c r="T770" t="s">
        <v>61</v>
      </c>
      <c r="U770" t="s">
        <v>1285</v>
      </c>
      <c r="V770" t="s">
        <v>44</v>
      </c>
      <c r="X770" t="s">
        <v>45</v>
      </c>
      <c r="AA770">
        <v>0</v>
      </c>
      <c r="AC770">
        <v>0</v>
      </c>
      <c r="AG770" t="s">
        <v>46</v>
      </c>
      <c r="AH770" t="s">
        <v>158</v>
      </c>
      <c r="AI770" s="1">
        <v>37447</v>
      </c>
      <c r="AJ770">
        <v>17255.59</v>
      </c>
      <c r="AK770" s="33">
        <f t="shared" si="33"/>
        <v>53</v>
      </c>
      <c r="AL770" t="str">
        <f t="shared" si="34"/>
        <v>49-53</v>
      </c>
      <c r="AM770" t="str">
        <f t="shared" si="35"/>
        <v>16.000 a 17.999</v>
      </c>
    </row>
    <row r="771" spans="1:39" x14ac:dyDescent="0.25">
      <c r="A771" t="s">
        <v>3532</v>
      </c>
      <c r="B771" t="s">
        <v>36</v>
      </c>
      <c r="C771">
        <v>1466030</v>
      </c>
      <c r="D771">
        <v>2711162427</v>
      </c>
      <c r="E771" t="s">
        <v>775</v>
      </c>
      <c r="F771" t="s">
        <v>53</v>
      </c>
      <c r="G771" t="s">
        <v>3533</v>
      </c>
      <c r="H771" t="s">
        <v>48</v>
      </c>
      <c r="I771" t="s">
        <v>39</v>
      </c>
      <c r="K771" t="s">
        <v>114</v>
      </c>
      <c r="L771" t="s">
        <v>216</v>
      </c>
      <c r="M771">
        <v>344</v>
      </c>
      <c r="N771" t="s">
        <v>111</v>
      </c>
      <c r="O771" t="s">
        <v>41</v>
      </c>
      <c r="P771">
        <v>344</v>
      </c>
      <c r="Q771" t="s">
        <v>111</v>
      </c>
      <c r="R771" t="s">
        <v>41</v>
      </c>
      <c r="T771" t="s">
        <v>61</v>
      </c>
      <c r="U771" t="s">
        <v>1269</v>
      </c>
      <c r="V771" t="s">
        <v>44</v>
      </c>
      <c r="X771" t="s">
        <v>45</v>
      </c>
      <c r="AA771">
        <v>0</v>
      </c>
      <c r="AC771">
        <v>0</v>
      </c>
      <c r="AG771" t="s">
        <v>46</v>
      </c>
      <c r="AH771" t="s">
        <v>158</v>
      </c>
      <c r="AI771" s="1">
        <v>39660</v>
      </c>
      <c r="AJ771">
        <v>17945.810000000001</v>
      </c>
      <c r="AK771" s="33">
        <f t="shared" ref="AK771:AK834" si="36">(YEAR($AO$2))-YEAR(E771)</f>
        <v>46</v>
      </c>
      <c r="AL771" t="str">
        <f t="shared" ref="AL771:AL834" si="37">VLOOKUP(AK771,$AQ$2:$AR$13,2,1)</f>
        <v>44-48</v>
      </c>
      <c r="AM771" t="str">
        <f t="shared" ref="AM771:AM834" si="38">VLOOKUP(AJ771,$AS$2:$AT$12,2,1)</f>
        <v>16.000 a 17.999</v>
      </c>
    </row>
    <row r="772" spans="1:39" x14ac:dyDescent="0.25">
      <c r="A772" t="s">
        <v>3534</v>
      </c>
      <c r="B772" t="s">
        <v>36</v>
      </c>
      <c r="C772">
        <v>3043707</v>
      </c>
      <c r="D772">
        <v>4998682423</v>
      </c>
      <c r="E772" t="s">
        <v>3535</v>
      </c>
      <c r="F772" t="s">
        <v>53</v>
      </c>
      <c r="G772" t="s">
        <v>3536</v>
      </c>
      <c r="H772" t="s">
        <v>38</v>
      </c>
      <c r="I772" t="s">
        <v>39</v>
      </c>
      <c r="K772" t="s">
        <v>40</v>
      </c>
      <c r="M772">
        <v>319</v>
      </c>
      <c r="N772" t="s">
        <v>118</v>
      </c>
      <c r="O772" t="s">
        <v>86</v>
      </c>
      <c r="P772">
        <v>319</v>
      </c>
      <c r="Q772" t="s">
        <v>118</v>
      </c>
      <c r="R772" t="s">
        <v>86</v>
      </c>
      <c r="T772" t="s">
        <v>61</v>
      </c>
      <c r="U772" t="s">
        <v>1257</v>
      </c>
      <c r="V772" t="s">
        <v>44</v>
      </c>
      <c r="X772" t="s">
        <v>45</v>
      </c>
      <c r="AA772">
        <v>0</v>
      </c>
      <c r="AC772">
        <v>0</v>
      </c>
      <c r="AG772" t="s">
        <v>46</v>
      </c>
      <c r="AH772" t="s">
        <v>158</v>
      </c>
      <c r="AI772" s="1">
        <v>43222</v>
      </c>
      <c r="AJ772">
        <v>11800.12</v>
      </c>
      <c r="AK772" s="33">
        <f t="shared" si="36"/>
        <v>38</v>
      </c>
      <c r="AL772" t="str">
        <f t="shared" si="37"/>
        <v>34-38</v>
      </c>
      <c r="AM772" t="str">
        <f t="shared" si="38"/>
        <v>10.000 a 11.999</v>
      </c>
    </row>
    <row r="773" spans="1:39" x14ac:dyDescent="0.25">
      <c r="A773" t="s">
        <v>3537</v>
      </c>
      <c r="B773" t="s">
        <v>36</v>
      </c>
      <c r="C773">
        <v>3244111</v>
      </c>
      <c r="D773">
        <v>1384398694</v>
      </c>
      <c r="E773" t="s">
        <v>3538</v>
      </c>
      <c r="F773" t="s">
        <v>53</v>
      </c>
      <c r="G773" t="s">
        <v>3539</v>
      </c>
      <c r="H773" t="s">
        <v>48</v>
      </c>
      <c r="I773" t="s">
        <v>39</v>
      </c>
      <c r="K773" t="s">
        <v>40</v>
      </c>
      <c r="M773">
        <v>1254</v>
      </c>
      <c r="N773" t="s">
        <v>3540</v>
      </c>
      <c r="O773" t="s">
        <v>86</v>
      </c>
      <c r="P773">
        <v>305</v>
      </c>
      <c r="Q773" t="s">
        <v>100</v>
      </c>
      <c r="R773" t="s">
        <v>86</v>
      </c>
      <c r="T773" t="s">
        <v>61</v>
      </c>
      <c r="U773" t="s">
        <v>1244</v>
      </c>
      <c r="V773" t="s">
        <v>44</v>
      </c>
      <c r="X773" t="s">
        <v>45</v>
      </c>
      <c r="AA773">
        <v>0</v>
      </c>
      <c r="AC773">
        <v>0</v>
      </c>
      <c r="AG773" t="s">
        <v>46</v>
      </c>
      <c r="AH773" t="s">
        <v>47</v>
      </c>
      <c r="AI773" s="1">
        <v>44369</v>
      </c>
      <c r="AJ773">
        <v>6806.72</v>
      </c>
      <c r="AK773" s="33">
        <f t="shared" si="36"/>
        <v>41</v>
      </c>
      <c r="AL773" t="str">
        <f t="shared" si="37"/>
        <v>39-43</v>
      </c>
      <c r="AM773" t="str">
        <f t="shared" si="38"/>
        <v>6.000 a 7.999</v>
      </c>
    </row>
    <row r="774" spans="1:39" x14ac:dyDescent="0.25">
      <c r="A774" t="s">
        <v>3541</v>
      </c>
      <c r="B774" t="s">
        <v>36</v>
      </c>
      <c r="C774">
        <v>2568709</v>
      </c>
      <c r="D774">
        <v>5162344630</v>
      </c>
      <c r="E774" t="s">
        <v>3542</v>
      </c>
      <c r="F774" t="s">
        <v>53</v>
      </c>
      <c r="G774" t="s">
        <v>3543</v>
      </c>
      <c r="H774" t="s">
        <v>48</v>
      </c>
      <c r="I774" t="s">
        <v>39</v>
      </c>
      <c r="K774" t="s">
        <v>40</v>
      </c>
      <c r="L774" t="s">
        <v>134</v>
      </c>
      <c r="M774">
        <v>332</v>
      </c>
      <c r="N774" t="s">
        <v>82</v>
      </c>
      <c r="O774" t="s">
        <v>81</v>
      </c>
      <c r="P774">
        <v>332</v>
      </c>
      <c r="Q774" t="s">
        <v>82</v>
      </c>
      <c r="R774" t="s">
        <v>81</v>
      </c>
      <c r="T774" t="s">
        <v>61</v>
      </c>
      <c r="U774" t="s">
        <v>1302</v>
      </c>
      <c r="V774" t="s">
        <v>44</v>
      </c>
      <c r="X774" t="s">
        <v>45</v>
      </c>
      <c r="AA774">
        <v>0</v>
      </c>
      <c r="AC774">
        <v>0</v>
      </c>
      <c r="AG774" t="s">
        <v>46</v>
      </c>
      <c r="AH774" t="s">
        <v>158</v>
      </c>
      <c r="AI774" s="1">
        <v>41443</v>
      </c>
      <c r="AJ774">
        <v>13273.52</v>
      </c>
      <c r="AK774" s="33">
        <f t="shared" si="36"/>
        <v>40</v>
      </c>
      <c r="AL774" t="str">
        <f t="shared" si="37"/>
        <v>39-43</v>
      </c>
      <c r="AM774" t="str">
        <f t="shared" si="38"/>
        <v>12.000 a 13.999</v>
      </c>
    </row>
    <row r="775" spans="1:39" x14ac:dyDescent="0.25">
      <c r="A775" t="s">
        <v>3544</v>
      </c>
      <c r="B775" t="s">
        <v>36</v>
      </c>
      <c r="C775">
        <v>2999834</v>
      </c>
      <c r="D775">
        <v>1034051199</v>
      </c>
      <c r="E775" t="s">
        <v>3545</v>
      </c>
      <c r="F775" t="s">
        <v>53</v>
      </c>
      <c r="G775" t="s">
        <v>3546</v>
      </c>
      <c r="H775" t="s">
        <v>48</v>
      </c>
      <c r="I775" t="s">
        <v>39</v>
      </c>
      <c r="K775" t="s">
        <v>56</v>
      </c>
      <c r="M775">
        <v>1279</v>
      </c>
      <c r="N775" t="s">
        <v>3547</v>
      </c>
      <c r="O775" t="s">
        <v>104</v>
      </c>
      <c r="P775">
        <v>298</v>
      </c>
      <c r="Q775" t="s">
        <v>121</v>
      </c>
      <c r="R775" t="s">
        <v>86</v>
      </c>
      <c r="T775" t="s">
        <v>61</v>
      </c>
      <c r="U775" t="s">
        <v>1278</v>
      </c>
      <c r="V775" t="s">
        <v>44</v>
      </c>
      <c r="X775" t="s">
        <v>45</v>
      </c>
      <c r="AA775">
        <v>0</v>
      </c>
      <c r="AC775">
        <v>0</v>
      </c>
      <c r="AG775" t="s">
        <v>46</v>
      </c>
      <c r="AH775" t="s">
        <v>158</v>
      </c>
      <c r="AI775" s="1">
        <v>41891</v>
      </c>
      <c r="AJ775">
        <v>13746.19</v>
      </c>
      <c r="AK775" s="33">
        <f t="shared" si="36"/>
        <v>37</v>
      </c>
      <c r="AL775" t="str">
        <f t="shared" si="37"/>
        <v>34-38</v>
      </c>
      <c r="AM775" t="str">
        <f t="shared" si="38"/>
        <v>12.000 a 13.999</v>
      </c>
    </row>
    <row r="776" spans="1:39" x14ac:dyDescent="0.25">
      <c r="A776" t="s">
        <v>3548</v>
      </c>
      <c r="B776" t="s">
        <v>36</v>
      </c>
      <c r="C776">
        <v>1967325</v>
      </c>
      <c r="D776">
        <v>5023692647</v>
      </c>
      <c r="E776" t="s">
        <v>3549</v>
      </c>
      <c r="F776" t="s">
        <v>53</v>
      </c>
      <c r="G776" t="s">
        <v>3550</v>
      </c>
      <c r="H776" t="s">
        <v>48</v>
      </c>
      <c r="I776" t="s">
        <v>39</v>
      </c>
      <c r="K776" t="s">
        <v>411</v>
      </c>
      <c r="M776">
        <v>340</v>
      </c>
      <c r="N776" t="s">
        <v>143</v>
      </c>
      <c r="O776" t="s">
        <v>41</v>
      </c>
      <c r="P776">
        <v>340</v>
      </c>
      <c r="Q776" t="s">
        <v>143</v>
      </c>
      <c r="R776" t="s">
        <v>41</v>
      </c>
      <c r="T776" t="s">
        <v>61</v>
      </c>
      <c r="U776" t="s">
        <v>1278</v>
      </c>
      <c r="V776" t="s">
        <v>44</v>
      </c>
      <c r="X776" t="s">
        <v>45</v>
      </c>
      <c r="AA776">
        <v>0</v>
      </c>
      <c r="AC776">
        <v>0</v>
      </c>
      <c r="AG776" t="s">
        <v>46</v>
      </c>
      <c r="AH776" t="s">
        <v>158</v>
      </c>
      <c r="AI776" s="1">
        <v>41709</v>
      </c>
      <c r="AJ776">
        <v>12763.01</v>
      </c>
      <c r="AK776" s="33">
        <f t="shared" si="36"/>
        <v>41</v>
      </c>
      <c r="AL776" t="str">
        <f t="shared" si="37"/>
        <v>39-43</v>
      </c>
      <c r="AM776" t="str">
        <f t="shared" si="38"/>
        <v>12.000 a 13.999</v>
      </c>
    </row>
    <row r="777" spans="1:39" x14ac:dyDescent="0.25">
      <c r="A777" t="s">
        <v>3551</v>
      </c>
      <c r="B777" t="s">
        <v>36</v>
      </c>
      <c r="C777">
        <v>1035004</v>
      </c>
      <c r="D777">
        <v>58875417687</v>
      </c>
      <c r="E777" t="s">
        <v>637</v>
      </c>
      <c r="F777" t="s">
        <v>53</v>
      </c>
      <c r="G777" t="s">
        <v>3552</v>
      </c>
      <c r="H777" t="s">
        <v>48</v>
      </c>
      <c r="I777" t="s">
        <v>39</v>
      </c>
      <c r="K777" t="s">
        <v>40</v>
      </c>
      <c r="L777" t="s">
        <v>59</v>
      </c>
      <c r="M777">
        <v>363</v>
      </c>
      <c r="N777" t="s">
        <v>155</v>
      </c>
      <c r="O777" t="s">
        <v>41</v>
      </c>
      <c r="P777">
        <v>363</v>
      </c>
      <c r="Q777" t="s">
        <v>155</v>
      </c>
      <c r="R777" t="s">
        <v>41</v>
      </c>
      <c r="T777" t="s">
        <v>61</v>
      </c>
      <c r="U777" t="s">
        <v>1241</v>
      </c>
      <c r="V777" t="s">
        <v>44</v>
      </c>
      <c r="X777" t="s">
        <v>45</v>
      </c>
      <c r="AA777">
        <v>0</v>
      </c>
      <c r="AC777">
        <v>0</v>
      </c>
      <c r="AG777" t="s">
        <v>46</v>
      </c>
      <c r="AH777" t="s">
        <v>158</v>
      </c>
      <c r="AI777" s="1">
        <v>33697</v>
      </c>
      <c r="AJ777">
        <v>21907.9</v>
      </c>
      <c r="AK777" s="33">
        <f t="shared" si="36"/>
        <v>60</v>
      </c>
      <c r="AL777" t="str">
        <f t="shared" si="37"/>
        <v>59-63</v>
      </c>
      <c r="AM777" t="str">
        <f t="shared" si="38"/>
        <v>20.000 ou mais</v>
      </c>
    </row>
    <row r="778" spans="1:39" x14ac:dyDescent="0.25">
      <c r="A778" t="s">
        <v>3553</v>
      </c>
      <c r="B778" t="s">
        <v>36</v>
      </c>
      <c r="C778">
        <v>1003230</v>
      </c>
      <c r="D778">
        <v>6936809626</v>
      </c>
      <c r="E778" t="s">
        <v>3554</v>
      </c>
      <c r="F778" t="s">
        <v>53</v>
      </c>
      <c r="G778" t="s">
        <v>3555</v>
      </c>
      <c r="H778" t="s">
        <v>48</v>
      </c>
      <c r="I778" t="s">
        <v>39</v>
      </c>
      <c r="K778" t="s">
        <v>523</v>
      </c>
      <c r="M778">
        <v>305</v>
      </c>
      <c r="N778" t="s">
        <v>100</v>
      </c>
      <c r="O778" t="s">
        <v>86</v>
      </c>
      <c r="P778">
        <v>305</v>
      </c>
      <c r="Q778" t="s">
        <v>100</v>
      </c>
      <c r="R778" t="s">
        <v>86</v>
      </c>
      <c r="T778" t="s">
        <v>61</v>
      </c>
      <c r="U778" t="s">
        <v>1236</v>
      </c>
      <c r="V778" t="s">
        <v>44</v>
      </c>
      <c r="X778" t="s">
        <v>45</v>
      </c>
      <c r="AA778">
        <v>0</v>
      </c>
      <c r="AC778">
        <v>0</v>
      </c>
      <c r="AG778" t="s">
        <v>46</v>
      </c>
      <c r="AH778" t="s">
        <v>158</v>
      </c>
      <c r="AI778" s="1">
        <v>42067</v>
      </c>
      <c r="AJ778">
        <v>12272.12</v>
      </c>
      <c r="AK778" s="33">
        <f t="shared" si="36"/>
        <v>33</v>
      </c>
      <c r="AL778" t="str">
        <f t="shared" si="37"/>
        <v>29-33</v>
      </c>
      <c r="AM778" t="str">
        <f t="shared" si="38"/>
        <v>12.000 a 13.999</v>
      </c>
    </row>
    <row r="779" spans="1:39" x14ac:dyDescent="0.25">
      <c r="A779" t="s">
        <v>3556</v>
      </c>
      <c r="B779" t="s">
        <v>36</v>
      </c>
      <c r="C779">
        <v>1023101</v>
      </c>
      <c r="D779">
        <v>2750003547</v>
      </c>
      <c r="E779" t="s">
        <v>574</v>
      </c>
      <c r="F779" t="s">
        <v>53</v>
      </c>
      <c r="G779" t="s">
        <v>3557</v>
      </c>
      <c r="H779" t="s">
        <v>48</v>
      </c>
      <c r="I779" t="s">
        <v>39</v>
      </c>
      <c r="K779" t="s">
        <v>125</v>
      </c>
      <c r="M779">
        <v>403</v>
      </c>
      <c r="N779" t="s">
        <v>105</v>
      </c>
      <c r="O779" t="s">
        <v>41</v>
      </c>
      <c r="P779">
        <v>403</v>
      </c>
      <c r="Q779" t="s">
        <v>105</v>
      </c>
      <c r="R779" t="s">
        <v>41</v>
      </c>
      <c r="T779" t="s">
        <v>61</v>
      </c>
      <c r="U779" t="s">
        <v>1257</v>
      </c>
      <c r="V779" t="s">
        <v>44</v>
      </c>
      <c r="X779" t="s">
        <v>45</v>
      </c>
      <c r="AA779">
        <v>0</v>
      </c>
      <c r="AC779">
        <v>0</v>
      </c>
      <c r="AG779" t="s">
        <v>46</v>
      </c>
      <c r="AH779" t="s">
        <v>158</v>
      </c>
      <c r="AI779" s="1">
        <v>43018</v>
      </c>
      <c r="AJ779">
        <v>11800.12</v>
      </c>
      <c r="AK779" s="33">
        <f t="shared" si="36"/>
        <v>36</v>
      </c>
      <c r="AL779" t="str">
        <f t="shared" si="37"/>
        <v>34-38</v>
      </c>
      <c r="AM779" t="str">
        <f t="shared" si="38"/>
        <v>10.000 a 11.999</v>
      </c>
    </row>
    <row r="780" spans="1:39" x14ac:dyDescent="0.25">
      <c r="A780" t="s">
        <v>3558</v>
      </c>
      <c r="B780" t="s">
        <v>36</v>
      </c>
      <c r="C780">
        <v>1877075</v>
      </c>
      <c r="D780">
        <v>38304021803</v>
      </c>
      <c r="E780" t="s">
        <v>3559</v>
      </c>
      <c r="F780" t="s">
        <v>53</v>
      </c>
      <c r="G780" t="s">
        <v>3560</v>
      </c>
      <c r="H780" t="s">
        <v>48</v>
      </c>
      <c r="I780" t="s">
        <v>39</v>
      </c>
      <c r="K780" t="s">
        <v>72</v>
      </c>
      <c r="M780">
        <v>376</v>
      </c>
      <c r="N780" t="s">
        <v>164</v>
      </c>
      <c r="O780" t="s">
        <v>41</v>
      </c>
      <c r="P780">
        <v>376</v>
      </c>
      <c r="Q780" t="s">
        <v>164</v>
      </c>
      <c r="R780" t="s">
        <v>41</v>
      </c>
      <c r="T780" t="s">
        <v>61</v>
      </c>
      <c r="U780" t="s">
        <v>1244</v>
      </c>
      <c r="V780" t="s">
        <v>44</v>
      </c>
      <c r="X780" t="s">
        <v>45</v>
      </c>
      <c r="AA780">
        <v>0</v>
      </c>
      <c r="AC780">
        <v>0</v>
      </c>
      <c r="AG780" t="s">
        <v>46</v>
      </c>
      <c r="AH780" t="s">
        <v>158</v>
      </c>
      <c r="AI780" s="1">
        <v>44701</v>
      </c>
      <c r="AJ780">
        <v>9616.18</v>
      </c>
      <c r="AK780" s="33">
        <f t="shared" si="36"/>
        <v>33</v>
      </c>
      <c r="AL780" t="str">
        <f t="shared" si="37"/>
        <v>29-33</v>
      </c>
      <c r="AM780" t="str">
        <f t="shared" si="38"/>
        <v>8.000 a 9.999</v>
      </c>
    </row>
    <row r="781" spans="1:39" x14ac:dyDescent="0.25">
      <c r="A781" t="s">
        <v>3561</v>
      </c>
      <c r="B781" t="s">
        <v>36</v>
      </c>
      <c r="C781">
        <v>1134029</v>
      </c>
      <c r="D781">
        <v>31008898864</v>
      </c>
      <c r="E781" t="s">
        <v>3562</v>
      </c>
      <c r="F781" t="s">
        <v>53</v>
      </c>
      <c r="G781" t="s">
        <v>3563</v>
      </c>
      <c r="H781" t="s">
        <v>48</v>
      </c>
      <c r="I781" t="s">
        <v>39</v>
      </c>
      <c r="K781" t="s">
        <v>72</v>
      </c>
      <c r="M781">
        <v>391</v>
      </c>
      <c r="N781" t="s">
        <v>64</v>
      </c>
      <c r="O781" t="s">
        <v>41</v>
      </c>
      <c r="P781">
        <v>391</v>
      </c>
      <c r="Q781" t="s">
        <v>64</v>
      </c>
      <c r="R781" t="s">
        <v>41</v>
      </c>
      <c r="T781" t="s">
        <v>61</v>
      </c>
      <c r="U781" t="s">
        <v>1278</v>
      </c>
      <c r="V781" t="s">
        <v>44</v>
      </c>
      <c r="X781" t="s">
        <v>45</v>
      </c>
      <c r="AA781">
        <v>0</v>
      </c>
      <c r="AC781">
        <v>0</v>
      </c>
      <c r="AG781" t="s">
        <v>46</v>
      </c>
      <c r="AH781" t="s">
        <v>158</v>
      </c>
      <c r="AI781" s="1">
        <v>42080</v>
      </c>
      <c r="AJ781">
        <v>12763.01</v>
      </c>
      <c r="AK781" s="33">
        <f t="shared" si="36"/>
        <v>38</v>
      </c>
      <c r="AL781" t="str">
        <f t="shared" si="37"/>
        <v>34-38</v>
      </c>
      <c r="AM781" t="str">
        <f t="shared" si="38"/>
        <v>12.000 a 13.999</v>
      </c>
    </row>
    <row r="782" spans="1:39" x14ac:dyDescent="0.25">
      <c r="A782" t="s">
        <v>3564</v>
      </c>
      <c r="B782" t="s">
        <v>36</v>
      </c>
      <c r="C782">
        <v>1778275</v>
      </c>
      <c r="D782">
        <v>6372912635</v>
      </c>
      <c r="E782" t="s">
        <v>792</v>
      </c>
      <c r="F782" t="s">
        <v>53</v>
      </c>
      <c r="G782" t="s">
        <v>3565</v>
      </c>
      <c r="H782" t="s">
        <v>38</v>
      </c>
      <c r="I782" t="s">
        <v>39</v>
      </c>
      <c r="K782" t="s">
        <v>40</v>
      </c>
      <c r="M782">
        <v>335</v>
      </c>
      <c r="N782" t="s">
        <v>159</v>
      </c>
      <c r="O782" t="s">
        <v>41</v>
      </c>
      <c r="P782">
        <v>335</v>
      </c>
      <c r="Q782" t="s">
        <v>159</v>
      </c>
      <c r="R782" t="s">
        <v>41</v>
      </c>
      <c r="T782" t="s">
        <v>61</v>
      </c>
      <c r="U782" t="s">
        <v>1257</v>
      </c>
      <c r="V782" t="s">
        <v>44</v>
      </c>
      <c r="X782" t="s">
        <v>45</v>
      </c>
      <c r="AA782">
        <v>0</v>
      </c>
      <c r="AC782">
        <v>0</v>
      </c>
      <c r="AG782" t="s">
        <v>46</v>
      </c>
      <c r="AH782" t="s">
        <v>158</v>
      </c>
      <c r="AI782" s="1">
        <v>43577</v>
      </c>
      <c r="AJ782">
        <v>11800.12</v>
      </c>
      <c r="AK782" s="33">
        <f t="shared" si="36"/>
        <v>37</v>
      </c>
      <c r="AL782" t="str">
        <f t="shared" si="37"/>
        <v>34-38</v>
      </c>
      <c r="AM782" t="str">
        <f t="shared" si="38"/>
        <v>10.000 a 11.999</v>
      </c>
    </row>
    <row r="783" spans="1:39" x14ac:dyDescent="0.25">
      <c r="A783" t="s">
        <v>3566</v>
      </c>
      <c r="B783" t="s">
        <v>36</v>
      </c>
      <c r="C783">
        <v>3133102</v>
      </c>
      <c r="D783">
        <v>6894132976</v>
      </c>
      <c r="E783" t="s">
        <v>3567</v>
      </c>
      <c r="F783" t="s">
        <v>53</v>
      </c>
      <c r="G783" t="s">
        <v>3568</v>
      </c>
      <c r="H783" t="s">
        <v>80</v>
      </c>
      <c r="I783" t="s">
        <v>39</v>
      </c>
      <c r="K783" t="s">
        <v>72</v>
      </c>
      <c r="M783">
        <v>395</v>
      </c>
      <c r="N783" t="s">
        <v>107</v>
      </c>
      <c r="O783" t="s">
        <v>41</v>
      </c>
      <c r="P783">
        <v>395</v>
      </c>
      <c r="Q783" t="s">
        <v>107</v>
      </c>
      <c r="R783" t="s">
        <v>41</v>
      </c>
      <c r="T783" t="s">
        <v>61</v>
      </c>
      <c r="U783" t="s">
        <v>1257</v>
      </c>
      <c r="V783" t="s">
        <v>44</v>
      </c>
      <c r="X783" t="s">
        <v>45</v>
      </c>
      <c r="AA783">
        <v>0</v>
      </c>
      <c r="AC783">
        <v>0</v>
      </c>
      <c r="AG783" t="s">
        <v>46</v>
      </c>
      <c r="AH783" t="s">
        <v>158</v>
      </c>
      <c r="AI783" s="1">
        <v>43640</v>
      </c>
      <c r="AJ783">
        <v>11800.12</v>
      </c>
      <c r="AK783" s="33">
        <f t="shared" si="36"/>
        <v>34</v>
      </c>
      <c r="AL783" t="str">
        <f t="shared" si="37"/>
        <v>34-38</v>
      </c>
      <c r="AM783" t="str">
        <f t="shared" si="38"/>
        <v>10.000 a 11.999</v>
      </c>
    </row>
    <row r="784" spans="1:39" x14ac:dyDescent="0.25">
      <c r="A784" t="s">
        <v>3569</v>
      </c>
      <c r="B784" t="s">
        <v>36</v>
      </c>
      <c r="C784">
        <v>3297765</v>
      </c>
      <c r="D784">
        <v>11016099665</v>
      </c>
      <c r="E784" t="s">
        <v>3570</v>
      </c>
      <c r="F784" t="s">
        <v>53</v>
      </c>
      <c r="G784" t="s">
        <v>3571</v>
      </c>
      <c r="H784" t="s">
        <v>38</v>
      </c>
      <c r="I784" t="s">
        <v>39</v>
      </c>
      <c r="K784" t="s">
        <v>40</v>
      </c>
      <c r="M784">
        <v>403</v>
      </c>
      <c r="N784" t="s">
        <v>105</v>
      </c>
      <c r="O784" t="s">
        <v>41</v>
      </c>
      <c r="P784">
        <v>403</v>
      </c>
      <c r="Q784" t="s">
        <v>105</v>
      </c>
      <c r="R784" t="s">
        <v>41</v>
      </c>
      <c r="T784" t="s">
        <v>413</v>
      </c>
      <c r="U784" t="s">
        <v>1244</v>
      </c>
      <c r="V784" t="s">
        <v>825</v>
      </c>
      <c r="X784" t="s">
        <v>45</v>
      </c>
      <c r="AA784">
        <v>0</v>
      </c>
      <c r="AC784">
        <v>0</v>
      </c>
      <c r="AG784" t="s">
        <v>826</v>
      </c>
      <c r="AH784" t="s">
        <v>47</v>
      </c>
      <c r="AI784" s="1">
        <v>44742</v>
      </c>
      <c r="AJ784">
        <v>3866.06</v>
      </c>
      <c r="AK784" s="33">
        <f t="shared" si="36"/>
        <v>29</v>
      </c>
      <c r="AL784" t="str">
        <f t="shared" si="37"/>
        <v>29-33</v>
      </c>
      <c r="AM784" t="str">
        <f t="shared" si="38"/>
        <v>2.000 a 3.999</v>
      </c>
    </row>
    <row r="785" spans="1:39" x14ac:dyDescent="0.25">
      <c r="A785" t="s">
        <v>3572</v>
      </c>
      <c r="B785" t="s">
        <v>36</v>
      </c>
      <c r="C785">
        <v>1373492</v>
      </c>
      <c r="D785">
        <v>305961659</v>
      </c>
      <c r="E785" t="s">
        <v>3573</v>
      </c>
      <c r="F785" t="s">
        <v>53</v>
      </c>
      <c r="G785" t="s">
        <v>3574</v>
      </c>
      <c r="H785" t="s">
        <v>48</v>
      </c>
      <c r="I785" t="s">
        <v>39</v>
      </c>
      <c r="K785" t="s">
        <v>40</v>
      </c>
      <c r="L785" t="s">
        <v>97</v>
      </c>
      <c r="M785">
        <v>376</v>
      </c>
      <c r="N785" t="s">
        <v>164</v>
      </c>
      <c r="O785" t="s">
        <v>41</v>
      </c>
      <c r="P785">
        <v>376</v>
      </c>
      <c r="Q785" t="s">
        <v>164</v>
      </c>
      <c r="R785" t="s">
        <v>41</v>
      </c>
      <c r="T785" t="s">
        <v>61</v>
      </c>
      <c r="U785" t="s">
        <v>1285</v>
      </c>
      <c r="V785" t="s">
        <v>44</v>
      </c>
      <c r="X785" t="s">
        <v>45</v>
      </c>
      <c r="AA785">
        <v>0</v>
      </c>
      <c r="AC785">
        <v>0</v>
      </c>
      <c r="AG785" t="s">
        <v>46</v>
      </c>
      <c r="AH785" t="s">
        <v>47</v>
      </c>
      <c r="AI785" s="1">
        <v>37699</v>
      </c>
      <c r="AJ785">
        <v>10463.709999999999</v>
      </c>
      <c r="AK785" s="33">
        <f t="shared" si="36"/>
        <v>49</v>
      </c>
      <c r="AL785" t="str">
        <f t="shared" si="37"/>
        <v>49-53</v>
      </c>
      <c r="AM785" t="str">
        <f t="shared" si="38"/>
        <v>10.000 a 11.999</v>
      </c>
    </row>
    <row r="786" spans="1:39" x14ac:dyDescent="0.25">
      <c r="A786" t="s">
        <v>3575</v>
      </c>
      <c r="B786" t="s">
        <v>36</v>
      </c>
      <c r="C786">
        <v>2030719</v>
      </c>
      <c r="D786">
        <v>7534047617</v>
      </c>
      <c r="E786" t="s">
        <v>3576</v>
      </c>
      <c r="F786" t="s">
        <v>53</v>
      </c>
      <c r="G786" t="s">
        <v>3577</v>
      </c>
      <c r="H786" t="s">
        <v>48</v>
      </c>
      <c r="I786" t="s">
        <v>39</v>
      </c>
      <c r="K786" t="s">
        <v>40</v>
      </c>
      <c r="M786">
        <v>791</v>
      </c>
      <c r="N786" t="s">
        <v>103</v>
      </c>
      <c r="O786" t="s">
        <v>104</v>
      </c>
      <c r="P786">
        <v>403</v>
      </c>
      <c r="Q786" t="s">
        <v>105</v>
      </c>
      <c r="R786" t="s">
        <v>41</v>
      </c>
      <c r="T786" t="s">
        <v>52</v>
      </c>
      <c r="U786" t="s">
        <v>1236</v>
      </c>
      <c r="V786" t="s">
        <v>44</v>
      </c>
      <c r="X786" t="s">
        <v>45</v>
      </c>
      <c r="AA786">
        <v>0</v>
      </c>
      <c r="AC786">
        <v>0</v>
      </c>
      <c r="AG786" t="s">
        <v>46</v>
      </c>
      <c r="AH786" t="s">
        <v>158</v>
      </c>
      <c r="AI786" s="1">
        <v>41421</v>
      </c>
      <c r="AJ786">
        <v>8561.94</v>
      </c>
      <c r="AK786" s="33">
        <f t="shared" si="36"/>
        <v>37</v>
      </c>
      <c r="AL786" t="str">
        <f t="shared" si="37"/>
        <v>34-38</v>
      </c>
      <c r="AM786" t="str">
        <f t="shared" si="38"/>
        <v>8.000 a 9.999</v>
      </c>
    </row>
    <row r="787" spans="1:39" x14ac:dyDescent="0.25">
      <c r="A787" t="s">
        <v>3578</v>
      </c>
      <c r="B787" t="s">
        <v>36</v>
      </c>
      <c r="C787">
        <v>1614198</v>
      </c>
      <c r="D787">
        <v>26412158880</v>
      </c>
      <c r="E787" t="s">
        <v>3579</v>
      </c>
      <c r="F787" t="s">
        <v>53</v>
      </c>
      <c r="G787" t="s">
        <v>3580</v>
      </c>
      <c r="H787" t="s">
        <v>48</v>
      </c>
      <c r="I787" t="s">
        <v>39</v>
      </c>
      <c r="K787" t="s">
        <v>72</v>
      </c>
      <c r="M787">
        <v>356</v>
      </c>
      <c r="N787" t="s">
        <v>206</v>
      </c>
      <c r="O787" t="s">
        <v>41</v>
      </c>
      <c r="P787">
        <v>356</v>
      </c>
      <c r="Q787" t="s">
        <v>206</v>
      </c>
      <c r="R787" t="s">
        <v>41</v>
      </c>
      <c r="T787" t="s">
        <v>61</v>
      </c>
      <c r="U787" t="s">
        <v>1241</v>
      </c>
      <c r="V787" t="s">
        <v>44</v>
      </c>
      <c r="X787" t="s">
        <v>45</v>
      </c>
      <c r="AA787">
        <v>0</v>
      </c>
      <c r="AC787">
        <v>0</v>
      </c>
      <c r="AG787" t="s">
        <v>46</v>
      </c>
      <c r="AH787" t="s">
        <v>158</v>
      </c>
      <c r="AI787" s="1">
        <v>40406</v>
      </c>
      <c r="AJ787">
        <v>20399.79</v>
      </c>
      <c r="AK787" s="33">
        <f t="shared" si="36"/>
        <v>45</v>
      </c>
      <c r="AL787" t="str">
        <f t="shared" si="37"/>
        <v>44-48</v>
      </c>
      <c r="AM787" t="str">
        <f t="shared" si="38"/>
        <v>20.000 ou mais</v>
      </c>
    </row>
    <row r="788" spans="1:39" x14ac:dyDescent="0.25">
      <c r="A788" t="s">
        <v>3581</v>
      </c>
      <c r="B788" t="s">
        <v>36</v>
      </c>
      <c r="C788">
        <v>1897310</v>
      </c>
      <c r="D788">
        <v>14154782878</v>
      </c>
      <c r="E788" t="s">
        <v>3582</v>
      </c>
      <c r="F788" t="s">
        <v>53</v>
      </c>
      <c r="G788" t="s">
        <v>3583</v>
      </c>
      <c r="H788" t="s">
        <v>117</v>
      </c>
      <c r="I788" t="s">
        <v>39</v>
      </c>
      <c r="K788" t="s">
        <v>72</v>
      </c>
      <c r="M788">
        <v>301</v>
      </c>
      <c r="N788" t="s">
        <v>69</v>
      </c>
      <c r="O788" t="s">
        <v>70</v>
      </c>
      <c r="P788">
        <v>301</v>
      </c>
      <c r="Q788" t="s">
        <v>69</v>
      </c>
      <c r="R788" t="s">
        <v>70</v>
      </c>
      <c r="T788" t="s">
        <v>61</v>
      </c>
      <c r="U788" t="s">
        <v>1257</v>
      </c>
      <c r="V788" t="s">
        <v>44</v>
      </c>
      <c r="X788" t="s">
        <v>45</v>
      </c>
      <c r="AA788">
        <v>0</v>
      </c>
      <c r="AC788">
        <v>0</v>
      </c>
      <c r="AG788" t="s">
        <v>46</v>
      </c>
      <c r="AH788" t="s">
        <v>158</v>
      </c>
      <c r="AI788" s="1">
        <v>40848</v>
      </c>
      <c r="AJ788">
        <v>12348.96</v>
      </c>
      <c r="AK788" s="33">
        <f t="shared" si="36"/>
        <v>52</v>
      </c>
      <c r="AL788" t="str">
        <f t="shared" si="37"/>
        <v>49-53</v>
      </c>
      <c r="AM788" t="str">
        <f t="shared" si="38"/>
        <v>12.000 a 13.999</v>
      </c>
    </row>
    <row r="789" spans="1:39" x14ac:dyDescent="0.25">
      <c r="A789" t="s">
        <v>3584</v>
      </c>
      <c r="B789" t="s">
        <v>36</v>
      </c>
      <c r="C789">
        <v>1378600</v>
      </c>
      <c r="D789">
        <v>9235770840</v>
      </c>
      <c r="E789" t="s">
        <v>3585</v>
      </c>
      <c r="F789" t="s">
        <v>53</v>
      </c>
      <c r="G789" t="s">
        <v>3586</v>
      </c>
      <c r="H789" t="s">
        <v>48</v>
      </c>
      <c r="I789" t="s">
        <v>39</v>
      </c>
      <c r="K789" t="s">
        <v>72</v>
      </c>
      <c r="M789">
        <v>301</v>
      </c>
      <c r="N789" t="s">
        <v>69</v>
      </c>
      <c r="O789" t="s">
        <v>70</v>
      </c>
      <c r="P789">
        <v>301</v>
      </c>
      <c r="Q789" t="s">
        <v>69</v>
      </c>
      <c r="R789" t="s">
        <v>70</v>
      </c>
      <c r="T789" t="s">
        <v>61</v>
      </c>
      <c r="U789" t="s">
        <v>1252</v>
      </c>
      <c r="V789" t="s">
        <v>44</v>
      </c>
      <c r="X789" t="s">
        <v>45</v>
      </c>
      <c r="AA789">
        <v>0</v>
      </c>
      <c r="AC789">
        <v>0</v>
      </c>
      <c r="AG789" t="s">
        <v>46</v>
      </c>
      <c r="AH789" t="s">
        <v>158</v>
      </c>
      <c r="AI789" s="1">
        <v>40576</v>
      </c>
      <c r="AJ789">
        <v>20530.009999999998</v>
      </c>
      <c r="AK789" s="33">
        <f t="shared" si="36"/>
        <v>54</v>
      </c>
      <c r="AL789" t="str">
        <f t="shared" si="37"/>
        <v>54-58</v>
      </c>
      <c r="AM789" t="str">
        <f t="shared" si="38"/>
        <v>20.000 ou mais</v>
      </c>
    </row>
    <row r="790" spans="1:39" x14ac:dyDescent="0.25">
      <c r="A790" t="s">
        <v>3587</v>
      </c>
      <c r="B790" t="s">
        <v>36</v>
      </c>
      <c r="C790">
        <v>1839379</v>
      </c>
      <c r="D790">
        <v>32481285859</v>
      </c>
      <c r="E790" t="s">
        <v>3588</v>
      </c>
      <c r="F790" t="s">
        <v>53</v>
      </c>
      <c r="G790" t="s">
        <v>3589</v>
      </c>
      <c r="H790" t="s">
        <v>48</v>
      </c>
      <c r="I790" t="s">
        <v>39</v>
      </c>
      <c r="K790" t="s">
        <v>72</v>
      </c>
      <c r="M790">
        <v>344</v>
      </c>
      <c r="N790" t="s">
        <v>111</v>
      </c>
      <c r="O790" t="s">
        <v>41</v>
      </c>
      <c r="P790">
        <v>344</v>
      </c>
      <c r="Q790" t="s">
        <v>111</v>
      </c>
      <c r="R790" t="s">
        <v>41</v>
      </c>
      <c r="T790" t="s">
        <v>61</v>
      </c>
      <c r="U790" t="s">
        <v>1285</v>
      </c>
      <c r="V790" t="s">
        <v>44</v>
      </c>
      <c r="X790" t="s">
        <v>45</v>
      </c>
      <c r="AA790">
        <v>0</v>
      </c>
      <c r="AC790">
        <v>0</v>
      </c>
      <c r="AG790" t="s">
        <v>46</v>
      </c>
      <c r="AH790" t="s">
        <v>158</v>
      </c>
      <c r="AI790" s="1">
        <v>40561</v>
      </c>
      <c r="AJ790">
        <v>21108.35</v>
      </c>
      <c r="AK790" s="33">
        <f t="shared" si="36"/>
        <v>37</v>
      </c>
      <c r="AL790" t="str">
        <f t="shared" si="37"/>
        <v>34-38</v>
      </c>
      <c r="AM790" t="str">
        <f t="shared" si="38"/>
        <v>20.000 ou mais</v>
      </c>
    </row>
    <row r="791" spans="1:39" x14ac:dyDescent="0.25">
      <c r="A791" t="s">
        <v>3590</v>
      </c>
      <c r="B791" t="s">
        <v>36</v>
      </c>
      <c r="C791">
        <v>1850589</v>
      </c>
      <c r="D791">
        <v>93848382172</v>
      </c>
      <c r="E791" t="s">
        <v>3591</v>
      </c>
      <c r="F791" t="s">
        <v>53</v>
      </c>
      <c r="G791" t="s">
        <v>3592</v>
      </c>
      <c r="H791" t="s">
        <v>48</v>
      </c>
      <c r="I791" t="s">
        <v>39</v>
      </c>
      <c r="K791" t="s">
        <v>56</v>
      </c>
      <c r="M791">
        <v>577</v>
      </c>
      <c r="N791" t="s">
        <v>607</v>
      </c>
      <c r="O791" t="s">
        <v>55</v>
      </c>
      <c r="P791">
        <v>1158</v>
      </c>
      <c r="Q791" t="s">
        <v>608</v>
      </c>
      <c r="R791" t="s">
        <v>55</v>
      </c>
      <c r="T791" t="s">
        <v>61</v>
      </c>
      <c r="U791" t="s">
        <v>1278</v>
      </c>
      <c r="V791" t="s">
        <v>44</v>
      </c>
      <c r="X791" t="s">
        <v>45</v>
      </c>
      <c r="AA791">
        <v>26235</v>
      </c>
      <c r="AB791" t="s">
        <v>254</v>
      </c>
      <c r="AC791">
        <v>0</v>
      </c>
      <c r="AG791" t="s">
        <v>46</v>
      </c>
      <c r="AH791" t="s">
        <v>158</v>
      </c>
      <c r="AI791" s="1">
        <v>43039</v>
      </c>
      <c r="AJ791">
        <v>12763.01</v>
      </c>
      <c r="AK791" s="33">
        <f t="shared" si="36"/>
        <v>40</v>
      </c>
      <c r="AL791" t="str">
        <f t="shared" si="37"/>
        <v>39-43</v>
      </c>
      <c r="AM791" t="str">
        <f t="shared" si="38"/>
        <v>12.000 a 13.999</v>
      </c>
    </row>
    <row r="792" spans="1:39" x14ac:dyDescent="0.25">
      <c r="A792" t="s">
        <v>3593</v>
      </c>
      <c r="B792" t="s">
        <v>36</v>
      </c>
      <c r="C792">
        <v>1802701</v>
      </c>
      <c r="D792">
        <v>60204133149</v>
      </c>
      <c r="E792" t="s">
        <v>3594</v>
      </c>
      <c r="F792" t="s">
        <v>37</v>
      </c>
      <c r="G792" t="s">
        <v>3595</v>
      </c>
      <c r="H792" t="s">
        <v>48</v>
      </c>
      <c r="I792" t="s">
        <v>39</v>
      </c>
      <c r="K792" t="s">
        <v>136</v>
      </c>
      <c r="M792">
        <v>1379</v>
      </c>
      <c r="N792" t="s">
        <v>3596</v>
      </c>
      <c r="O792" t="s">
        <v>86</v>
      </c>
      <c r="P792">
        <v>326</v>
      </c>
      <c r="Q792" t="s">
        <v>87</v>
      </c>
      <c r="R792" t="s">
        <v>86</v>
      </c>
      <c r="T792" t="s">
        <v>61</v>
      </c>
      <c r="U792" t="s">
        <v>1269</v>
      </c>
      <c r="V792" t="s">
        <v>44</v>
      </c>
      <c r="X792" t="s">
        <v>45</v>
      </c>
      <c r="AA792">
        <v>0</v>
      </c>
      <c r="AC792">
        <v>0</v>
      </c>
      <c r="AG792" t="s">
        <v>46</v>
      </c>
      <c r="AH792" t="s">
        <v>158</v>
      </c>
      <c r="AI792" s="1">
        <v>40381</v>
      </c>
      <c r="AJ792">
        <v>18928.990000000002</v>
      </c>
      <c r="AK792" s="33">
        <f t="shared" si="36"/>
        <v>49</v>
      </c>
      <c r="AL792" t="str">
        <f t="shared" si="37"/>
        <v>49-53</v>
      </c>
      <c r="AM792" t="str">
        <f t="shared" si="38"/>
        <v>18.000 a 19.999</v>
      </c>
    </row>
    <row r="793" spans="1:39" x14ac:dyDescent="0.25">
      <c r="A793" t="s">
        <v>3597</v>
      </c>
      <c r="B793" t="s">
        <v>36</v>
      </c>
      <c r="C793">
        <v>1961675</v>
      </c>
      <c r="D793">
        <v>32771789604</v>
      </c>
      <c r="E793" t="s">
        <v>3598</v>
      </c>
      <c r="F793" t="s">
        <v>53</v>
      </c>
      <c r="G793" t="s">
        <v>3599</v>
      </c>
      <c r="H793" t="s">
        <v>48</v>
      </c>
      <c r="I793" t="s">
        <v>39</v>
      </c>
      <c r="K793" t="s">
        <v>40</v>
      </c>
      <c r="M793">
        <v>340</v>
      </c>
      <c r="N793" t="s">
        <v>143</v>
      </c>
      <c r="O793" t="s">
        <v>41</v>
      </c>
      <c r="P793">
        <v>340</v>
      </c>
      <c r="Q793" t="s">
        <v>143</v>
      </c>
      <c r="R793" t="s">
        <v>41</v>
      </c>
      <c r="T793" t="s">
        <v>61</v>
      </c>
      <c r="U793" t="s">
        <v>1351</v>
      </c>
      <c r="V793" t="s">
        <v>44</v>
      </c>
      <c r="X793" t="s">
        <v>45</v>
      </c>
      <c r="AA793">
        <v>0</v>
      </c>
      <c r="AC793">
        <v>0</v>
      </c>
      <c r="AG793" t="s">
        <v>46</v>
      </c>
      <c r="AH793" t="s">
        <v>158</v>
      </c>
      <c r="AI793" s="1">
        <v>41130</v>
      </c>
      <c r="AJ793">
        <v>16591.91</v>
      </c>
      <c r="AK793" s="33">
        <f t="shared" si="36"/>
        <v>63</v>
      </c>
      <c r="AL793" t="str">
        <f t="shared" si="37"/>
        <v>59-63</v>
      </c>
      <c r="AM793" t="str">
        <f t="shared" si="38"/>
        <v>16.000 a 17.999</v>
      </c>
    </row>
    <row r="794" spans="1:39" x14ac:dyDescent="0.25">
      <c r="A794" t="s">
        <v>3600</v>
      </c>
      <c r="B794" t="s">
        <v>36</v>
      </c>
      <c r="C794">
        <v>382363</v>
      </c>
      <c r="D794">
        <v>51156644615</v>
      </c>
      <c r="E794" t="s">
        <v>3601</v>
      </c>
      <c r="F794" t="s">
        <v>53</v>
      </c>
      <c r="G794" t="s">
        <v>3602</v>
      </c>
      <c r="H794" t="s">
        <v>48</v>
      </c>
      <c r="I794" t="s">
        <v>39</v>
      </c>
      <c r="K794" t="s">
        <v>40</v>
      </c>
      <c r="L794" t="s">
        <v>54</v>
      </c>
      <c r="M794">
        <v>399</v>
      </c>
      <c r="N794" t="s">
        <v>115</v>
      </c>
      <c r="O794" t="s">
        <v>70</v>
      </c>
      <c r="P794">
        <v>399</v>
      </c>
      <c r="Q794" t="s">
        <v>115</v>
      </c>
      <c r="R794" t="s">
        <v>70</v>
      </c>
      <c r="T794" t="s">
        <v>61</v>
      </c>
      <c r="U794" t="s">
        <v>1252</v>
      </c>
      <c r="V794" t="s">
        <v>44</v>
      </c>
      <c r="X794" t="s">
        <v>45</v>
      </c>
      <c r="AA794">
        <v>26247</v>
      </c>
      <c r="AB794" t="s">
        <v>2423</v>
      </c>
      <c r="AC794">
        <v>0</v>
      </c>
      <c r="AG794" t="s">
        <v>46</v>
      </c>
      <c r="AH794" t="s">
        <v>158</v>
      </c>
      <c r="AI794" s="1">
        <v>36586</v>
      </c>
      <c r="AJ794">
        <v>21102.94</v>
      </c>
      <c r="AK794" s="33">
        <f t="shared" si="36"/>
        <v>57</v>
      </c>
      <c r="AL794" t="str">
        <f t="shared" si="37"/>
        <v>54-58</v>
      </c>
      <c r="AM794" t="str">
        <f t="shared" si="38"/>
        <v>20.000 ou mais</v>
      </c>
    </row>
    <row r="795" spans="1:39" x14ac:dyDescent="0.25">
      <c r="A795" t="s">
        <v>3603</v>
      </c>
      <c r="B795" t="s">
        <v>36</v>
      </c>
      <c r="C795">
        <v>1546596</v>
      </c>
      <c r="D795">
        <v>3202037609</v>
      </c>
      <c r="E795" t="s">
        <v>3604</v>
      </c>
      <c r="F795" t="s">
        <v>53</v>
      </c>
      <c r="G795" t="s">
        <v>3605</v>
      </c>
      <c r="H795" t="s">
        <v>48</v>
      </c>
      <c r="I795" t="s">
        <v>39</v>
      </c>
      <c r="K795" t="s">
        <v>40</v>
      </c>
      <c r="M795">
        <v>403</v>
      </c>
      <c r="N795" t="s">
        <v>105</v>
      </c>
      <c r="O795" t="s">
        <v>41</v>
      </c>
      <c r="P795">
        <v>403</v>
      </c>
      <c r="Q795" t="s">
        <v>105</v>
      </c>
      <c r="R795" t="s">
        <v>41</v>
      </c>
      <c r="T795" t="s">
        <v>61</v>
      </c>
      <c r="U795" t="s">
        <v>1252</v>
      </c>
      <c r="V795" t="s">
        <v>44</v>
      </c>
      <c r="X795" t="s">
        <v>45</v>
      </c>
      <c r="AA795">
        <v>26238</v>
      </c>
      <c r="AB795" t="s">
        <v>288</v>
      </c>
      <c r="AC795">
        <v>0</v>
      </c>
      <c r="AG795" t="s">
        <v>46</v>
      </c>
      <c r="AH795" t="s">
        <v>158</v>
      </c>
      <c r="AI795" s="1">
        <v>43027</v>
      </c>
      <c r="AJ795">
        <v>20530.009999999998</v>
      </c>
      <c r="AK795" s="33">
        <f t="shared" si="36"/>
        <v>47</v>
      </c>
      <c r="AL795" t="str">
        <f t="shared" si="37"/>
        <v>44-48</v>
      </c>
      <c r="AM795" t="str">
        <f t="shared" si="38"/>
        <v>20.000 ou mais</v>
      </c>
    </row>
    <row r="796" spans="1:39" x14ac:dyDescent="0.25">
      <c r="A796" t="s">
        <v>3606</v>
      </c>
      <c r="B796" t="s">
        <v>36</v>
      </c>
      <c r="C796">
        <v>3275525</v>
      </c>
      <c r="D796">
        <v>93222653615</v>
      </c>
      <c r="E796" t="s">
        <v>3607</v>
      </c>
      <c r="F796" t="s">
        <v>53</v>
      </c>
      <c r="G796" t="s">
        <v>3608</v>
      </c>
      <c r="H796" t="s">
        <v>80</v>
      </c>
      <c r="I796" t="s">
        <v>39</v>
      </c>
      <c r="K796" t="s">
        <v>40</v>
      </c>
      <c r="L796" t="s">
        <v>296</v>
      </c>
      <c r="M796">
        <v>247</v>
      </c>
      <c r="N796" t="s">
        <v>176</v>
      </c>
      <c r="O796" t="s">
        <v>41</v>
      </c>
      <c r="P796">
        <v>356</v>
      </c>
      <c r="Q796" t="s">
        <v>206</v>
      </c>
      <c r="R796" t="s">
        <v>41</v>
      </c>
      <c r="T796" t="s">
        <v>61</v>
      </c>
      <c r="U796" t="s">
        <v>1241</v>
      </c>
      <c r="V796" t="s">
        <v>44</v>
      </c>
      <c r="X796" t="s">
        <v>45</v>
      </c>
      <c r="AA796">
        <v>0</v>
      </c>
      <c r="AC796">
        <v>0</v>
      </c>
      <c r="AG796" t="s">
        <v>46</v>
      </c>
      <c r="AH796" t="s">
        <v>158</v>
      </c>
      <c r="AI796" s="1">
        <v>38205</v>
      </c>
      <c r="AJ796">
        <v>25421.759999999998</v>
      </c>
      <c r="AK796" s="33">
        <f t="shared" si="36"/>
        <v>47</v>
      </c>
      <c r="AL796" t="str">
        <f t="shared" si="37"/>
        <v>44-48</v>
      </c>
      <c r="AM796" t="str">
        <f t="shared" si="38"/>
        <v>20.000 ou mais</v>
      </c>
    </row>
    <row r="797" spans="1:39" x14ac:dyDescent="0.25">
      <c r="A797" t="s">
        <v>3609</v>
      </c>
      <c r="B797" t="s">
        <v>36</v>
      </c>
      <c r="C797">
        <v>2372691</v>
      </c>
      <c r="D797">
        <v>4254045603</v>
      </c>
      <c r="E797" t="s">
        <v>3610</v>
      </c>
      <c r="F797" t="s">
        <v>37</v>
      </c>
      <c r="G797" t="s">
        <v>3611</v>
      </c>
      <c r="H797" t="s">
        <v>48</v>
      </c>
      <c r="I797" t="s">
        <v>39</v>
      </c>
      <c r="K797" t="s">
        <v>72</v>
      </c>
      <c r="M797">
        <v>305</v>
      </c>
      <c r="N797" t="s">
        <v>100</v>
      </c>
      <c r="O797" t="s">
        <v>86</v>
      </c>
      <c r="P797">
        <v>305</v>
      </c>
      <c r="Q797" t="s">
        <v>100</v>
      </c>
      <c r="R797" t="s">
        <v>86</v>
      </c>
      <c r="T797" t="s">
        <v>61</v>
      </c>
      <c r="U797" t="s">
        <v>1351</v>
      </c>
      <c r="V797" t="s">
        <v>44</v>
      </c>
      <c r="X797" t="s">
        <v>45</v>
      </c>
      <c r="AA797">
        <v>0</v>
      </c>
      <c r="AC797">
        <v>0</v>
      </c>
      <c r="AG797" t="s">
        <v>46</v>
      </c>
      <c r="AH797" t="s">
        <v>158</v>
      </c>
      <c r="AI797" s="1">
        <v>40763</v>
      </c>
      <c r="AJ797">
        <v>16591.91</v>
      </c>
      <c r="AK797" s="33">
        <f t="shared" si="36"/>
        <v>45</v>
      </c>
      <c r="AL797" t="str">
        <f t="shared" si="37"/>
        <v>44-48</v>
      </c>
      <c r="AM797" t="str">
        <f t="shared" si="38"/>
        <v>16.000 a 17.999</v>
      </c>
    </row>
    <row r="798" spans="1:39" x14ac:dyDescent="0.25">
      <c r="A798" t="s">
        <v>3612</v>
      </c>
      <c r="B798" t="s">
        <v>36</v>
      </c>
      <c r="C798">
        <v>1717258</v>
      </c>
      <c r="D798">
        <v>13779203804</v>
      </c>
      <c r="E798" t="s">
        <v>572</v>
      </c>
      <c r="F798" t="s">
        <v>37</v>
      </c>
      <c r="G798" t="s">
        <v>3613</v>
      </c>
      <c r="H798" t="s">
        <v>48</v>
      </c>
      <c r="I798" t="s">
        <v>39</v>
      </c>
      <c r="K798" t="s">
        <v>72</v>
      </c>
      <c r="M798">
        <v>294</v>
      </c>
      <c r="N798" t="s">
        <v>137</v>
      </c>
      <c r="O798" t="s">
        <v>86</v>
      </c>
      <c r="P798">
        <v>294</v>
      </c>
      <c r="Q798" t="s">
        <v>137</v>
      </c>
      <c r="R798" t="s">
        <v>86</v>
      </c>
      <c r="T798" t="s">
        <v>61</v>
      </c>
      <c r="U798" t="s">
        <v>1269</v>
      </c>
      <c r="V798" t="s">
        <v>44</v>
      </c>
      <c r="X798" t="s">
        <v>45</v>
      </c>
      <c r="AA798">
        <v>0</v>
      </c>
      <c r="AC798">
        <v>0</v>
      </c>
      <c r="AG798" t="s">
        <v>46</v>
      </c>
      <c r="AH798" t="s">
        <v>158</v>
      </c>
      <c r="AI798" s="1">
        <v>40032</v>
      </c>
      <c r="AJ798">
        <v>18780.490000000002</v>
      </c>
      <c r="AK798" s="33">
        <f t="shared" si="36"/>
        <v>54</v>
      </c>
      <c r="AL798" t="str">
        <f t="shared" si="37"/>
        <v>54-58</v>
      </c>
      <c r="AM798" t="str">
        <f t="shared" si="38"/>
        <v>18.000 a 19.999</v>
      </c>
    </row>
    <row r="799" spans="1:39" x14ac:dyDescent="0.25">
      <c r="A799" t="s">
        <v>3614</v>
      </c>
      <c r="B799" t="s">
        <v>36</v>
      </c>
      <c r="C799">
        <v>2529389</v>
      </c>
      <c r="D799">
        <v>5984442620</v>
      </c>
      <c r="E799" t="s">
        <v>192</v>
      </c>
      <c r="F799" t="s">
        <v>53</v>
      </c>
      <c r="G799" t="s">
        <v>3615</v>
      </c>
      <c r="H799" t="s">
        <v>38</v>
      </c>
      <c r="I799" t="s">
        <v>39</v>
      </c>
      <c r="K799" t="s">
        <v>40</v>
      </c>
      <c r="L799" t="s">
        <v>59</v>
      </c>
      <c r="M799">
        <v>340</v>
      </c>
      <c r="N799" t="s">
        <v>143</v>
      </c>
      <c r="O799" t="s">
        <v>41</v>
      </c>
      <c r="P799">
        <v>340</v>
      </c>
      <c r="Q799" t="s">
        <v>143</v>
      </c>
      <c r="R799" t="s">
        <v>41</v>
      </c>
      <c r="T799" t="s">
        <v>61</v>
      </c>
      <c r="U799" t="s">
        <v>1351</v>
      </c>
      <c r="V799" t="s">
        <v>44</v>
      </c>
      <c r="X799" t="s">
        <v>45</v>
      </c>
      <c r="AA799">
        <v>0</v>
      </c>
      <c r="AC799">
        <v>0</v>
      </c>
      <c r="AG799" t="s">
        <v>46</v>
      </c>
      <c r="AH799" t="s">
        <v>158</v>
      </c>
      <c r="AI799" s="1">
        <v>39876</v>
      </c>
      <c r="AJ799">
        <v>16591.91</v>
      </c>
      <c r="AK799" s="33">
        <f t="shared" si="36"/>
        <v>40</v>
      </c>
      <c r="AL799" t="str">
        <f t="shared" si="37"/>
        <v>39-43</v>
      </c>
      <c r="AM799" t="str">
        <f t="shared" si="38"/>
        <v>16.000 a 17.999</v>
      </c>
    </row>
    <row r="800" spans="1:39" x14ac:dyDescent="0.25">
      <c r="A800" t="s">
        <v>3616</v>
      </c>
      <c r="B800" t="s">
        <v>36</v>
      </c>
      <c r="C800">
        <v>412251</v>
      </c>
      <c r="D800">
        <v>20366116649</v>
      </c>
      <c r="E800" t="s">
        <v>3617</v>
      </c>
      <c r="F800" t="s">
        <v>53</v>
      </c>
      <c r="G800" t="s">
        <v>3618</v>
      </c>
      <c r="H800" t="s">
        <v>48</v>
      </c>
      <c r="I800" t="s">
        <v>39</v>
      </c>
      <c r="K800" t="s">
        <v>40</v>
      </c>
      <c r="L800" t="s">
        <v>250</v>
      </c>
      <c r="M800">
        <v>305</v>
      </c>
      <c r="N800" t="s">
        <v>100</v>
      </c>
      <c r="O800" t="s">
        <v>86</v>
      </c>
      <c r="P800">
        <v>305</v>
      </c>
      <c r="Q800" t="s">
        <v>100</v>
      </c>
      <c r="R800" t="s">
        <v>86</v>
      </c>
      <c r="S800" t="s">
        <v>95</v>
      </c>
      <c r="T800" t="s">
        <v>61</v>
      </c>
      <c r="U800" t="s">
        <v>1269</v>
      </c>
      <c r="V800" t="s">
        <v>44</v>
      </c>
      <c r="X800" t="s">
        <v>45</v>
      </c>
      <c r="AA800">
        <v>0</v>
      </c>
      <c r="AC800">
        <v>0</v>
      </c>
      <c r="AG800" t="s">
        <v>46</v>
      </c>
      <c r="AH800" t="s">
        <v>158</v>
      </c>
      <c r="AI800" s="1">
        <v>30498</v>
      </c>
      <c r="AJ800">
        <v>22701.4</v>
      </c>
      <c r="AK800" s="33">
        <f t="shared" si="36"/>
        <v>72</v>
      </c>
      <c r="AL800" t="str">
        <f t="shared" si="37"/>
        <v>69 ou mais</v>
      </c>
      <c r="AM800" t="str">
        <f t="shared" si="38"/>
        <v>20.000 ou mais</v>
      </c>
    </row>
    <row r="801" spans="1:39" x14ac:dyDescent="0.25">
      <c r="A801" t="s">
        <v>3619</v>
      </c>
      <c r="B801" t="s">
        <v>36</v>
      </c>
      <c r="C801">
        <v>2454474</v>
      </c>
      <c r="D801">
        <v>1074106644</v>
      </c>
      <c r="E801" t="s">
        <v>3620</v>
      </c>
      <c r="F801" t="s">
        <v>37</v>
      </c>
      <c r="G801" t="s">
        <v>3621</v>
      </c>
      <c r="H801" t="s">
        <v>48</v>
      </c>
      <c r="I801" t="s">
        <v>39</v>
      </c>
      <c r="K801" t="s">
        <v>56</v>
      </c>
      <c r="L801" t="s">
        <v>58</v>
      </c>
      <c r="M801">
        <v>288</v>
      </c>
      <c r="N801" t="s">
        <v>186</v>
      </c>
      <c r="O801" t="s">
        <v>86</v>
      </c>
      <c r="P801">
        <v>288</v>
      </c>
      <c r="Q801" t="s">
        <v>186</v>
      </c>
      <c r="R801" t="s">
        <v>86</v>
      </c>
      <c r="T801" t="s">
        <v>61</v>
      </c>
      <c r="U801" t="s">
        <v>1351</v>
      </c>
      <c r="V801" t="s">
        <v>44</v>
      </c>
      <c r="X801" t="s">
        <v>45</v>
      </c>
      <c r="AA801">
        <v>0</v>
      </c>
      <c r="AC801">
        <v>0</v>
      </c>
      <c r="AG801" t="s">
        <v>46</v>
      </c>
      <c r="AH801" t="s">
        <v>158</v>
      </c>
      <c r="AI801" s="1">
        <v>41330</v>
      </c>
      <c r="AJ801">
        <v>16591.91</v>
      </c>
      <c r="AK801" s="33">
        <f t="shared" si="36"/>
        <v>47</v>
      </c>
      <c r="AL801" t="str">
        <f t="shared" si="37"/>
        <v>44-48</v>
      </c>
      <c r="AM801" t="str">
        <f t="shared" si="38"/>
        <v>16.000 a 17.999</v>
      </c>
    </row>
    <row r="802" spans="1:39" x14ac:dyDescent="0.25">
      <c r="A802" t="s">
        <v>3622</v>
      </c>
      <c r="B802" t="s">
        <v>36</v>
      </c>
      <c r="C802">
        <v>1815310</v>
      </c>
      <c r="D802">
        <v>21591287839</v>
      </c>
      <c r="E802" t="s">
        <v>810</v>
      </c>
      <c r="F802" t="s">
        <v>37</v>
      </c>
      <c r="G802" t="s">
        <v>3623</v>
      </c>
      <c r="H802" t="s">
        <v>48</v>
      </c>
      <c r="I802" t="s">
        <v>39</v>
      </c>
      <c r="K802" t="s">
        <v>72</v>
      </c>
      <c r="M802">
        <v>349</v>
      </c>
      <c r="N802" t="s">
        <v>65</v>
      </c>
      <c r="O802" t="s">
        <v>41</v>
      </c>
      <c r="P802">
        <v>349</v>
      </c>
      <c r="Q802" t="s">
        <v>65</v>
      </c>
      <c r="R802" t="s">
        <v>41</v>
      </c>
      <c r="T802" t="s">
        <v>61</v>
      </c>
      <c r="U802" t="s">
        <v>1351</v>
      </c>
      <c r="V802" t="s">
        <v>44</v>
      </c>
      <c r="X802" t="s">
        <v>45</v>
      </c>
      <c r="AA802">
        <v>0</v>
      </c>
      <c r="AC802">
        <v>0</v>
      </c>
      <c r="AG802" t="s">
        <v>46</v>
      </c>
      <c r="AH802" t="s">
        <v>158</v>
      </c>
      <c r="AI802" s="1">
        <v>40434</v>
      </c>
      <c r="AJ802">
        <v>17575.09</v>
      </c>
      <c r="AK802" s="33">
        <f t="shared" si="36"/>
        <v>42</v>
      </c>
      <c r="AL802" t="str">
        <f t="shared" si="37"/>
        <v>39-43</v>
      </c>
      <c r="AM802" t="str">
        <f t="shared" si="38"/>
        <v>16.000 a 17.999</v>
      </c>
    </row>
    <row r="803" spans="1:39" x14ac:dyDescent="0.25">
      <c r="A803" t="s">
        <v>3624</v>
      </c>
      <c r="B803" t="s">
        <v>36</v>
      </c>
      <c r="C803">
        <v>1609889</v>
      </c>
      <c r="D803">
        <v>1031847677</v>
      </c>
      <c r="E803" t="s">
        <v>3625</v>
      </c>
      <c r="F803" t="s">
        <v>53</v>
      </c>
      <c r="G803" t="s">
        <v>3626</v>
      </c>
      <c r="H803" t="s">
        <v>48</v>
      </c>
      <c r="I803" t="s">
        <v>39</v>
      </c>
      <c r="K803" t="s">
        <v>40</v>
      </c>
      <c r="L803" t="s">
        <v>59</v>
      </c>
      <c r="M803">
        <v>376</v>
      </c>
      <c r="N803" t="s">
        <v>164</v>
      </c>
      <c r="O803" t="s">
        <v>41</v>
      </c>
      <c r="P803">
        <v>376</v>
      </c>
      <c r="Q803" t="s">
        <v>164</v>
      </c>
      <c r="R803" t="s">
        <v>41</v>
      </c>
      <c r="T803" t="s">
        <v>61</v>
      </c>
      <c r="U803" t="s">
        <v>1285</v>
      </c>
      <c r="V803" t="s">
        <v>44</v>
      </c>
      <c r="X803" t="s">
        <v>45</v>
      </c>
      <c r="AA803">
        <v>0</v>
      </c>
      <c r="AC803">
        <v>0</v>
      </c>
      <c r="AG803" t="s">
        <v>46</v>
      </c>
      <c r="AH803" t="s">
        <v>158</v>
      </c>
      <c r="AI803" s="1">
        <v>39498</v>
      </c>
      <c r="AJ803">
        <v>17255.59</v>
      </c>
      <c r="AK803" s="33">
        <f t="shared" si="36"/>
        <v>47</v>
      </c>
      <c r="AL803" t="str">
        <f t="shared" si="37"/>
        <v>44-48</v>
      </c>
      <c r="AM803" t="str">
        <f t="shared" si="38"/>
        <v>16.000 a 17.999</v>
      </c>
    </row>
    <row r="804" spans="1:39" x14ac:dyDescent="0.25">
      <c r="A804" t="s">
        <v>3627</v>
      </c>
      <c r="B804" t="s">
        <v>36</v>
      </c>
      <c r="C804">
        <v>1790318</v>
      </c>
      <c r="D804">
        <v>2781539333</v>
      </c>
      <c r="E804" t="s">
        <v>593</v>
      </c>
      <c r="F804" t="s">
        <v>53</v>
      </c>
      <c r="G804" t="s">
        <v>3628</v>
      </c>
      <c r="H804" t="s">
        <v>48</v>
      </c>
      <c r="I804" t="s">
        <v>39</v>
      </c>
      <c r="K804" t="s">
        <v>207</v>
      </c>
      <c r="M804">
        <v>816</v>
      </c>
      <c r="N804" t="s">
        <v>126</v>
      </c>
      <c r="O804" t="s">
        <v>41</v>
      </c>
      <c r="P804">
        <v>808</v>
      </c>
      <c r="Q804" t="s">
        <v>127</v>
      </c>
      <c r="R804" t="s">
        <v>41</v>
      </c>
      <c r="T804" t="s">
        <v>61</v>
      </c>
      <c r="U804" t="s">
        <v>1244</v>
      </c>
      <c r="V804" t="s">
        <v>44</v>
      </c>
      <c r="X804" t="s">
        <v>45</v>
      </c>
      <c r="AA804">
        <v>0</v>
      </c>
      <c r="AC804">
        <v>0</v>
      </c>
      <c r="AG804" t="s">
        <v>46</v>
      </c>
      <c r="AH804" t="s">
        <v>158</v>
      </c>
      <c r="AI804" s="1">
        <v>44466</v>
      </c>
      <c r="AJ804">
        <v>9616.18</v>
      </c>
      <c r="AK804" s="33">
        <f t="shared" si="36"/>
        <v>35</v>
      </c>
      <c r="AL804" t="str">
        <f t="shared" si="37"/>
        <v>34-38</v>
      </c>
      <c r="AM804" t="str">
        <f t="shared" si="38"/>
        <v>8.000 a 9.999</v>
      </c>
    </row>
    <row r="805" spans="1:39" x14ac:dyDescent="0.25">
      <c r="A805" t="s">
        <v>3629</v>
      </c>
      <c r="B805" t="s">
        <v>36</v>
      </c>
      <c r="C805">
        <v>2333092</v>
      </c>
      <c r="D805">
        <v>7873141616</v>
      </c>
      <c r="E805" t="s">
        <v>3630</v>
      </c>
      <c r="F805" t="s">
        <v>53</v>
      </c>
      <c r="G805" t="s">
        <v>3631</v>
      </c>
      <c r="H805" t="s">
        <v>48</v>
      </c>
      <c r="I805" t="s">
        <v>39</v>
      </c>
      <c r="K805" t="s">
        <v>40</v>
      </c>
      <c r="M805">
        <v>414</v>
      </c>
      <c r="N805" t="s">
        <v>128</v>
      </c>
      <c r="O805" t="s">
        <v>41</v>
      </c>
      <c r="P805">
        <v>414</v>
      </c>
      <c r="Q805" t="s">
        <v>128</v>
      </c>
      <c r="R805" t="s">
        <v>41</v>
      </c>
      <c r="T805" t="s">
        <v>61</v>
      </c>
      <c r="U805" t="s">
        <v>1236</v>
      </c>
      <c r="V805" t="s">
        <v>44</v>
      </c>
      <c r="X805" t="s">
        <v>45</v>
      </c>
      <c r="AA805">
        <v>0</v>
      </c>
      <c r="AC805">
        <v>0</v>
      </c>
      <c r="AG805" t="s">
        <v>46</v>
      </c>
      <c r="AH805" t="s">
        <v>158</v>
      </c>
      <c r="AI805" s="1">
        <v>42614</v>
      </c>
      <c r="AJ805">
        <v>12272.12</v>
      </c>
      <c r="AK805" s="33">
        <f t="shared" si="36"/>
        <v>36</v>
      </c>
      <c r="AL805" t="str">
        <f t="shared" si="37"/>
        <v>34-38</v>
      </c>
      <c r="AM805" t="str">
        <f t="shared" si="38"/>
        <v>12.000 a 13.999</v>
      </c>
    </row>
    <row r="806" spans="1:39" x14ac:dyDescent="0.25">
      <c r="A806" t="s">
        <v>3632</v>
      </c>
      <c r="B806" t="s">
        <v>36</v>
      </c>
      <c r="C806">
        <v>2968553</v>
      </c>
      <c r="D806">
        <v>7321769640</v>
      </c>
      <c r="E806" t="s">
        <v>2665</v>
      </c>
      <c r="F806" t="s">
        <v>53</v>
      </c>
      <c r="G806" t="s">
        <v>3633</v>
      </c>
      <c r="H806" t="s">
        <v>48</v>
      </c>
      <c r="I806" t="s">
        <v>39</v>
      </c>
      <c r="K806" t="s">
        <v>40</v>
      </c>
      <c r="M806">
        <v>789</v>
      </c>
      <c r="N806" t="s">
        <v>252</v>
      </c>
      <c r="O806" t="s">
        <v>104</v>
      </c>
      <c r="P806">
        <v>410</v>
      </c>
      <c r="Q806" t="s">
        <v>253</v>
      </c>
      <c r="R806" t="s">
        <v>41</v>
      </c>
      <c r="T806" t="s">
        <v>61</v>
      </c>
      <c r="U806" t="s">
        <v>1236</v>
      </c>
      <c r="V806" t="s">
        <v>44</v>
      </c>
      <c r="X806" t="s">
        <v>45</v>
      </c>
      <c r="AA806">
        <v>26285</v>
      </c>
      <c r="AB806" t="s">
        <v>1361</v>
      </c>
      <c r="AC806">
        <v>0</v>
      </c>
      <c r="AG806" t="s">
        <v>46</v>
      </c>
      <c r="AH806" t="s">
        <v>158</v>
      </c>
      <c r="AI806" s="1">
        <v>44490</v>
      </c>
      <c r="AJ806">
        <v>12272.12</v>
      </c>
      <c r="AK806" s="33">
        <f t="shared" si="36"/>
        <v>37</v>
      </c>
      <c r="AL806" t="str">
        <f t="shared" si="37"/>
        <v>34-38</v>
      </c>
      <c r="AM806" t="str">
        <f t="shared" si="38"/>
        <v>12.000 a 13.999</v>
      </c>
    </row>
    <row r="807" spans="1:39" x14ac:dyDescent="0.25">
      <c r="A807" t="s">
        <v>3634</v>
      </c>
      <c r="B807" t="s">
        <v>36</v>
      </c>
      <c r="C807">
        <v>2330920</v>
      </c>
      <c r="D807">
        <v>88110338615</v>
      </c>
      <c r="E807" t="s">
        <v>3635</v>
      </c>
      <c r="F807" t="s">
        <v>53</v>
      </c>
      <c r="G807" t="s">
        <v>3636</v>
      </c>
      <c r="H807" t="s">
        <v>38</v>
      </c>
      <c r="I807" t="s">
        <v>39</v>
      </c>
      <c r="K807" t="s">
        <v>40</v>
      </c>
      <c r="L807" t="s">
        <v>365</v>
      </c>
      <c r="M807">
        <v>369</v>
      </c>
      <c r="N807" t="s">
        <v>242</v>
      </c>
      <c r="O807" t="s">
        <v>41</v>
      </c>
      <c r="P807">
        <v>369</v>
      </c>
      <c r="Q807" t="s">
        <v>242</v>
      </c>
      <c r="R807" t="s">
        <v>41</v>
      </c>
      <c r="T807" t="s">
        <v>61</v>
      </c>
      <c r="U807" t="s">
        <v>1302</v>
      </c>
      <c r="V807" t="s">
        <v>44</v>
      </c>
      <c r="X807" t="s">
        <v>45</v>
      </c>
      <c r="AA807">
        <v>0</v>
      </c>
      <c r="AC807">
        <v>0</v>
      </c>
      <c r="AG807" t="s">
        <v>46</v>
      </c>
      <c r="AH807" t="s">
        <v>158</v>
      </c>
      <c r="AI807" s="1">
        <v>40735</v>
      </c>
      <c r="AJ807">
        <v>13273.52</v>
      </c>
      <c r="AK807" s="33">
        <f t="shared" si="36"/>
        <v>48</v>
      </c>
      <c r="AL807" t="str">
        <f t="shared" si="37"/>
        <v>44-48</v>
      </c>
      <c r="AM807" t="str">
        <f t="shared" si="38"/>
        <v>12.000 a 13.999</v>
      </c>
    </row>
    <row r="808" spans="1:39" x14ac:dyDescent="0.25">
      <c r="A808" t="s">
        <v>3637</v>
      </c>
      <c r="B808" t="s">
        <v>36</v>
      </c>
      <c r="C808">
        <v>3208609</v>
      </c>
      <c r="D808">
        <v>1264921667</v>
      </c>
      <c r="E808" t="s">
        <v>3638</v>
      </c>
      <c r="F808" t="s">
        <v>53</v>
      </c>
      <c r="G808" t="s">
        <v>3639</v>
      </c>
      <c r="H808" t="s">
        <v>48</v>
      </c>
      <c r="I808" t="s">
        <v>39</v>
      </c>
      <c r="K808" t="s">
        <v>40</v>
      </c>
      <c r="M808">
        <v>1164</v>
      </c>
      <c r="N808" t="s">
        <v>695</v>
      </c>
      <c r="O808" t="s">
        <v>86</v>
      </c>
      <c r="P808">
        <v>288</v>
      </c>
      <c r="Q808" t="s">
        <v>186</v>
      </c>
      <c r="R808" t="s">
        <v>86</v>
      </c>
      <c r="T808" t="s">
        <v>61</v>
      </c>
      <c r="U808" t="s">
        <v>1244</v>
      </c>
      <c r="V808" t="s">
        <v>44</v>
      </c>
      <c r="X808" t="s">
        <v>45</v>
      </c>
      <c r="AA808">
        <v>0</v>
      </c>
      <c r="AC808">
        <v>0</v>
      </c>
      <c r="AG808" t="s">
        <v>46</v>
      </c>
      <c r="AH808" t="s">
        <v>158</v>
      </c>
      <c r="AI808" s="1">
        <v>44083</v>
      </c>
      <c r="AJ808">
        <v>9616.18</v>
      </c>
      <c r="AK808" s="33">
        <f t="shared" si="36"/>
        <v>35</v>
      </c>
      <c r="AL808" t="str">
        <f t="shared" si="37"/>
        <v>34-38</v>
      </c>
      <c r="AM808" t="str">
        <f t="shared" si="38"/>
        <v>8.000 a 9.999</v>
      </c>
    </row>
    <row r="809" spans="1:39" x14ac:dyDescent="0.25">
      <c r="A809" t="s">
        <v>3640</v>
      </c>
      <c r="B809" t="s">
        <v>36</v>
      </c>
      <c r="C809">
        <v>2764312</v>
      </c>
      <c r="D809">
        <v>5960579626</v>
      </c>
      <c r="E809" t="s">
        <v>3641</v>
      </c>
      <c r="F809" t="s">
        <v>53</v>
      </c>
      <c r="G809" t="s">
        <v>3642</v>
      </c>
      <c r="H809" t="s">
        <v>48</v>
      </c>
      <c r="I809" t="s">
        <v>39</v>
      </c>
      <c r="K809" t="s">
        <v>40</v>
      </c>
      <c r="M809">
        <v>372</v>
      </c>
      <c r="N809" t="s">
        <v>76</v>
      </c>
      <c r="O809" t="s">
        <v>41</v>
      </c>
      <c r="P809">
        <v>372</v>
      </c>
      <c r="Q809" t="s">
        <v>76</v>
      </c>
      <c r="R809" t="s">
        <v>41</v>
      </c>
      <c r="T809" t="s">
        <v>342</v>
      </c>
      <c r="U809" t="s">
        <v>1257</v>
      </c>
      <c r="V809" t="s">
        <v>1346</v>
      </c>
      <c r="X809" t="s">
        <v>45</v>
      </c>
      <c r="AA809">
        <v>0</v>
      </c>
      <c r="AC809">
        <v>0</v>
      </c>
      <c r="AG809" t="s">
        <v>826</v>
      </c>
      <c r="AH809" t="s">
        <v>158</v>
      </c>
      <c r="AI809" s="1">
        <v>44823</v>
      </c>
      <c r="AJ809">
        <v>10971.74</v>
      </c>
      <c r="AK809" s="33">
        <f t="shared" si="36"/>
        <v>40</v>
      </c>
      <c r="AL809" t="str">
        <f t="shared" si="37"/>
        <v>39-43</v>
      </c>
      <c r="AM809" t="str">
        <f t="shared" si="38"/>
        <v>10.000 a 11.999</v>
      </c>
    </row>
    <row r="810" spans="1:39" x14ac:dyDescent="0.25">
      <c r="A810" t="s">
        <v>3643</v>
      </c>
      <c r="B810" t="s">
        <v>36</v>
      </c>
      <c r="C810">
        <v>663659</v>
      </c>
      <c r="D810">
        <v>7095504806</v>
      </c>
      <c r="E810" t="s">
        <v>3644</v>
      </c>
      <c r="F810" t="s">
        <v>53</v>
      </c>
      <c r="G810" t="s">
        <v>3645</v>
      </c>
      <c r="H810" t="s">
        <v>48</v>
      </c>
      <c r="I810" t="s">
        <v>39</v>
      </c>
      <c r="K810" t="s">
        <v>72</v>
      </c>
      <c r="L810" t="s">
        <v>139</v>
      </c>
      <c r="M810">
        <v>294</v>
      </c>
      <c r="N810" t="s">
        <v>137</v>
      </c>
      <c r="O810" t="s">
        <v>86</v>
      </c>
      <c r="P810">
        <v>294</v>
      </c>
      <c r="Q810" t="s">
        <v>137</v>
      </c>
      <c r="R810" t="s">
        <v>86</v>
      </c>
      <c r="T810" t="s">
        <v>61</v>
      </c>
      <c r="U810" t="s">
        <v>1252</v>
      </c>
      <c r="V810" t="s">
        <v>44</v>
      </c>
      <c r="X810" t="s">
        <v>45</v>
      </c>
      <c r="AA810">
        <v>0</v>
      </c>
      <c r="AC810">
        <v>0</v>
      </c>
      <c r="AG810" t="s">
        <v>46</v>
      </c>
      <c r="AH810" t="s">
        <v>158</v>
      </c>
      <c r="AI810" s="1">
        <v>32160</v>
      </c>
      <c r="AJ810">
        <v>21580.38</v>
      </c>
      <c r="AK810" s="33">
        <f t="shared" si="36"/>
        <v>60</v>
      </c>
      <c r="AL810" t="str">
        <f t="shared" si="37"/>
        <v>59-63</v>
      </c>
      <c r="AM810" t="str">
        <f t="shared" si="38"/>
        <v>20.000 ou mais</v>
      </c>
    </row>
    <row r="811" spans="1:39" x14ac:dyDescent="0.25">
      <c r="A811" t="s">
        <v>3646</v>
      </c>
      <c r="B811" t="s">
        <v>36</v>
      </c>
      <c r="C811">
        <v>411667</v>
      </c>
      <c r="D811">
        <v>32141432715</v>
      </c>
      <c r="E811" t="s">
        <v>3647</v>
      </c>
      <c r="F811" t="s">
        <v>53</v>
      </c>
      <c r="G811" t="s">
        <v>3648</v>
      </c>
      <c r="H811" t="s">
        <v>48</v>
      </c>
      <c r="I811" t="s">
        <v>39</v>
      </c>
      <c r="K811" t="s">
        <v>56</v>
      </c>
      <c r="L811" t="s">
        <v>370</v>
      </c>
      <c r="M811">
        <v>399</v>
      </c>
      <c r="N811" t="s">
        <v>115</v>
      </c>
      <c r="O811" t="s">
        <v>70</v>
      </c>
      <c r="P811">
        <v>399</v>
      </c>
      <c r="Q811" t="s">
        <v>115</v>
      </c>
      <c r="R811" t="s">
        <v>70</v>
      </c>
      <c r="T811" t="s">
        <v>43</v>
      </c>
      <c r="U811" t="s">
        <v>1302</v>
      </c>
      <c r="V811" t="s">
        <v>44</v>
      </c>
      <c r="X811" t="s">
        <v>45</v>
      </c>
      <c r="AA811">
        <v>0</v>
      </c>
      <c r="AC811">
        <v>0</v>
      </c>
      <c r="AG811" t="s">
        <v>46</v>
      </c>
      <c r="AH811" t="s">
        <v>47</v>
      </c>
      <c r="AI811" s="1">
        <v>27607</v>
      </c>
      <c r="AJ811">
        <v>6818.19</v>
      </c>
      <c r="AK811" s="33">
        <f t="shared" si="36"/>
        <v>71</v>
      </c>
      <c r="AL811" t="str">
        <f t="shared" si="37"/>
        <v>69 ou mais</v>
      </c>
      <c r="AM811" t="str">
        <f t="shared" si="38"/>
        <v>6.000 a 7.999</v>
      </c>
    </row>
    <row r="812" spans="1:39" x14ac:dyDescent="0.25">
      <c r="A812" t="s">
        <v>3649</v>
      </c>
      <c r="B812" t="s">
        <v>36</v>
      </c>
      <c r="C812">
        <v>1553301</v>
      </c>
      <c r="D812">
        <v>22120759871</v>
      </c>
      <c r="E812" t="s">
        <v>3650</v>
      </c>
      <c r="F812" t="s">
        <v>53</v>
      </c>
      <c r="G812" t="s">
        <v>3651</v>
      </c>
      <c r="H812" t="s">
        <v>38</v>
      </c>
      <c r="I812" t="s">
        <v>1391</v>
      </c>
      <c r="J812" t="s">
        <v>1909</v>
      </c>
      <c r="M812">
        <v>391</v>
      </c>
      <c r="N812" t="s">
        <v>64</v>
      </c>
      <c r="O812" t="s">
        <v>41</v>
      </c>
      <c r="P812">
        <v>391</v>
      </c>
      <c r="Q812" t="s">
        <v>64</v>
      </c>
      <c r="R812" t="s">
        <v>41</v>
      </c>
      <c r="T812" t="s">
        <v>61</v>
      </c>
      <c r="U812" t="s">
        <v>1285</v>
      </c>
      <c r="V812" t="s">
        <v>44</v>
      </c>
      <c r="X812" t="s">
        <v>45</v>
      </c>
      <c r="AA812">
        <v>0</v>
      </c>
      <c r="AC812">
        <v>0</v>
      </c>
      <c r="AG812" t="s">
        <v>46</v>
      </c>
      <c r="AH812" t="s">
        <v>158</v>
      </c>
      <c r="AI812" s="1">
        <v>40763</v>
      </c>
      <c r="AJ812">
        <v>17255.59</v>
      </c>
      <c r="AK812" s="33">
        <f t="shared" si="36"/>
        <v>48</v>
      </c>
      <c r="AL812" t="str">
        <f t="shared" si="37"/>
        <v>44-48</v>
      </c>
      <c r="AM812" t="str">
        <f t="shared" si="38"/>
        <v>16.000 a 17.999</v>
      </c>
    </row>
    <row r="813" spans="1:39" x14ac:dyDescent="0.25">
      <c r="A813" t="s">
        <v>3652</v>
      </c>
      <c r="B813" t="s">
        <v>36</v>
      </c>
      <c r="C813">
        <v>1289553</v>
      </c>
      <c r="D813">
        <v>10832329673</v>
      </c>
      <c r="E813" t="s">
        <v>257</v>
      </c>
      <c r="F813" t="s">
        <v>53</v>
      </c>
      <c r="G813" t="s">
        <v>3653</v>
      </c>
      <c r="H813" t="s">
        <v>48</v>
      </c>
      <c r="I813" t="s">
        <v>39</v>
      </c>
      <c r="K813" t="s">
        <v>40</v>
      </c>
      <c r="M813">
        <v>399</v>
      </c>
      <c r="N813" t="s">
        <v>115</v>
      </c>
      <c r="O813" t="s">
        <v>70</v>
      </c>
      <c r="P813">
        <v>399</v>
      </c>
      <c r="Q813" t="s">
        <v>115</v>
      </c>
      <c r="R813" t="s">
        <v>70</v>
      </c>
      <c r="T813" t="s">
        <v>61</v>
      </c>
      <c r="U813" t="s">
        <v>1244</v>
      </c>
      <c r="V813" t="s">
        <v>44</v>
      </c>
      <c r="X813" t="s">
        <v>45</v>
      </c>
      <c r="AA813">
        <v>0</v>
      </c>
      <c r="AC813">
        <v>0</v>
      </c>
      <c r="AG813" t="s">
        <v>46</v>
      </c>
      <c r="AH813" t="s">
        <v>158</v>
      </c>
      <c r="AI813" s="1">
        <v>44809</v>
      </c>
      <c r="AJ813">
        <v>9616.18</v>
      </c>
      <c r="AK813" s="33">
        <f t="shared" si="36"/>
        <v>29</v>
      </c>
      <c r="AL813" t="str">
        <f t="shared" si="37"/>
        <v>29-33</v>
      </c>
      <c r="AM813" t="str">
        <f t="shared" si="38"/>
        <v>8.000 a 9.999</v>
      </c>
    </row>
    <row r="814" spans="1:39" x14ac:dyDescent="0.25">
      <c r="A814" t="s">
        <v>3654</v>
      </c>
      <c r="B814" t="s">
        <v>36</v>
      </c>
      <c r="C814">
        <v>1685314</v>
      </c>
      <c r="D814">
        <v>18853031816</v>
      </c>
      <c r="E814" t="s">
        <v>3655</v>
      </c>
      <c r="F814" t="s">
        <v>53</v>
      </c>
      <c r="G814" t="s">
        <v>3656</v>
      </c>
      <c r="H814" t="s">
        <v>48</v>
      </c>
      <c r="I814" t="s">
        <v>39</v>
      </c>
      <c r="K814" t="s">
        <v>72</v>
      </c>
      <c r="L814" t="s">
        <v>3657</v>
      </c>
      <c r="M814">
        <v>801</v>
      </c>
      <c r="N814" t="s">
        <v>802</v>
      </c>
      <c r="O814" t="s">
        <v>55</v>
      </c>
      <c r="P814">
        <v>1152</v>
      </c>
      <c r="Q814" t="s">
        <v>113</v>
      </c>
      <c r="R814" t="s">
        <v>55</v>
      </c>
      <c r="T814" t="s">
        <v>61</v>
      </c>
      <c r="U814" t="s">
        <v>1285</v>
      </c>
      <c r="V814" t="s">
        <v>44</v>
      </c>
      <c r="X814" t="s">
        <v>45</v>
      </c>
      <c r="AA814">
        <v>0</v>
      </c>
      <c r="AC814">
        <v>0</v>
      </c>
      <c r="AG814" t="s">
        <v>46</v>
      </c>
      <c r="AH814" t="s">
        <v>158</v>
      </c>
      <c r="AI814" s="1">
        <v>39876</v>
      </c>
      <c r="AJ814">
        <v>17255.59</v>
      </c>
      <c r="AK814" s="33">
        <f t="shared" si="36"/>
        <v>44</v>
      </c>
      <c r="AL814" t="str">
        <f t="shared" si="37"/>
        <v>44-48</v>
      </c>
      <c r="AM814" t="str">
        <f t="shared" si="38"/>
        <v>16.000 a 17.999</v>
      </c>
    </row>
    <row r="815" spans="1:39" x14ac:dyDescent="0.25">
      <c r="A815" t="s">
        <v>3658</v>
      </c>
      <c r="B815" t="s">
        <v>36</v>
      </c>
      <c r="C815">
        <v>2558848</v>
      </c>
      <c r="D815">
        <v>82335079115</v>
      </c>
      <c r="E815" t="s">
        <v>3659</v>
      </c>
      <c r="F815" t="s">
        <v>53</v>
      </c>
      <c r="G815" t="s">
        <v>3660</v>
      </c>
      <c r="H815" t="s">
        <v>48</v>
      </c>
      <c r="I815" t="s">
        <v>39</v>
      </c>
      <c r="K815" t="s">
        <v>217</v>
      </c>
      <c r="L815" t="s">
        <v>3661</v>
      </c>
      <c r="M815">
        <v>301</v>
      </c>
      <c r="N815" t="s">
        <v>69</v>
      </c>
      <c r="O815" t="s">
        <v>70</v>
      </c>
      <c r="P815">
        <v>301</v>
      </c>
      <c r="Q815" t="s">
        <v>69</v>
      </c>
      <c r="R815" t="s">
        <v>70</v>
      </c>
      <c r="T815" t="s">
        <v>61</v>
      </c>
      <c r="U815" t="s">
        <v>1269</v>
      </c>
      <c r="V815" t="s">
        <v>44</v>
      </c>
      <c r="X815" t="s">
        <v>45</v>
      </c>
      <c r="AA815">
        <v>0</v>
      </c>
      <c r="AC815">
        <v>0</v>
      </c>
      <c r="AG815" t="s">
        <v>46</v>
      </c>
      <c r="AH815" t="s">
        <v>158</v>
      </c>
      <c r="AI815" s="1">
        <v>40263</v>
      </c>
      <c r="AJ815">
        <v>21798.57</v>
      </c>
      <c r="AK815" s="33">
        <f t="shared" si="36"/>
        <v>46</v>
      </c>
      <c r="AL815" t="str">
        <f t="shared" si="37"/>
        <v>44-48</v>
      </c>
      <c r="AM815" t="str">
        <f t="shared" si="38"/>
        <v>20.000 ou mais</v>
      </c>
    </row>
    <row r="816" spans="1:39" x14ac:dyDescent="0.25">
      <c r="A816" t="s">
        <v>3662</v>
      </c>
      <c r="B816" t="s">
        <v>36</v>
      </c>
      <c r="C816">
        <v>3148990</v>
      </c>
      <c r="D816">
        <v>6739317658</v>
      </c>
      <c r="E816" t="s">
        <v>3663</v>
      </c>
      <c r="F816" t="s">
        <v>53</v>
      </c>
      <c r="G816" t="s">
        <v>3664</v>
      </c>
      <c r="H816" t="s">
        <v>38</v>
      </c>
      <c r="I816" t="s">
        <v>39</v>
      </c>
      <c r="K816" t="s">
        <v>40</v>
      </c>
      <c r="M816">
        <v>301</v>
      </c>
      <c r="N816" t="s">
        <v>69</v>
      </c>
      <c r="O816" t="s">
        <v>70</v>
      </c>
      <c r="P816">
        <v>301</v>
      </c>
      <c r="Q816" t="s">
        <v>69</v>
      </c>
      <c r="R816" t="s">
        <v>70</v>
      </c>
      <c r="T816" t="s">
        <v>61</v>
      </c>
      <c r="U816" t="s">
        <v>1257</v>
      </c>
      <c r="V816" t="s">
        <v>44</v>
      </c>
      <c r="X816" t="s">
        <v>45</v>
      </c>
      <c r="AA816">
        <v>0</v>
      </c>
      <c r="AC816">
        <v>0</v>
      </c>
      <c r="AG816" t="s">
        <v>46</v>
      </c>
      <c r="AH816" t="s">
        <v>158</v>
      </c>
      <c r="AI816" s="1">
        <v>43725</v>
      </c>
      <c r="AJ816">
        <v>11800.12</v>
      </c>
      <c r="AK816" s="33">
        <f t="shared" si="36"/>
        <v>39</v>
      </c>
      <c r="AL816" t="str">
        <f t="shared" si="37"/>
        <v>39-43</v>
      </c>
      <c r="AM816" t="str">
        <f t="shared" si="38"/>
        <v>10.000 a 11.999</v>
      </c>
    </row>
    <row r="817" spans="1:39" x14ac:dyDescent="0.25">
      <c r="A817" t="s">
        <v>3665</v>
      </c>
      <c r="B817" t="s">
        <v>36</v>
      </c>
      <c r="C817">
        <v>1685089</v>
      </c>
      <c r="D817">
        <v>62848321172</v>
      </c>
      <c r="E817" t="s">
        <v>3666</v>
      </c>
      <c r="F817" t="s">
        <v>53</v>
      </c>
      <c r="G817" t="s">
        <v>3667</v>
      </c>
      <c r="H817" t="s">
        <v>48</v>
      </c>
      <c r="I817" t="s">
        <v>39</v>
      </c>
      <c r="K817" t="s">
        <v>56</v>
      </c>
      <c r="L817" t="s">
        <v>398</v>
      </c>
      <c r="M817">
        <v>1152</v>
      </c>
      <c r="N817" t="s">
        <v>113</v>
      </c>
      <c r="O817" t="s">
        <v>55</v>
      </c>
      <c r="P817">
        <v>1152</v>
      </c>
      <c r="Q817" t="s">
        <v>113</v>
      </c>
      <c r="R817" t="s">
        <v>55</v>
      </c>
      <c r="T817" t="s">
        <v>61</v>
      </c>
      <c r="U817" t="s">
        <v>1285</v>
      </c>
      <c r="V817" t="s">
        <v>44</v>
      </c>
      <c r="X817" t="s">
        <v>45</v>
      </c>
      <c r="AA817">
        <v>0</v>
      </c>
      <c r="AC817">
        <v>0</v>
      </c>
      <c r="AG817" t="s">
        <v>46</v>
      </c>
      <c r="AH817" t="s">
        <v>158</v>
      </c>
      <c r="AI817" s="1">
        <v>39876</v>
      </c>
      <c r="AJ817">
        <v>18238.77</v>
      </c>
      <c r="AK817" s="33">
        <f t="shared" si="36"/>
        <v>48</v>
      </c>
      <c r="AL817" t="str">
        <f t="shared" si="37"/>
        <v>44-48</v>
      </c>
      <c r="AM817" t="str">
        <f t="shared" si="38"/>
        <v>18.000 a 19.999</v>
      </c>
    </row>
    <row r="818" spans="1:39" x14ac:dyDescent="0.25">
      <c r="A818" t="s">
        <v>3668</v>
      </c>
      <c r="B818" t="s">
        <v>36</v>
      </c>
      <c r="C818">
        <v>3331008</v>
      </c>
      <c r="D818">
        <v>3017827682</v>
      </c>
      <c r="E818" t="s">
        <v>3669</v>
      </c>
      <c r="F818" t="s">
        <v>53</v>
      </c>
      <c r="G818" t="s">
        <v>3670</v>
      </c>
      <c r="H818" t="s">
        <v>48</v>
      </c>
      <c r="I818" t="s">
        <v>39</v>
      </c>
      <c r="K818" t="s">
        <v>40</v>
      </c>
      <c r="L818" t="s">
        <v>59</v>
      </c>
      <c r="M818">
        <v>319</v>
      </c>
      <c r="N818" t="s">
        <v>118</v>
      </c>
      <c r="O818" t="s">
        <v>86</v>
      </c>
      <c r="P818">
        <v>319</v>
      </c>
      <c r="Q818" t="s">
        <v>118</v>
      </c>
      <c r="R818" t="s">
        <v>86</v>
      </c>
      <c r="T818" t="s">
        <v>61</v>
      </c>
      <c r="U818" t="s">
        <v>1241</v>
      </c>
      <c r="V818" t="s">
        <v>44</v>
      </c>
      <c r="X818" t="s">
        <v>45</v>
      </c>
      <c r="AA818">
        <v>26237</v>
      </c>
      <c r="AB818" t="s">
        <v>2708</v>
      </c>
      <c r="AC818">
        <v>0</v>
      </c>
      <c r="AG818" t="s">
        <v>46</v>
      </c>
      <c r="AH818" t="s">
        <v>158</v>
      </c>
      <c r="AI818" s="1">
        <v>44726</v>
      </c>
      <c r="AJ818">
        <v>19531.71</v>
      </c>
      <c r="AK818" s="33">
        <f t="shared" si="36"/>
        <v>45</v>
      </c>
      <c r="AL818" t="str">
        <f t="shared" si="37"/>
        <v>44-48</v>
      </c>
      <c r="AM818" t="str">
        <f t="shared" si="38"/>
        <v>18.000 a 19.999</v>
      </c>
    </row>
    <row r="819" spans="1:39" x14ac:dyDescent="0.25">
      <c r="A819" t="s">
        <v>3671</v>
      </c>
      <c r="B819" t="s">
        <v>36</v>
      </c>
      <c r="C819">
        <v>3239853</v>
      </c>
      <c r="D819">
        <v>7214253640</v>
      </c>
      <c r="E819" t="s">
        <v>3672</v>
      </c>
      <c r="F819" t="s">
        <v>53</v>
      </c>
      <c r="G819" t="s">
        <v>3673</v>
      </c>
      <c r="H819" t="s">
        <v>48</v>
      </c>
      <c r="I819" t="s">
        <v>39</v>
      </c>
      <c r="K819" t="s">
        <v>40</v>
      </c>
      <c r="M819">
        <v>376</v>
      </c>
      <c r="N819" t="s">
        <v>164</v>
      </c>
      <c r="O819" t="s">
        <v>41</v>
      </c>
      <c r="P819">
        <v>376</v>
      </c>
      <c r="Q819" t="s">
        <v>164</v>
      </c>
      <c r="R819" t="s">
        <v>41</v>
      </c>
      <c r="T819" t="s">
        <v>61</v>
      </c>
      <c r="U819" t="s">
        <v>1244</v>
      </c>
      <c r="V819" t="s">
        <v>44</v>
      </c>
      <c r="X819" t="s">
        <v>45</v>
      </c>
      <c r="AA819">
        <v>0</v>
      </c>
      <c r="AC819">
        <v>0</v>
      </c>
      <c r="AG819" t="s">
        <v>46</v>
      </c>
      <c r="AH819" t="s">
        <v>158</v>
      </c>
      <c r="AI819" s="1">
        <v>44337</v>
      </c>
      <c r="AJ819">
        <v>9616.18</v>
      </c>
      <c r="AK819" s="33">
        <f t="shared" si="36"/>
        <v>36</v>
      </c>
      <c r="AL819" t="str">
        <f t="shared" si="37"/>
        <v>34-38</v>
      </c>
      <c r="AM819" t="str">
        <f t="shared" si="38"/>
        <v>8.000 a 9.999</v>
      </c>
    </row>
    <row r="820" spans="1:39" x14ac:dyDescent="0.25">
      <c r="A820" t="s">
        <v>3674</v>
      </c>
      <c r="B820" t="s">
        <v>36</v>
      </c>
      <c r="C820">
        <v>3150633</v>
      </c>
      <c r="D820">
        <v>5907968877</v>
      </c>
      <c r="E820" t="s">
        <v>1889</v>
      </c>
      <c r="F820" t="s">
        <v>53</v>
      </c>
      <c r="G820" t="s">
        <v>3675</v>
      </c>
      <c r="H820" t="s">
        <v>48</v>
      </c>
      <c r="I820" t="s">
        <v>39</v>
      </c>
      <c r="K820" t="s">
        <v>72</v>
      </c>
      <c r="L820" t="s">
        <v>3676</v>
      </c>
      <c r="M820">
        <v>807</v>
      </c>
      <c r="N820" t="s">
        <v>210</v>
      </c>
      <c r="O820" t="s">
        <v>41</v>
      </c>
      <c r="P820">
        <v>807</v>
      </c>
      <c r="Q820" t="s">
        <v>210</v>
      </c>
      <c r="R820" t="s">
        <v>41</v>
      </c>
      <c r="T820" t="s">
        <v>61</v>
      </c>
      <c r="U820" t="s">
        <v>1252</v>
      </c>
      <c r="V820" t="s">
        <v>44</v>
      </c>
      <c r="X820" t="s">
        <v>45</v>
      </c>
      <c r="AA820">
        <v>0</v>
      </c>
      <c r="AC820">
        <v>0</v>
      </c>
      <c r="AG820" t="s">
        <v>46</v>
      </c>
      <c r="AH820" t="s">
        <v>158</v>
      </c>
      <c r="AI820" s="1">
        <v>35462</v>
      </c>
      <c r="AJ820">
        <v>20720.98</v>
      </c>
      <c r="AK820" s="33">
        <f t="shared" si="36"/>
        <v>59</v>
      </c>
      <c r="AL820" t="str">
        <f t="shared" si="37"/>
        <v>59-63</v>
      </c>
      <c r="AM820" t="str">
        <f t="shared" si="38"/>
        <v>20.000 ou mais</v>
      </c>
    </row>
    <row r="821" spans="1:39" x14ac:dyDescent="0.25">
      <c r="A821" t="s">
        <v>3677</v>
      </c>
      <c r="B821" t="s">
        <v>36</v>
      </c>
      <c r="C821">
        <v>1133284</v>
      </c>
      <c r="D821">
        <v>33931355896</v>
      </c>
      <c r="E821" t="s">
        <v>1086</v>
      </c>
      <c r="F821" t="s">
        <v>53</v>
      </c>
      <c r="G821" t="s">
        <v>3678</v>
      </c>
      <c r="H821" t="s">
        <v>48</v>
      </c>
      <c r="I821" t="s">
        <v>39</v>
      </c>
      <c r="K821" t="s">
        <v>72</v>
      </c>
      <c r="M821">
        <v>376</v>
      </c>
      <c r="N821" t="s">
        <v>164</v>
      </c>
      <c r="O821" t="s">
        <v>41</v>
      </c>
      <c r="P821">
        <v>376</v>
      </c>
      <c r="Q821" t="s">
        <v>164</v>
      </c>
      <c r="R821" t="s">
        <v>41</v>
      </c>
      <c r="T821" t="s">
        <v>61</v>
      </c>
      <c r="U821" t="s">
        <v>1534</v>
      </c>
      <c r="V821" t="s">
        <v>44</v>
      </c>
      <c r="X821" t="s">
        <v>45</v>
      </c>
      <c r="AA821">
        <v>0</v>
      </c>
      <c r="AC821">
        <v>0</v>
      </c>
      <c r="AG821" t="s">
        <v>46</v>
      </c>
      <c r="AH821" t="s">
        <v>158</v>
      </c>
      <c r="AI821" s="1">
        <v>43907</v>
      </c>
      <c r="AJ821">
        <v>10097</v>
      </c>
      <c r="AK821" s="33">
        <f t="shared" si="36"/>
        <v>37</v>
      </c>
      <c r="AL821" t="str">
        <f t="shared" si="37"/>
        <v>34-38</v>
      </c>
      <c r="AM821" t="str">
        <f t="shared" si="38"/>
        <v>10.000 a 11.999</v>
      </c>
    </row>
    <row r="822" spans="1:39" x14ac:dyDescent="0.25">
      <c r="A822" t="s">
        <v>3679</v>
      </c>
      <c r="B822" t="s">
        <v>36</v>
      </c>
      <c r="C822">
        <v>1193398</v>
      </c>
      <c r="D822">
        <v>64070948600</v>
      </c>
      <c r="E822" t="s">
        <v>3680</v>
      </c>
      <c r="F822" t="s">
        <v>53</v>
      </c>
      <c r="G822" t="s">
        <v>3681</v>
      </c>
      <c r="H822" t="s">
        <v>48</v>
      </c>
      <c r="I822" t="s">
        <v>39</v>
      </c>
      <c r="K822" t="s">
        <v>40</v>
      </c>
      <c r="L822" t="s">
        <v>59</v>
      </c>
      <c r="M822">
        <v>344</v>
      </c>
      <c r="N822" t="s">
        <v>111</v>
      </c>
      <c r="O822" t="s">
        <v>41</v>
      </c>
      <c r="P822">
        <v>344</v>
      </c>
      <c r="Q822" t="s">
        <v>111</v>
      </c>
      <c r="R822" t="s">
        <v>41</v>
      </c>
      <c r="T822" t="s">
        <v>61</v>
      </c>
      <c r="U822" t="s">
        <v>1252</v>
      </c>
      <c r="V822" t="s">
        <v>44</v>
      </c>
      <c r="X822" t="s">
        <v>45</v>
      </c>
      <c r="AA822">
        <v>0</v>
      </c>
      <c r="AC822">
        <v>0</v>
      </c>
      <c r="AG822" t="s">
        <v>46</v>
      </c>
      <c r="AH822" t="s">
        <v>158</v>
      </c>
      <c r="AI822" s="1">
        <v>35150</v>
      </c>
      <c r="AJ822">
        <v>20720.98</v>
      </c>
      <c r="AK822" s="33">
        <f t="shared" si="36"/>
        <v>53</v>
      </c>
      <c r="AL822" t="str">
        <f t="shared" si="37"/>
        <v>49-53</v>
      </c>
      <c r="AM822" t="str">
        <f t="shared" si="38"/>
        <v>20.000 ou mais</v>
      </c>
    </row>
    <row r="823" spans="1:39" x14ac:dyDescent="0.25">
      <c r="A823" t="s">
        <v>3682</v>
      </c>
      <c r="B823" t="s">
        <v>36</v>
      </c>
      <c r="C823">
        <v>1283757</v>
      </c>
      <c r="D823">
        <v>62236075120</v>
      </c>
      <c r="E823" t="s">
        <v>3683</v>
      </c>
      <c r="F823" t="s">
        <v>53</v>
      </c>
      <c r="G823" t="s">
        <v>3684</v>
      </c>
      <c r="H823" t="s">
        <v>48</v>
      </c>
      <c r="I823" t="s">
        <v>39</v>
      </c>
      <c r="K823" t="s">
        <v>68</v>
      </c>
      <c r="M823">
        <v>414</v>
      </c>
      <c r="N823" t="s">
        <v>128</v>
      </c>
      <c r="O823" t="s">
        <v>41</v>
      </c>
      <c r="P823">
        <v>414</v>
      </c>
      <c r="Q823" t="s">
        <v>128</v>
      </c>
      <c r="R823" t="s">
        <v>41</v>
      </c>
      <c r="T823" t="s">
        <v>61</v>
      </c>
      <c r="U823" t="s">
        <v>1269</v>
      </c>
      <c r="V823" t="s">
        <v>44</v>
      </c>
      <c r="X823" t="s">
        <v>45</v>
      </c>
      <c r="AA823">
        <v>0</v>
      </c>
      <c r="AC823">
        <v>0</v>
      </c>
      <c r="AG823" t="s">
        <v>46</v>
      </c>
      <c r="AH823" t="s">
        <v>158</v>
      </c>
      <c r="AI823" s="1">
        <v>41204</v>
      </c>
      <c r="AJ823">
        <v>17945.810000000001</v>
      </c>
      <c r="AK823" s="33">
        <f t="shared" si="36"/>
        <v>45</v>
      </c>
      <c r="AL823" t="str">
        <f t="shared" si="37"/>
        <v>44-48</v>
      </c>
      <c r="AM823" t="str">
        <f t="shared" si="38"/>
        <v>16.000 a 17.999</v>
      </c>
    </row>
    <row r="824" spans="1:39" x14ac:dyDescent="0.25">
      <c r="A824" t="s">
        <v>3685</v>
      </c>
      <c r="B824" t="s">
        <v>36</v>
      </c>
      <c r="C824">
        <v>1545055</v>
      </c>
      <c r="D824">
        <v>17534428858</v>
      </c>
      <c r="E824" t="s">
        <v>3686</v>
      </c>
      <c r="F824" t="s">
        <v>37</v>
      </c>
      <c r="G824" t="s">
        <v>3687</v>
      </c>
      <c r="H824" t="s">
        <v>48</v>
      </c>
      <c r="I824" t="s">
        <v>39</v>
      </c>
      <c r="K824" t="s">
        <v>72</v>
      </c>
      <c r="L824" t="s">
        <v>3688</v>
      </c>
      <c r="M824">
        <v>363</v>
      </c>
      <c r="N824" t="s">
        <v>155</v>
      </c>
      <c r="O824" t="s">
        <v>41</v>
      </c>
      <c r="P824">
        <v>363</v>
      </c>
      <c r="Q824" t="s">
        <v>155</v>
      </c>
      <c r="R824" t="s">
        <v>41</v>
      </c>
      <c r="T824" t="s">
        <v>61</v>
      </c>
      <c r="U824" t="s">
        <v>1285</v>
      </c>
      <c r="V824" t="s">
        <v>44</v>
      </c>
      <c r="X824" t="s">
        <v>45</v>
      </c>
      <c r="AA824">
        <v>0</v>
      </c>
      <c r="AC824">
        <v>0</v>
      </c>
      <c r="AG824" t="s">
        <v>46</v>
      </c>
      <c r="AH824" t="s">
        <v>158</v>
      </c>
      <c r="AI824" s="1">
        <v>38936</v>
      </c>
      <c r="AJ824">
        <v>17255.59</v>
      </c>
      <c r="AK824" s="33">
        <f t="shared" si="36"/>
        <v>49</v>
      </c>
      <c r="AL824" t="str">
        <f t="shared" si="37"/>
        <v>49-53</v>
      </c>
      <c r="AM824" t="str">
        <f t="shared" si="38"/>
        <v>16.000 a 17.999</v>
      </c>
    </row>
    <row r="825" spans="1:39" x14ac:dyDescent="0.25">
      <c r="A825" t="s">
        <v>3689</v>
      </c>
      <c r="B825" t="s">
        <v>36</v>
      </c>
      <c r="C825">
        <v>1240831</v>
      </c>
      <c r="D825">
        <v>91085160653</v>
      </c>
      <c r="E825" t="s">
        <v>325</v>
      </c>
      <c r="F825" t="s">
        <v>37</v>
      </c>
      <c r="G825" t="s">
        <v>3690</v>
      </c>
      <c r="H825" t="s">
        <v>48</v>
      </c>
      <c r="I825" t="s">
        <v>39</v>
      </c>
      <c r="K825" t="s">
        <v>56</v>
      </c>
      <c r="M825">
        <v>335</v>
      </c>
      <c r="N825" t="s">
        <v>159</v>
      </c>
      <c r="O825" t="s">
        <v>41</v>
      </c>
      <c r="P825">
        <v>335</v>
      </c>
      <c r="Q825" t="s">
        <v>159</v>
      </c>
      <c r="R825" t="s">
        <v>41</v>
      </c>
      <c r="T825" t="s">
        <v>61</v>
      </c>
      <c r="U825" t="s">
        <v>1257</v>
      </c>
      <c r="V825" t="s">
        <v>44</v>
      </c>
      <c r="X825" t="s">
        <v>45</v>
      </c>
      <c r="AA825">
        <v>0</v>
      </c>
      <c r="AC825">
        <v>0</v>
      </c>
      <c r="AG825" t="s">
        <v>46</v>
      </c>
      <c r="AH825" t="s">
        <v>158</v>
      </c>
      <c r="AI825" s="1">
        <v>43571</v>
      </c>
      <c r="AJ825">
        <v>11800.12</v>
      </c>
      <c r="AK825" s="33">
        <f t="shared" si="36"/>
        <v>50</v>
      </c>
      <c r="AL825" t="str">
        <f t="shared" si="37"/>
        <v>49-53</v>
      </c>
      <c r="AM825" t="str">
        <f t="shared" si="38"/>
        <v>10.000 a 11.999</v>
      </c>
    </row>
    <row r="826" spans="1:39" x14ac:dyDescent="0.25">
      <c r="A826" t="s">
        <v>3691</v>
      </c>
      <c r="B826" t="s">
        <v>36</v>
      </c>
      <c r="C826">
        <v>3035093</v>
      </c>
      <c r="D826">
        <v>78375886653</v>
      </c>
      <c r="E826" t="s">
        <v>3692</v>
      </c>
      <c r="F826" t="s">
        <v>37</v>
      </c>
      <c r="G826" t="s">
        <v>3693</v>
      </c>
      <c r="H826" t="s">
        <v>48</v>
      </c>
      <c r="I826" t="s">
        <v>39</v>
      </c>
      <c r="K826" t="s">
        <v>40</v>
      </c>
      <c r="L826" t="s">
        <v>595</v>
      </c>
      <c r="M826">
        <v>363</v>
      </c>
      <c r="N826" t="s">
        <v>155</v>
      </c>
      <c r="O826" t="s">
        <v>41</v>
      </c>
      <c r="P826">
        <v>363</v>
      </c>
      <c r="Q826" t="s">
        <v>155</v>
      </c>
      <c r="R826" t="s">
        <v>41</v>
      </c>
      <c r="T826" t="s">
        <v>61</v>
      </c>
      <c r="U826" t="s">
        <v>1241</v>
      </c>
      <c r="V826" t="s">
        <v>44</v>
      </c>
      <c r="X826" t="s">
        <v>45</v>
      </c>
      <c r="AA826">
        <v>0</v>
      </c>
      <c r="AC826">
        <v>0</v>
      </c>
      <c r="AG826" t="s">
        <v>46</v>
      </c>
      <c r="AH826" t="s">
        <v>158</v>
      </c>
      <c r="AI826" s="1">
        <v>35485</v>
      </c>
      <c r="AJ826">
        <v>19344.39</v>
      </c>
      <c r="AK826" s="33">
        <f t="shared" si="36"/>
        <v>52</v>
      </c>
      <c r="AL826" t="str">
        <f t="shared" si="37"/>
        <v>49-53</v>
      </c>
      <c r="AM826" t="str">
        <f t="shared" si="38"/>
        <v>18.000 a 19.999</v>
      </c>
    </row>
    <row r="827" spans="1:39" x14ac:dyDescent="0.25">
      <c r="A827" t="s">
        <v>3694</v>
      </c>
      <c r="B827" t="s">
        <v>36</v>
      </c>
      <c r="C827">
        <v>2061269</v>
      </c>
      <c r="D827">
        <v>1257843680</v>
      </c>
      <c r="E827" t="s">
        <v>3695</v>
      </c>
      <c r="F827" t="s">
        <v>53</v>
      </c>
      <c r="G827" t="s">
        <v>3696</v>
      </c>
      <c r="H827" t="s">
        <v>48</v>
      </c>
      <c r="I827" t="s">
        <v>39</v>
      </c>
      <c r="K827" t="s">
        <v>40</v>
      </c>
      <c r="M827">
        <v>349</v>
      </c>
      <c r="N827" t="s">
        <v>65</v>
      </c>
      <c r="O827" t="s">
        <v>41</v>
      </c>
      <c r="P827">
        <v>349</v>
      </c>
      <c r="Q827" t="s">
        <v>65</v>
      </c>
      <c r="R827" t="s">
        <v>41</v>
      </c>
      <c r="T827" t="s">
        <v>61</v>
      </c>
      <c r="U827" t="s">
        <v>1302</v>
      </c>
      <c r="V827" t="s">
        <v>44</v>
      </c>
      <c r="X827" t="s">
        <v>45</v>
      </c>
      <c r="AA827">
        <v>0</v>
      </c>
      <c r="AC827">
        <v>0</v>
      </c>
      <c r="AG827" t="s">
        <v>46</v>
      </c>
      <c r="AH827" t="s">
        <v>158</v>
      </c>
      <c r="AI827" s="1">
        <v>41548</v>
      </c>
      <c r="AJ827">
        <v>15277.7</v>
      </c>
      <c r="AK827" s="33">
        <f t="shared" si="36"/>
        <v>39</v>
      </c>
      <c r="AL827" t="str">
        <f t="shared" si="37"/>
        <v>39-43</v>
      </c>
      <c r="AM827" t="str">
        <f t="shared" si="38"/>
        <v>14.000 a 15.999</v>
      </c>
    </row>
    <row r="828" spans="1:39" x14ac:dyDescent="0.25">
      <c r="A828" t="s">
        <v>3697</v>
      </c>
      <c r="B828" t="s">
        <v>36</v>
      </c>
      <c r="C828">
        <v>1219746</v>
      </c>
      <c r="D828">
        <v>18213949846</v>
      </c>
      <c r="E828" t="s">
        <v>3698</v>
      </c>
      <c r="F828" t="s">
        <v>53</v>
      </c>
      <c r="G828" t="s">
        <v>3699</v>
      </c>
      <c r="H828" t="s">
        <v>48</v>
      </c>
      <c r="I828" t="s">
        <v>39</v>
      </c>
      <c r="K828" t="s">
        <v>72</v>
      </c>
      <c r="M828">
        <v>403</v>
      </c>
      <c r="N828" t="s">
        <v>105</v>
      </c>
      <c r="O828" t="s">
        <v>41</v>
      </c>
      <c r="P828">
        <v>403</v>
      </c>
      <c r="Q828" t="s">
        <v>105</v>
      </c>
      <c r="R828" t="s">
        <v>41</v>
      </c>
      <c r="T828" t="s">
        <v>61</v>
      </c>
      <c r="U828" t="s">
        <v>1236</v>
      </c>
      <c r="V828" t="s">
        <v>44</v>
      </c>
      <c r="X828" t="s">
        <v>45</v>
      </c>
      <c r="AA828">
        <v>0</v>
      </c>
      <c r="AC828">
        <v>0</v>
      </c>
      <c r="AG828" t="s">
        <v>46</v>
      </c>
      <c r="AH828" t="s">
        <v>158</v>
      </c>
      <c r="AI828" s="1">
        <v>42474</v>
      </c>
      <c r="AJ828">
        <v>13255.3</v>
      </c>
      <c r="AK828" s="33">
        <f t="shared" si="36"/>
        <v>48</v>
      </c>
      <c r="AL828" t="str">
        <f t="shared" si="37"/>
        <v>44-48</v>
      </c>
      <c r="AM828" t="str">
        <f t="shared" si="38"/>
        <v>12.000 a 13.999</v>
      </c>
    </row>
    <row r="829" spans="1:39" x14ac:dyDescent="0.25">
      <c r="A829" t="s">
        <v>3700</v>
      </c>
      <c r="B829" t="s">
        <v>36</v>
      </c>
      <c r="C829">
        <v>1915473</v>
      </c>
      <c r="D829">
        <v>28766588871</v>
      </c>
      <c r="E829" t="s">
        <v>3701</v>
      </c>
      <c r="F829" t="s">
        <v>53</v>
      </c>
      <c r="G829" t="s">
        <v>3702</v>
      </c>
      <c r="H829" t="s">
        <v>48</v>
      </c>
      <c r="I829" t="s">
        <v>39</v>
      </c>
      <c r="K829" t="s">
        <v>72</v>
      </c>
      <c r="M829">
        <v>1255</v>
      </c>
      <c r="N829" t="s">
        <v>3703</v>
      </c>
      <c r="O829" t="s">
        <v>41</v>
      </c>
      <c r="P829">
        <v>807</v>
      </c>
      <c r="Q829" t="s">
        <v>210</v>
      </c>
      <c r="R829" t="s">
        <v>41</v>
      </c>
      <c r="T829" t="s">
        <v>61</v>
      </c>
      <c r="U829" t="s">
        <v>1257</v>
      </c>
      <c r="V829" t="s">
        <v>44</v>
      </c>
      <c r="X829" t="s">
        <v>45</v>
      </c>
      <c r="AA829">
        <v>0</v>
      </c>
      <c r="AC829">
        <v>0</v>
      </c>
      <c r="AG829" t="s">
        <v>46</v>
      </c>
      <c r="AH829" t="s">
        <v>158</v>
      </c>
      <c r="AI829" s="1">
        <v>42893</v>
      </c>
      <c r="AJ829">
        <v>12456.4</v>
      </c>
      <c r="AK829" s="33">
        <f t="shared" si="36"/>
        <v>43</v>
      </c>
      <c r="AL829" t="str">
        <f t="shared" si="37"/>
        <v>39-43</v>
      </c>
      <c r="AM829" t="str">
        <f t="shared" si="38"/>
        <v>12.000 a 13.999</v>
      </c>
    </row>
    <row r="830" spans="1:39" x14ac:dyDescent="0.25">
      <c r="A830" t="s">
        <v>3704</v>
      </c>
      <c r="B830" t="s">
        <v>36</v>
      </c>
      <c r="C830">
        <v>412348</v>
      </c>
      <c r="D830">
        <v>39416941620</v>
      </c>
      <c r="E830" t="s">
        <v>3705</v>
      </c>
      <c r="F830" t="s">
        <v>53</v>
      </c>
      <c r="G830" t="s">
        <v>3706</v>
      </c>
      <c r="H830" t="s">
        <v>38</v>
      </c>
      <c r="I830" t="s">
        <v>39</v>
      </c>
      <c r="K830" t="s">
        <v>40</v>
      </c>
      <c r="L830" t="s">
        <v>59</v>
      </c>
      <c r="M830">
        <v>617</v>
      </c>
      <c r="N830" t="s">
        <v>224</v>
      </c>
      <c r="O830" t="s">
        <v>41</v>
      </c>
      <c r="P830">
        <v>414</v>
      </c>
      <c r="Q830" t="s">
        <v>128</v>
      </c>
      <c r="R830" t="s">
        <v>41</v>
      </c>
      <c r="T830" t="s">
        <v>61</v>
      </c>
      <c r="U830" t="s">
        <v>1252</v>
      </c>
      <c r="V830" t="s">
        <v>44</v>
      </c>
      <c r="X830" t="s">
        <v>45</v>
      </c>
      <c r="AA830">
        <v>0</v>
      </c>
      <c r="AC830">
        <v>0</v>
      </c>
      <c r="AG830" t="s">
        <v>46</v>
      </c>
      <c r="AH830" t="s">
        <v>158</v>
      </c>
      <c r="AI830" s="1">
        <v>30879</v>
      </c>
      <c r="AJ830">
        <v>29654.69</v>
      </c>
      <c r="AK830" s="33">
        <f t="shared" si="36"/>
        <v>61</v>
      </c>
      <c r="AL830" t="str">
        <f t="shared" si="37"/>
        <v>59-63</v>
      </c>
      <c r="AM830" t="str">
        <f t="shared" si="38"/>
        <v>20.000 ou mais</v>
      </c>
    </row>
    <row r="831" spans="1:39" x14ac:dyDescent="0.25">
      <c r="A831" t="s">
        <v>3707</v>
      </c>
      <c r="B831" t="s">
        <v>36</v>
      </c>
      <c r="C831">
        <v>411528</v>
      </c>
      <c r="D831">
        <v>24027456653</v>
      </c>
      <c r="E831" t="s">
        <v>1857</v>
      </c>
      <c r="F831" t="s">
        <v>53</v>
      </c>
      <c r="G831" t="s">
        <v>3708</v>
      </c>
      <c r="H831" t="s">
        <v>48</v>
      </c>
      <c r="I831" t="s">
        <v>39</v>
      </c>
      <c r="K831" t="s">
        <v>40</v>
      </c>
      <c r="L831" t="s">
        <v>59</v>
      </c>
      <c r="M831">
        <v>407</v>
      </c>
      <c r="N831" t="s">
        <v>161</v>
      </c>
      <c r="O831" t="s">
        <v>41</v>
      </c>
      <c r="P831">
        <v>407</v>
      </c>
      <c r="Q831" t="s">
        <v>161</v>
      </c>
      <c r="R831" t="s">
        <v>41</v>
      </c>
      <c r="T831" t="s">
        <v>52</v>
      </c>
      <c r="U831" t="s">
        <v>1252</v>
      </c>
      <c r="V831" t="s">
        <v>44</v>
      </c>
      <c r="X831" t="s">
        <v>45</v>
      </c>
      <c r="AA831">
        <v>0</v>
      </c>
      <c r="AC831">
        <v>0</v>
      </c>
      <c r="AG831" t="s">
        <v>46</v>
      </c>
      <c r="AH831" t="s">
        <v>158</v>
      </c>
      <c r="AI831" s="1">
        <v>28216</v>
      </c>
      <c r="AJ831">
        <v>18767.98</v>
      </c>
      <c r="AK831" s="33">
        <f t="shared" si="36"/>
        <v>71</v>
      </c>
      <c r="AL831" t="str">
        <f t="shared" si="37"/>
        <v>69 ou mais</v>
      </c>
      <c r="AM831" t="str">
        <f t="shared" si="38"/>
        <v>18.000 a 19.999</v>
      </c>
    </row>
    <row r="832" spans="1:39" x14ac:dyDescent="0.25">
      <c r="A832" t="s">
        <v>3709</v>
      </c>
      <c r="B832" t="s">
        <v>36</v>
      </c>
      <c r="C832">
        <v>2023326</v>
      </c>
      <c r="D832">
        <v>33557605876</v>
      </c>
      <c r="E832" t="s">
        <v>251</v>
      </c>
      <c r="F832" t="s">
        <v>37</v>
      </c>
      <c r="G832" t="s">
        <v>3710</v>
      </c>
      <c r="H832" t="s">
        <v>48</v>
      </c>
      <c r="I832" t="s">
        <v>39</v>
      </c>
      <c r="K832" t="s">
        <v>72</v>
      </c>
      <c r="M832">
        <v>344</v>
      </c>
      <c r="N832" t="s">
        <v>111</v>
      </c>
      <c r="O832" t="s">
        <v>41</v>
      </c>
      <c r="P832">
        <v>344</v>
      </c>
      <c r="Q832" t="s">
        <v>111</v>
      </c>
      <c r="R832" t="s">
        <v>41</v>
      </c>
      <c r="T832" t="s">
        <v>61</v>
      </c>
      <c r="U832" t="s">
        <v>1302</v>
      </c>
      <c r="V832" t="s">
        <v>44</v>
      </c>
      <c r="X832" t="s">
        <v>45</v>
      </c>
      <c r="AA832">
        <v>0</v>
      </c>
      <c r="AC832">
        <v>0</v>
      </c>
      <c r="AG832" t="s">
        <v>46</v>
      </c>
      <c r="AH832" t="s">
        <v>158</v>
      </c>
      <c r="AI832" s="1">
        <v>41397</v>
      </c>
      <c r="AJ832">
        <v>13273.52</v>
      </c>
      <c r="AK832" s="33">
        <f t="shared" si="36"/>
        <v>38</v>
      </c>
      <c r="AL832" t="str">
        <f t="shared" si="37"/>
        <v>34-38</v>
      </c>
      <c r="AM832" t="str">
        <f t="shared" si="38"/>
        <v>12.000 a 13.999</v>
      </c>
    </row>
    <row r="833" spans="1:39" x14ac:dyDescent="0.25">
      <c r="A833" t="s">
        <v>3711</v>
      </c>
      <c r="B833" t="s">
        <v>36</v>
      </c>
      <c r="C833">
        <v>412983</v>
      </c>
      <c r="D833">
        <v>32285167687</v>
      </c>
      <c r="E833" t="s">
        <v>3712</v>
      </c>
      <c r="F833" t="s">
        <v>37</v>
      </c>
      <c r="G833" t="s">
        <v>3713</v>
      </c>
      <c r="H833" t="s">
        <v>48</v>
      </c>
      <c r="I833" t="s">
        <v>39</v>
      </c>
      <c r="K833" t="s">
        <v>40</v>
      </c>
      <c r="L833" t="s">
        <v>59</v>
      </c>
      <c r="M833">
        <v>307</v>
      </c>
      <c r="N833" t="s">
        <v>1332</v>
      </c>
      <c r="O833" t="s">
        <v>86</v>
      </c>
      <c r="P833">
        <v>305</v>
      </c>
      <c r="Q833" t="s">
        <v>100</v>
      </c>
      <c r="R833" t="s">
        <v>86</v>
      </c>
      <c r="T833" t="s">
        <v>61</v>
      </c>
      <c r="U833" t="s">
        <v>1252</v>
      </c>
      <c r="V833" t="s">
        <v>44</v>
      </c>
      <c r="X833" t="s">
        <v>45</v>
      </c>
      <c r="AA833">
        <v>0</v>
      </c>
      <c r="AC833">
        <v>0</v>
      </c>
      <c r="AG833" t="s">
        <v>46</v>
      </c>
      <c r="AH833" t="s">
        <v>158</v>
      </c>
      <c r="AI833" s="1">
        <v>32021</v>
      </c>
      <c r="AJ833">
        <v>26367.68</v>
      </c>
      <c r="AK833" s="33">
        <f t="shared" si="36"/>
        <v>63</v>
      </c>
      <c r="AL833" t="str">
        <f t="shared" si="37"/>
        <v>59-63</v>
      </c>
      <c r="AM833" t="str">
        <f t="shared" si="38"/>
        <v>20.000 ou mais</v>
      </c>
    </row>
    <row r="834" spans="1:39" x14ac:dyDescent="0.25">
      <c r="A834" t="s">
        <v>3714</v>
      </c>
      <c r="B834" t="s">
        <v>36</v>
      </c>
      <c r="C834">
        <v>3245826</v>
      </c>
      <c r="D834">
        <v>42646783825</v>
      </c>
      <c r="E834" t="s">
        <v>3715</v>
      </c>
      <c r="F834" t="s">
        <v>37</v>
      </c>
      <c r="G834" t="s">
        <v>3716</v>
      </c>
      <c r="H834" t="s">
        <v>48</v>
      </c>
      <c r="I834" t="s">
        <v>39</v>
      </c>
      <c r="K834" t="s">
        <v>72</v>
      </c>
      <c r="M834">
        <v>372</v>
      </c>
      <c r="N834" t="s">
        <v>76</v>
      </c>
      <c r="O834" t="s">
        <v>41</v>
      </c>
      <c r="P834">
        <v>372</v>
      </c>
      <c r="Q834" t="s">
        <v>76</v>
      </c>
      <c r="R834" t="s">
        <v>41</v>
      </c>
      <c r="T834" t="s">
        <v>413</v>
      </c>
      <c r="U834" t="s">
        <v>1244</v>
      </c>
      <c r="V834" t="s">
        <v>825</v>
      </c>
      <c r="X834" t="s">
        <v>45</v>
      </c>
      <c r="AA834">
        <v>0</v>
      </c>
      <c r="AC834">
        <v>0</v>
      </c>
      <c r="AG834" t="s">
        <v>826</v>
      </c>
      <c r="AH834" t="s">
        <v>47</v>
      </c>
      <c r="AI834" s="1">
        <v>44398</v>
      </c>
      <c r="AJ834">
        <v>2846.15</v>
      </c>
      <c r="AK834" s="33">
        <f t="shared" si="36"/>
        <v>28</v>
      </c>
      <c r="AL834" t="str">
        <f t="shared" si="37"/>
        <v>24-28</v>
      </c>
      <c r="AM834" t="str">
        <f t="shared" si="38"/>
        <v>2.000 a 3.999</v>
      </c>
    </row>
    <row r="835" spans="1:39" x14ac:dyDescent="0.25">
      <c r="A835" t="s">
        <v>3717</v>
      </c>
      <c r="B835" t="s">
        <v>36</v>
      </c>
      <c r="C835">
        <v>2044402</v>
      </c>
      <c r="D835">
        <v>6649036650</v>
      </c>
      <c r="E835" t="s">
        <v>3718</v>
      </c>
      <c r="F835" t="s">
        <v>53</v>
      </c>
      <c r="G835" t="s">
        <v>3719</v>
      </c>
      <c r="H835" t="s">
        <v>48</v>
      </c>
      <c r="I835" t="s">
        <v>39</v>
      </c>
      <c r="K835" t="s">
        <v>40</v>
      </c>
      <c r="M835">
        <v>403</v>
      </c>
      <c r="N835" t="s">
        <v>105</v>
      </c>
      <c r="O835" t="s">
        <v>41</v>
      </c>
      <c r="P835">
        <v>403</v>
      </c>
      <c r="Q835" t="s">
        <v>105</v>
      </c>
      <c r="R835" t="s">
        <v>41</v>
      </c>
      <c r="T835" t="s">
        <v>61</v>
      </c>
      <c r="U835" t="s">
        <v>1302</v>
      </c>
      <c r="V835" t="s">
        <v>44</v>
      </c>
      <c r="X835" t="s">
        <v>45</v>
      </c>
      <c r="AA835">
        <v>0</v>
      </c>
      <c r="AC835">
        <v>0</v>
      </c>
      <c r="AG835" t="s">
        <v>46</v>
      </c>
      <c r="AH835" t="s">
        <v>158</v>
      </c>
      <c r="AI835" s="1">
        <v>41463</v>
      </c>
      <c r="AJ835">
        <v>13273.52</v>
      </c>
      <c r="AK835" s="33">
        <f t="shared" ref="AK835:AK898" si="39">(YEAR($AO$2))-YEAR(E835)</f>
        <v>39</v>
      </c>
      <c r="AL835" t="str">
        <f t="shared" ref="AL835:AL898" si="40">VLOOKUP(AK835,$AQ$2:$AR$13,2,1)</f>
        <v>39-43</v>
      </c>
      <c r="AM835" t="str">
        <f t="shared" ref="AM835:AM898" si="41">VLOOKUP(AJ835,$AS$2:$AT$12,2,1)</f>
        <v>12.000 a 13.999</v>
      </c>
    </row>
    <row r="836" spans="1:39" x14ac:dyDescent="0.25">
      <c r="A836" t="s">
        <v>3720</v>
      </c>
      <c r="B836" t="s">
        <v>36</v>
      </c>
      <c r="C836">
        <v>3258565</v>
      </c>
      <c r="D836">
        <v>8154186632</v>
      </c>
      <c r="E836" t="s">
        <v>3721</v>
      </c>
      <c r="F836" t="s">
        <v>37</v>
      </c>
      <c r="G836" t="s">
        <v>3722</v>
      </c>
      <c r="H836" t="s">
        <v>38</v>
      </c>
      <c r="I836" t="s">
        <v>39</v>
      </c>
      <c r="K836" t="s">
        <v>299</v>
      </c>
      <c r="M836">
        <v>363</v>
      </c>
      <c r="N836" t="s">
        <v>155</v>
      </c>
      <c r="O836" t="s">
        <v>41</v>
      </c>
      <c r="P836">
        <v>363</v>
      </c>
      <c r="Q836" t="s">
        <v>155</v>
      </c>
      <c r="R836" t="s">
        <v>41</v>
      </c>
      <c r="T836" t="s">
        <v>413</v>
      </c>
      <c r="U836" t="s">
        <v>1244</v>
      </c>
      <c r="V836" t="s">
        <v>825</v>
      </c>
      <c r="X836" t="s">
        <v>45</v>
      </c>
      <c r="AA836">
        <v>0</v>
      </c>
      <c r="AC836">
        <v>0</v>
      </c>
      <c r="AG836" t="s">
        <v>826</v>
      </c>
      <c r="AH836" t="s">
        <v>47</v>
      </c>
      <c r="AI836" s="1">
        <v>44508</v>
      </c>
      <c r="AJ836">
        <v>3866.06</v>
      </c>
      <c r="AK836" s="33">
        <f t="shared" si="39"/>
        <v>26</v>
      </c>
      <c r="AL836" t="str">
        <f t="shared" si="40"/>
        <v>24-28</v>
      </c>
      <c r="AM836" t="str">
        <f t="shared" si="41"/>
        <v>2.000 a 3.999</v>
      </c>
    </row>
    <row r="837" spans="1:39" x14ac:dyDescent="0.25">
      <c r="A837" t="s">
        <v>3723</v>
      </c>
      <c r="B837" t="s">
        <v>36</v>
      </c>
      <c r="C837">
        <v>1339092</v>
      </c>
      <c r="D837">
        <v>6427157698</v>
      </c>
      <c r="E837" t="s">
        <v>3724</v>
      </c>
      <c r="F837" t="s">
        <v>53</v>
      </c>
      <c r="G837" t="s">
        <v>3725</v>
      </c>
      <c r="H837" t="s">
        <v>48</v>
      </c>
      <c r="I837" t="s">
        <v>39</v>
      </c>
      <c r="K837" t="s">
        <v>40</v>
      </c>
      <c r="M837">
        <v>960</v>
      </c>
      <c r="N837" t="s">
        <v>2644</v>
      </c>
      <c r="O837" t="s">
        <v>142</v>
      </c>
      <c r="P837">
        <v>407</v>
      </c>
      <c r="Q837" t="s">
        <v>161</v>
      </c>
      <c r="R837" t="s">
        <v>41</v>
      </c>
      <c r="T837" t="s">
        <v>61</v>
      </c>
      <c r="U837" t="s">
        <v>1236</v>
      </c>
      <c r="V837" t="s">
        <v>44</v>
      </c>
      <c r="X837" t="s">
        <v>45</v>
      </c>
      <c r="AA837">
        <v>0</v>
      </c>
      <c r="AC837">
        <v>0</v>
      </c>
      <c r="AG837" t="s">
        <v>46</v>
      </c>
      <c r="AH837" t="s">
        <v>158</v>
      </c>
      <c r="AI837" s="1">
        <v>42759</v>
      </c>
      <c r="AJ837">
        <v>12272.12</v>
      </c>
      <c r="AK837" s="33">
        <f t="shared" si="39"/>
        <v>38</v>
      </c>
      <c r="AL837" t="str">
        <f t="shared" si="40"/>
        <v>34-38</v>
      </c>
      <c r="AM837" t="str">
        <f t="shared" si="41"/>
        <v>12.000 a 13.999</v>
      </c>
    </row>
    <row r="838" spans="1:39" x14ac:dyDescent="0.25">
      <c r="A838" t="s">
        <v>3726</v>
      </c>
      <c r="B838" t="s">
        <v>36</v>
      </c>
      <c r="C838">
        <v>1244966</v>
      </c>
      <c r="D838">
        <v>30902407856</v>
      </c>
      <c r="E838" t="s">
        <v>83</v>
      </c>
      <c r="F838" t="s">
        <v>53</v>
      </c>
      <c r="G838" t="s">
        <v>3727</v>
      </c>
      <c r="H838" t="s">
        <v>48</v>
      </c>
      <c r="I838" t="s">
        <v>39</v>
      </c>
      <c r="K838" t="s">
        <v>72</v>
      </c>
      <c r="M838">
        <v>349</v>
      </c>
      <c r="N838" t="s">
        <v>65</v>
      </c>
      <c r="O838" t="s">
        <v>41</v>
      </c>
      <c r="P838">
        <v>349</v>
      </c>
      <c r="Q838" t="s">
        <v>65</v>
      </c>
      <c r="R838" t="s">
        <v>41</v>
      </c>
      <c r="T838" t="s">
        <v>61</v>
      </c>
      <c r="U838" t="s">
        <v>1236</v>
      </c>
      <c r="V838" t="s">
        <v>44</v>
      </c>
      <c r="X838" t="s">
        <v>45</v>
      </c>
      <c r="Z838" t="s">
        <v>1627</v>
      </c>
      <c r="AA838">
        <v>0</v>
      </c>
      <c r="AC838">
        <v>0</v>
      </c>
      <c r="AE838" t="s">
        <v>329</v>
      </c>
      <c r="AF838" t="s">
        <v>646</v>
      </c>
      <c r="AG838" t="s">
        <v>46</v>
      </c>
      <c r="AH838" t="s">
        <v>158</v>
      </c>
      <c r="AI838" s="1">
        <v>42759</v>
      </c>
      <c r="AJ838">
        <v>12272.12</v>
      </c>
      <c r="AK838" s="33">
        <f t="shared" si="39"/>
        <v>40</v>
      </c>
      <c r="AL838" t="str">
        <f t="shared" si="40"/>
        <v>39-43</v>
      </c>
      <c r="AM838" t="str">
        <f t="shared" si="41"/>
        <v>12.000 a 13.999</v>
      </c>
    </row>
    <row r="839" spans="1:39" x14ac:dyDescent="0.25">
      <c r="A839" t="s">
        <v>3728</v>
      </c>
      <c r="B839" t="s">
        <v>36</v>
      </c>
      <c r="C839">
        <v>1463329</v>
      </c>
      <c r="D839">
        <v>1541658914</v>
      </c>
      <c r="E839" t="s">
        <v>3729</v>
      </c>
      <c r="F839" t="s">
        <v>53</v>
      </c>
      <c r="G839" t="s">
        <v>3730</v>
      </c>
      <c r="H839" t="s">
        <v>48</v>
      </c>
      <c r="I839" t="s">
        <v>39</v>
      </c>
      <c r="K839" t="s">
        <v>68</v>
      </c>
      <c r="M839">
        <v>414</v>
      </c>
      <c r="N839" t="s">
        <v>128</v>
      </c>
      <c r="O839" t="s">
        <v>41</v>
      </c>
      <c r="P839">
        <v>414</v>
      </c>
      <c r="Q839" t="s">
        <v>128</v>
      </c>
      <c r="R839" t="s">
        <v>41</v>
      </c>
      <c r="T839" t="s">
        <v>61</v>
      </c>
      <c r="U839" t="s">
        <v>1278</v>
      </c>
      <c r="V839" t="s">
        <v>44</v>
      </c>
      <c r="X839" t="s">
        <v>45</v>
      </c>
      <c r="AA839">
        <v>0</v>
      </c>
      <c r="AC839">
        <v>0</v>
      </c>
      <c r="AG839" t="s">
        <v>46</v>
      </c>
      <c r="AH839" t="s">
        <v>158</v>
      </c>
      <c r="AI839" s="1">
        <v>41737</v>
      </c>
      <c r="AJ839">
        <v>12763.01</v>
      </c>
      <c r="AK839" s="33">
        <f t="shared" si="39"/>
        <v>47</v>
      </c>
      <c r="AL839" t="str">
        <f t="shared" si="40"/>
        <v>44-48</v>
      </c>
      <c r="AM839" t="str">
        <f t="shared" si="41"/>
        <v>12.000 a 13.999</v>
      </c>
    </row>
    <row r="840" spans="1:39" x14ac:dyDescent="0.25">
      <c r="A840" t="s">
        <v>3731</v>
      </c>
      <c r="B840" t="s">
        <v>36</v>
      </c>
      <c r="C840">
        <v>1544068</v>
      </c>
      <c r="D840">
        <v>16459427836</v>
      </c>
      <c r="E840" t="s">
        <v>3732</v>
      </c>
      <c r="F840" t="s">
        <v>53</v>
      </c>
      <c r="G840" t="s">
        <v>3733</v>
      </c>
      <c r="H840" t="s">
        <v>38</v>
      </c>
      <c r="I840" t="s">
        <v>39</v>
      </c>
      <c r="K840" t="s">
        <v>72</v>
      </c>
      <c r="L840" t="s">
        <v>1821</v>
      </c>
      <c r="M840">
        <v>349</v>
      </c>
      <c r="N840" t="s">
        <v>65</v>
      </c>
      <c r="O840" t="s">
        <v>41</v>
      </c>
      <c r="P840">
        <v>349</v>
      </c>
      <c r="Q840" t="s">
        <v>65</v>
      </c>
      <c r="R840" t="s">
        <v>41</v>
      </c>
      <c r="T840" t="s">
        <v>61</v>
      </c>
      <c r="U840" t="s">
        <v>1252</v>
      </c>
      <c r="V840" t="s">
        <v>44</v>
      </c>
      <c r="X840" t="s">
        <v>45</v>
      </c>
      <c r="AA840">
        <v>0</v>
      </c>
      <c r="AC840">
        <v>0</v>
      </c>
      <c r="AG840" t="s">
        <v>46</v>
      </c>
      <c r="AH840" t="s">
        <v>158</v>
      </c>
      <c r="AI840" s="1">
        <v>38926</v>
      </c>
      <c r="AJ840">
        <v>21513.19</v>
      </c>
      <c r="AK840" s="33">
        <f t="shared" si="39"/>
        <v>47</v>
      </c>
      <c r="AL840" t="str">
        <f t="shared" si="40"/>
        <v>44-48</v>
      </c>
      <c r="AM840" t="str">
        <f t="shared" si="41"/>
        <v>20.000 ou mais</v>
      </c>
    </row>
    <row r="841" spans="1:39" x14ac:dyDescent="0.25">
      <c r="A841" t="s">
        <v>3734</v>
      </c>
      <c r="B841" t="s">
        <v>36</v>
      </c>
      <c r="C841">
        <v>2581342</v>
      </c>
      <c r="D841">
        <v>2409634664</v>
      </c>
      <c r="E841" t="s">
        <v>3735</v>
      </c>
      <c r="F841" t="s">
        <v>53</v>
      </c>
      <c r="G841" t="s">
        <v>3736</v>
      </c>
      <c r="H841" t="s">
        <v>38</v>
      </c>
      <c r="I841" t="s">
        <v>39</v>
      </c>
      <c r="K841" t="s">
        <v>40</v>
      </c>
      <c r="L841" t="s">
        <v>66</v>
      </c>
      <c r="M841">
        <v>403</v>
      </c>
      <c r="N841" t="s">
        <v>105</v>
      </c>
      <c r="O841" t="s">
        <v>41</v>
      </c>
      <c r="P841">
        <v>403</v>
      </c>
      <c r="Q841" t="s">
        <v>105</v>
      </c>
      <c r="R841" t="s">
        <v>41</v>
      </c>
      <c r="T841" t="s">
        <v>61</v>
      </c>
      <c r="U841" t="s">
        <v>1285</v>
      </c>
      <c r="V841" t="s">
        <v>44</v>
      </c>
      <c r="X841" t="s">
        <v>45</v>
      </c>
      <c r="AA841">
        <v>0</v>
      </c>
      <c r="AC841">
        <v>0</v>
      </c>
      <c r="AG841" t="s">
        <v>46</v>
      </c>
      <c r="AH841" t="s">
        <v>158</v>
      </c>
      <c r="AI841" s="1">
        <v>39762</v>
      </c>
      <c r="AJ841">
        <v>17255.59</v>
      </c>
      <c r="AK841" s="33">
        <f t="shared" si="39"/>
        <v>43</v>
      </c>
      <c r="AL841" t="str">
        <f t="shared" si="40"/>
        <v>39-43</v>
      </c>
      <c r="AM841" t="str">
        <f t="shared" si="41"/>
        <v>16.000 a 17.999</v>
      </c>
    </row>
    <row r="842" spans="1:39" x14ac:dyDescent="0.25">
      <c r="A842" t="s">
        <v>3737</v>
      </c>
      <c r="B842" t="s">
        <v>36</v>
      </c>
      <c r="C842">
        <v>2532593</v>
      </c>
      <c r="D842">
        <v>8890395850</v>
      </c>
      <c r="E842" t="s">
        <v>3738</v>
      </c>
      <c r="F842" t="s">
        <v>37</v>
      </c>
      <c r="G842" t="s">
        <v>3739</v>
      </c>
      <c r="H842" t="s">
        <v>80</v>
      </c>
      <c r="I842" t="s">
        <v>39</v>
      </c>
      <c r="K842" t="s">
        <v>72</v>
      </c>
      <c r="L842" t="s">
        <v>139</v>
      </c>
      <c r="M842">
        <v>335</v>
      </c>
      <c r="N842" t="s">
        <v>159</v>
      </c>
      <c r="O842" t="s">
        <v>41</v>
      </c>
      <c r="P842">
        <v>335</v>
      </c>
      <c r="Q842" t="s">
        <v>159</v>
      </c>
      <c r="R842" t="s">
        <v>41</v>
      </c>
      <c r="T842" t="s">
        <v>61</v>
      </c>
      <c r="U842" t="s">
        <v>1257</v>
      </c>
      <c r="V842" t="s">
        <v>44</v>
      </c>
      <c r="X842" t="s">
        <v>45</v>
      </c>
      <c r="AA842">
        <v>0</v>
      </c>
      <c r="AC842">
        <v>0</v>
      </c>
      <c r="AG842" t="s">
        <v>46</v>
      </c>
      <c r="AH842" t="s">
        <v>158</v>
      </c>
      <c r="AI842" s="1">
        <v>43158</v>
      </c>
      <c r="AJ842">
        <v>11800.12</v>
      </c>
      <c r="AK842" s="33">
        <f t="shared" si="39"/>
        <v>55</v>
      </c>
      <c r="AL842" t="str">
        <f t="shared" si="40"/>
        <v>54-58</v>
      </c>
      <c r="AM842" t="str">
        <f t="shared" si="41"/>
        <v>10.000 a 11.999</v>
      </c>
    </row>
    <row r="843" spans="1:39" x14ac:dyDescent="0.25">
      <c r="A843" t="s">
        <v>3740</v>
      </c>
      <c r="B843" t="s">
        <v>36</v>
      </c>
      <c r="C843">
        <v>1044802</v>
      </c>
      <c r="D843">
        <v>52887065220</v>
      </c>
      <c r="E843" t="s">
        <v>156</v>
      </c>
      <c r="F843" t="s">
        <v>37</v>
      </c>
      <c r="G843" t="s">
        <v>3741</v>
      </c>
      <c r="H843" t="s">
        <v>38</v>
      </c>
      <c r="I843" t="s">
        <v>39</v>
      </c>
      <c r="K843" t="s">
        <v>3742</v>
      </c>
      <c r="M843">
        <v>786</v>
      </c>
      <c r="N843" t="s">
        <v>375</v>
      </c>
      <c r="O843" t="s">
        <v>142</v>
      </c>
      <c r="P843">
        <v>301</v>
      </c>
      <c r="Q843" t="s">
        <v>69</v>
      </c>
      <c r="R843" t="s">
        <v>70</v>
      </c>
      <c r="T843" t="s">
        <v>61</v>
      </c>
      <c r="U843" t="s">
        <v>1534</v>
      </c>
      <c r="V843" t="s">
        <v>44</v>
      </c>
      <c r="X843" t="s">
        <v>45</v>
      </c>
      <c r="Z843" t="s">
        <v>498</v>
      </c>
      <c r="AA843">
        <v>26448</v>
      </c>
      <c r="AB843" t="s">
        <v>3743</v>
      </c>
      <c r="AC843">
        <v>0</v>
      </c>
      <c r="AE843" t="s">
        <v>282</v>
      </c>
      <c r="AF843" t="s">
        <v>290</v>
      </c>
      <c r="AG843" t="s">
        <v>46</v>
      </c>
      <c r="AH843" t="s">
        <v>158</v>
      </c>
      <c r="AI843" s="1">
        <v>44322</v>
      </c>
      <c r="AJ843">
        <v>10097</v>
      </c>
      <c r="AK843" s="33">
        <f t="shared" si="39"/>
        <v>31</v>
      </c>
      <c r="AL843" t="str">
        <f t="shared" si="40"/>
        <v>29-33</v>
      </c>
      <c r="AM843" t="str">
        <f t="shared" si="41"/>
        <v>10.000 a 11.999</v>
      </c>
    </row>
    <row r="844" spans="1:39" x14ac:dyDescent="0.25">
      <c r="A844" t="s">
        <v>3744</v>
      </c>
      <c r="B844" t="s">
        <v>36</v>
      </c>
      <c r="C844">
        <v>3536259</v>
      </c>
      <c r="D844">
        <v>59551038649</v>
      </c>
      <c r="E844" t="s">
        <v>3745</v>
      </c>
      <c r="F844" t="s">
        <v>37</v>
      </c>
      <c r="G844" t="s">
        <v>3746</v>
      </c>
      <c r="H844" t="s">
        <v>48</v>
      </c>
      <c r="I844" t="s">
        <v>39</v>
      </c>
      <c r="K844" t="s">
        <v>40</v>
      </c>
      <c r="L844" t="s">
        <v>59</v>
      </c>
      <c r="M844">
        <v>369</v>
      </c>
      <c r="N844" t="s">
        <v>242</v>
      </c>
      <c r="O844" t="s">
        <v>41</v>
      </c>
      <c r="P844">
        <v>369</v>
      </c>
      <c r="Q844" t="s">
        <v>242</v>
      </c>
      <c r="R844" t="s">
        <v>41</v>
      </c>
      <c r="T844" t="s">
        <v>61</v>
      </c>
      <c r="U844" t="s">
        <v>1351</v>
      </c>
      <c r="V844" t="s">
        <v>44</v>
      </c>
      <c r="X844" t="s">
        <v>45</v>
      </c>
      <c r="AA844">
        <v>0</v>
      </c>
      <c r="AC844">
        <v>0</v>
      </c>
      <c r="AG844" t="s">
        <v>46</v>
      </c>
      <c r="AH844" t="s">
        <v>158</v>
      </c>
      <c r="AI844" s="1">
        <v>40018</v>
      </c>
      <c r="AJ844">
        <v>16591.91</v>
      </c>
      <c r="AK844" s="33">
        <f t="shared" si="39"/>
        <v>59</v>
      </c>
      <c r="AL844" t="str">
        <f t="shared" si="40"/>
        <v>59-63</v>
      </c>
      <c r="AM844" t="str">
        <f t="shared" si="41"/>
        <v>16.000 a 17.999</v>
      </c>
    </row>
    <row r="845" spans="1:39" x14ac:dyDescent="0.25">
      <c r="A845" t="s">
        <v>3747</v>
      </c>
      <c r="B845" t="s">
        <v>36</v>
      </c>
      <c r="C845">
        <v>2264898</v>
      </c>
      <c r="D845">
        <v>5207838750</v>
      </c>
      <c r="E845" t="s">
        <v>3748</v>
      </c>
      <c r="F845" t="s">
        <v>53</v>
      </c>
      <c r="G845" t="s">
        <v>3749</v>
      </c>
      <c r="H845" t="s">
        <v>38</v>
      </c>
      <c r="I845" t="s">
        <v>39</v>
      </c>
      <c r="K845" t="s">
        <v>114</v>
      </c>
      <c r="M845">
        <v>410</v>
      </c>
      <c r="N845" t="s">
        <v>253</v>
      </c>
      <c r="O845" t="s">
        <v>41</v>
      </c>
      <c r="P845">
        <v>410</v>
      </c>
      <c r="Q845" t="s">
        <v>253</v>
      </c>
      <c r="R845" t="s">
        <v>41</v>
      </c>
      <c r="T845" t="s">
        <v>61</v>
      </c>
      <c r="U845" t="s">
        <v>1278</v>
      </c>
      <c r="V845" t="s">
        <v>44</v>
      </c>
      <c r="X845" t="s">
        <v>45</v>
      </c>
      <c r="AA845">
        <v>0</v>
      </c>
      <c r="AC845">
        <v>0</v>
      </c>
      <c r="AG845" t="s">
        <v>46</v>
      </c>
      <c r="AH845" t="s">
        <v>158</v>
      </c>
      <c r="AI845" s="1">
        <v>42327</v>
      </c>
      <c r="AJ845">
        <v>12959.35</v>
      </c>
      <c r="AK845" s="33">
        <f t="shared" si="39"/>
        <v>42</v>
      </c>
      <c r="AL845" t="str">
        <f t="shared" si="40"/>
        <v>39-43</v>
      </c>
      <c r="AM845" t="str">
        <f t="shared" si="41"/>
        <v>12.000 a 13.999</v>
      </c>
    </row>
    <row r="846" spans="1:39" x14ac:dyDescent="0.25">
      <c r="A846" t="s">
        <v>3750</v>
      </c>
      <c r="B846" t="s">
        <v>36</v>
      </c>
      <c r="C846">
        <v>2089585</v>
      </c>
      <c r="D846">
        <v>33256407889</v>
      </c>
      <c r="E846" t="s">
        <v>3751</v>
      </c>
      <c r="F846" t="s">
        <v>53</v>
      </c>
      <c r="G846" t="s">
        <v>3752</v>
      </c>
      <c r="H846" t="s">
        <v>48</v>
      </c>
      <c r="I846" t="s">
        <v>39</v>
      </c>
      <c r="K846" t="s">
        <v>72</v>
      </c>
      <c r="M846">
        <v>395</v>
      </c>
      <c r="N846" t="s">
        <v>107</v>
      </c>
      <c r="O846" t="s">
        <v>41</v>
      </c>
      <c r="P846">
        <v>395</v>
      </c>
      <c r="Q846" t="s">
        <v>107</v>
      </c>
      <c r="R846" t="s">
        <v>41</v>
      </c>
      <c r="T846" t="s">
        <v>61</v>
      </c>
      <c r="U846" t="s">
        <v>1278</v>
      </c>
      <c r="V846" t="s">
        <v>44</v>
      </c>
      <c r="X846" t="s">
        <v>45</v>
      </c>
      <c r="AA846">
        <v>0</v>
      </c>
      <c r="AC846">
        <v>0</v>
      </c>
      <c r="AG846" t="s">
        <v>46</v>
      </c>
      <c r="AH846" t="s">
        <v>158</v>
      </c>
      <c r="AI846" s="1">
        <v>41681</v>
      </c>
      <c r="AJ846">
        <v>12763.01</v>
      </c>
      <c r="AK846" s="33">
        <f t="shared" si="39"/>
        <v>37</v>
      </c>
      <c r="AL846" t="str">
        <f t="shared" si="40"/>
        <v>34-38</v>
      </c>
      <c r="AM846" t="str">
        <f t="shared" si="41"/>
        <v>12.000 a 13.999</v>
      </c>
    </row>
    <row r="847" spans="1:39" x14ac:dyDescent="0.25">
      <c r="A847" t="s">
        <v>3753</v>
      </c>
      <c r="B847" t="s">
        <v>36</v>
      </c>
      <c r="C847">
        <v>2886660</v>
      </c>
      <c r="D847">
        <v>21705340830</v>
      </c>
      <c r="E847" t="s">
        <v>3754</v>
      </c>
      <c r="F847" t="s">
        <v>37</v>
      </c>
      <c r="G847" t="s">
        <v>3755</v>
      </c>
      <c r="H847" t="s">
        <v>48</v>
      </c>
      <c r="I847" t="s">
        <v>39</v>
      </c>
      <c r="K847" t="s">
        <v>72</v>
      </c>
      <c r="M847">
        <v>332</v>
      </c>
      <c r="N847" t="s">
        <v>82</v>
      </c>
      <c r="O847" t="s">
        <v>81</v>
      </c>
      <c r="P847">
        <v>332</v>
      </c>
      <c r="Q847" t="s">
        <v>82</v>
      </c>
      <c r="R847" t="s">
        <v>81</v>
      </c>
      <c r="T847" t="s">
        <v>61</v>
      </c>
      <c r="U847" t="s">
        <v>1351</v>
      </c>
      <c r="V847" t="s">
        <v>44</v>
      </c>
      <c r="X847" t="s">
        <v>45</v>
      </c>
      <c r="Z847" t="s">
        <v>162</v>
      </c>
      <c r="AA847">
        <v>0</v>
      </c>
      <c r="AC847">
        <v>0</v>
      </c>
      <c r="AE847" t="s">
        <v>306</v>
      </c>
      <c r="AF847" t="s">
        <v>307</v>
      </c>
      <c r="AG847" t="s">
        <v>46</v>
      </c>
      <c r="AH847" t="s">
        <v>158</v>
      </c>
      <c r="AI847" s="1">
        <v>41323</v>
      </c>
      <c r="AJ847">
        <v>16591.91</v>
      </c>
      <c r="AK847" s="33">
        <f t="shared" si="39"/>
        <v>40</v>
      </c>
      <c r="AL847" t="str">
        <f t="shared" si="40"/>
        <v>39-43</v>
      </c>
      <c r="AM847" t="str">
        <f t="shared" si="41"/>
        <v>16.000 a 17.999</v>
      </c>
    </row>
    <row r="848" spans="1:39" x14ac:dyDescent="0.25">
      <c r="A848" t="s">
        <v>3756</v>
      </c>
      <c r="B848" t="s">
        <v>36</v>
      </c>
      <c r="C848">
        <v>2296227</v>
      </c>
      <c r="D848">
        <v>98686712649</v>
      </c>
      <c r="E848" t="s">
        <v>3757</v>
      </c>
      <c r="F848" t="s">
        <v>53</v>
      </c>
      <c r="G848" t="s">
        <v>3758</v>
      </c>
      <c r="H848" t="s">
        <v>48</v>
      </c>
      <c r="I848" t="s">
        <v>39</v>
      </c>
      <c r="K848" t="s">
        <v>40</v>
      </c>
      <c r="L848" t="s">
        <v>59</v>
      </c>
      <c r="M848">
        <v>288</v>
      </c>
      <c r="N848" t="s">
        <v>186</v>
      </c>
      <c r="O848" t="s">
        <v>86</v>
      </c>
      <c r="P848">
        <v>288</v>
      </c>
      <c r="Q848" t="s">
        <v>186</v>
      </c>
      <c r="R848" t="s">
        <v>86</v>
      </c>
      <c r="T848" t="s">
        <v>61</v>
      </c>
      <c r="U848" t="s">
        <v>1269</v>
      </c>
      <c r="V848" t="s">
        <v>44</v>
      </c>
      <c r="X848" t="s">
        <v>45</v>
      </c>
      <c r="AA848">
        <v>0</v>
      </c>
      <c r="AC848">
        <v>0</v>
      </c>
      <c r="AG848" t="s">
        <v>46</v>
      </c>
      <c r="AH848" t="s">
        <v>158</v>
      </c>
      <c r="AI848" s="1">
        <v>39660</v>
      </c>
      <c r="AJ848">
        <v>17945.810000000001</v>
      </c>
      <c r="AK848" s="33">
        <f t="shared" si="39"/>
        <v>48</v>
      </c>
      <c r="AL848" t="str">
        <f t="shared" si="40"/>
        <v>44-48</v>
      </c>
      <c r="AM848" t="str">
        <f t="shared" si="41"/>
        <v>16.000 a 17.999</v>
      </c>
    </row>
    <row r="849" spans="1:39" x14ac:dyDescent="0.25">
      <c r="A849" t="s">
        <v>3759</v>
      </c>
      <c r="B849" t="s">
        <v>36</v>
      </c>
      <c r="C849">
        <v>2568421</v>
      </c>
      <c r="D849">
        <v>5310795626</v>
      </c>
      <c r="E849" t="s">
        <v>566</v>
      </c>
      <c r="F849" t="s">
        <v>53</v>
      </c>
      <c r="G849" t="s">
        <v>3760</v>
      </c>
      <c r="H849" t="s">
        <v>48</v>
      </c>
      <c r="I849" t="s">
        <v>39</v>
      </c>
      <c r="K849" t="s">
        <v>40</v>
      </c>
      <c r="L849" t="s">
        <v>119</v>
      </c>
      <c r="M849">
        <v>391</v>
      </c>
      <c r="N849" t="s">
        <v>64</v>
      </c>
      <c r="O849" t="s">
        <v>41</v>
      </c>
      <c r="P849">
        <v>391</v>
      </c>
      <c r="Q849" t="s">
        <v>64</v>
      </c>
      <c r="R849" t="s">
        <v>41</v>
      </c>
      <c r="T849" t="s">
        <v>61</v>
      </c>
      <c r="U849" t="s">
        <v>1236</v>
      </c>
      <c r="V849" t="s">
        <v>44</v>
      </c>
      <c r="X849" t="s">
        <v>45</v>
      </c>
      <c r="AA849">
        <v>0</v>
      </c>
      <c r="AC849">
        <v>0</v>
      </c>
      <c r="AG849" t="s">
        <v>46</v>
      </c>
      <c r="AH849" t="s">
        <v>158</v>
      </c>
      <c r="AI849" s="1">
        <v>42353</v>
      </c>
      <c r="AJ849">
        <v>12272.12</v>
      </c>
      <c r="AK849" s="33">
        <f t="shared" si="39"/>
        <v>40</v>
      </c>
      <c r="AL849" t="str">
        <f t="shared" si="40"/>
        <v>39-43</v>
      </c>
      <c r="AM849" t="str">
        <f t="shared" si="41"/>
        <v>12.000 a 13.999</v>
      </c>
    </row>
    <row r="850" spans="1:39" x14ac:dyDescent="0.25">
      <c r="A850" t="s">
        <v>3761</v>
      </c>
      <c r="B850" t="s">
        <v>36</v>
      </c>
      <c r="C850">
        <v>1222078</v>
      </c>
      <c r="D850">
        <v>56461801634</v>
      </c>
      <c r="E850" t="s">
        <v>3762</v>
      </c>
      <c r="F850" t="s">
        <v>53</v>
      </c>
      <c r="G850" t="s">
        <v>3763</v>
      </c>
      <c r="H850" t="s">
        <v>38</v>
      </c>
      <c r="I850" t="s">
        <v>39</v>
      </c>
      <c r="K850" t="s">
        <v>40</v>
      </c>
      <c r="L850" t="s">
        <v>284</v>
      </c>
      <c r="M850">
        <v>807</v>
      </c>
      <c r="N850" t="s">
        <v>210</v>
      </c>
      <c r="O850" t="s">
        <v>41</v>
      </c>
      <c r="P850">
        <v>807</v>
      </c>
      <c r="Q850" t="s">
        <v>210</v>
      </c>
      <c r="R850" t="s">
        <v>41</v>
      </c>
      <c r="T850" t="s">
        <v>61</v>
      </c>
      <c r="U850" t="s">
        <v>1252</v>
      </c>
      <c r="V850" t="s">
        <v>44</v>
      </c>
      <c r="X850" t="s">
        <v>45</v>
      </c>
      <c r="AA850">
        <v>0</v>
      </c>
      <c r="AC850">
        <v>0</v>
      </c>
      <c r="AG850" t="s">
        <v>46</v>
      </c>
      <c r="AH850" t="s">
        <v>158</v>
      </c>
      <c r="AI850" s="1">
        <v>37676</v>
      </c>
      <c r="AJ850">
        <v>20530.009999999998</v>
      </c>
      <c r="AK850" s="33">
        <f t="shared" si="39"/>
        <v>56</v>
      </c>
      <c r="AL850" t="str">
        <f t="shared" si="40"/>
        <v>54-58</v>
      </c>
      <c r="AM850" t="str">
        <f t="shared" si="41"/>
        <v>20.000 ou mais</v>
      </c>
    </row>
    <row r="851" spans="1:39" x14ac:dyDescent="0.25">
      <c r="A851" t="s">
        <v>3764</v>
      </c>
      <c r="B851" t="s">
        <v>36</v>
      </c>
      <c r="C851">
        <v>2697923</v>
      </c>
      <c r="D851">
        <v>3036583637</v>
      </c>
      <c r="E851" t="s">
        <v>3765</v>
      </c>
      <c r="F851" t="s">
        <v>37</v>
      </c>
      <c r="G851" t="s">
        <v>3766</v>
      </c>
      <c r="H851" t="s">
        <v>48</v>
      </c>
      <c r="I851" t="s">
        <v>39</v>
      </c>
      <c r="K851" t="s">
        <v>40</v>
      </c>
      <c r="M851">
        <v>369</v>
      </c>
      <c r="N851" t="s">
        <v>242</v>
      </c>
      <c r="O851" t="s">
        <v>41</v>
      </c>
      <c r="P851">
        <v>369</v>
      </c>
      <c r="Q851" t="s">
        <v>242</v>
      </c>
      <c r="R851" t="s">
        <v>41</v>
      </c>
      <c r="T851" t="s">
        <v>61</v>
      </c>
      <c r="U851" t="s">
        <v>1278</v>
      </c>
      <c r="V851" t="s">
        <v>44</v>
      </c>
      <c r="X851" t="s">
        <v>45</v>
      </c>
      <c r="AA851">
        <v>0</v>
      </c>
      <c r="AC851">
        <v>0</v>
      </c>
      <c r="AG851" t="s">
        <v>46</v>
      </c>
      <c r="AH851" t="s">
        <v>158</v>
      </c>
      <c r="AI851" s="1">
        <v>40570</v>
      </c>
      <c r="AJ851">
        <v>12763.01</v>
      </c>
      <c r="AK851" s="33">
        <f t="shared" si="39"/>
        <v>46</v>
      </c>
      <c r="AL851" t="str">
        <f t="shared" si="40"/>
        <v>44-48</v>
      </c>
      <c r="AM851" t="str">
        <f t="shared" si="41"/>
        <v>12.000 a 13.999</v>
      </c>
    </row>
    <row r="852" spans="1:39" x14ac:dyDescent="0.25">
      <c r="A852" t="s">
        <v>3767</v>
      </c>
      <c r="B852" t="s">
        <v>36</v>
      </c>
      <c r="C852">
        <v>413286</v>
      </c>
      <c r="D852">
        <v>7126257805</v>
      </c>
      <c r="E852" t="s">
        <v>756</v>
      </c>
      <c r="F852" t="s">
        <v>53</v>
      </c>
      <c r="G852" t="s">
        <v>3768</v>
      </c>
      <c r="H852" t="s">
        <v>67</v>
      </c>
      <c r="I852" t="s">
        <v>39</v>
      </c>
      <c r="K852" t="s">
        <v>40</v>
      </c>
      <c r="L852" t="s">
        <v>59</v>
      </c>
      <c r="M852">
        <v>414</v>
      </c>
      <c r="N852" t="s">
        <v>128</v>
      </c>
      <c r="O852" t="s">
        <v>41</v>
      </c>
      <c r="P852">
        <v>414</v>
      </c>
      <c r="Q852" t="s">
        <v>128</v>
      </c>
      <c r="R852" t="s">
        <v>41</v>
      </c>
      <c r="T852" t="s">
        <v>61</v>
      </c>
      <c r="U852" t="s">
        <v>1252</v>
      </c>
      <c r="V852" t="s">
        <v>44</v>
      </c>
      <c r="X852" t="s">
        <v>45</v>
      </c>
      <c r="AA852">
        <v>0</v>
      </c>
      <c r="AC852">
        <v>0</v>
      </c>
      <c r="AG852" t="s">
        <v>46</v>
      </c>
      <c r="AH852" t="s">
        <v>158</v>
      </c>
      <c r="AI852" s="1">
        <v>32478</v>
      </c>
      <c r="AJ852">
        <v>21580.38</v>
      </c>
      <c r="AK852" s="33">
        <f t="shared" si="39"/>
        <v>60</v>
      </c>
      <c r="AL852" t="str">
        <f t="shared" si="40"/>
        <v>59-63</v>
      </c>
      <c r="AM852" t="str">
        <f t="shared" si="41"/>
        <v>20.000 ou mais</v>
      </c>
    </row>
    <row r="853" spans="1:39" x14ac:dyDescent="0.25">
      <c r="A853" t="s">
        <v>3769</v>
      </c>
      <c r="B853" t="s">
        <v>36</v>
      </c>
      <c r="C853">
        <v>2023205</v>
      </c>
      <c r="D853">
        <v>71847944</v>
      </c>
      <c r="E853" t="s">
        <v>2695</v>
      </c>
      <c r="F853" t="s">
        <v>37</v>
      </c>
      <c r="G853" t="s">
        <v>3770</v>
      </c>
      <c r="H853" t="s">
        <v>48</v>
      </c>
      <c r="I853" t="s">
        <v>39</v>
      </c>
      <c r="K853" t="s">
        <v>68</v>
      </c>
      <c r="M853">
        <v>369</v>
      </c>
      <c r="N853" t="s">
        <v>242</v>
      </c>
      <c r="O853" t="s">
        <v>41</v>
      </c>
      <c r="P853">
        <v>369</v>
      </c>
      <c r="Q853" t="s">
        <v>242</v>
      </c>
      <c r="R853" t="s">
        <v>41</v>
      </c>
      <c r="T853" t="s">
        <v>61</v>
      </c>
      <c r="U853" t="s">
        <v>1302</v>
      </c>
      <c r="V853" t="s">
        <v>44</v>
      </c>
      <c r="X853" t="s">
        <v>45</v>
      </c>
      <c r="AA853">
        <v>0</v>
      </c>
      <c r="AC853">
        <v>0</v>
      </c>
      <c r="AG853" t="s">
        <v>46</v>
      </c>
      <c r="AH853" t="s">
        <v>158</v>
      </c>
      <c r="AI853" s="1">
        <v>41396</v>
      </c>
      <c r="AJ853">
        <v>13273.52</v>
      </c>
      <c r="AK853" s="33">
        <f t="shared" si="39"/>
        <v>48</v>
      </c>
      <c r="AL853" t="str">
        <f t="shared" si="40"/>
        <v>44-48</v>
      </c>
      <c r="AM853" t="str">
        <f t="shared" si="41"/>
        <v>12.000 a 13.999</v>
      </c>
    </row>
    <row r="854" spans="1:39" x14ac:dyDescent="0.25">
      <c r="A854" t="s">
        <v>3771</v>
      </c>
      <c r="B854" t="s">
        <v>36</v>
      </c>
      <c r="C854">
        <v>1150233</v>
      </c>
      <c r="D854">
        <v>5956612622</v>
      </c>
      <c r="E854" t="s">
        <v>3772</v>
      </c>
      <c r="F854" t="s">
        <v>37</v>
      </c>
      <c r="G854" t="s">
        <v>3773</v>
      </c>
      <c r="H854" t="s">
        <v>48</v>
      </c>
      <c r="I854" t="s">
        <v>39</v>
      </c>
      <c r="K854" t="s">
        <v>40</v>
      </c>
      <c r="M854">
        <v>305</v>
      </c>
      <c r="N854" t="s">
        <v>100</v>
      </c>
      <c r="O854" t="s">
        <v>86</v>
      </c>
      <c r="P854">
        <v>305</v>
      </c>
      <c r="Q854" t="s">
        <v>100</v>
      </c>
      <c r="R854" t="s">
        <v>86</v>
      </c>
      <c r="T854" t="s">
        <v>61</v>
      </c>
      <c r="U854" t="s">
        <v>1257</v>
      </c>
      <c r="V854" t="s">
        <v>44</v>
      </c>
      <c r="X854" t="s">
        <v>45</v>
      </c>
      <c r="AA854">
        <v>0</v>
      </c>
      <c r="AC854">
        <v>0</v>
      </c>
      <c r="AG854" t="s">
        <v>46</v>
      </c>
      <c r="AH854" t="s">
        <v>158</v>
      </c>
      <c r="AI854" s="1">
        <v>43158</v>
      </c>
      <c r="AJ854">
        <v>11800.12</v>
      </c>
      <c r="AK854" s="33">
        <f t="shared" si="39"/>
        <v>39</v>
      </c>
      <c r="AL854" t="str">
        <f t="shared" si="40"/>
        <v>39-43</v>
      </c>
      <c r="AM854" t="str">
        <f t="shared" si="41"/>
        <v>10.000 a 11.999</v>
      </c>
    </row>
    <row r="855" spans="1:39" x14ac:dyDescent="0.25">
      <c r="A855" t="s">
        <v>3774</v>
      </c>
      <c r="B855" t="s">
        <v>36</v>
      </c>
      <c r="C855">
        <v>2377530</v>
      </c>
      <c r="D855">
        <v>35222441334</v>
      </c>
      <c r="E855" t="s">
        <v>78</v>
      </c>
      <c r="F855" t="s">
        <v>53</v>
      </c>
      <c r="G855" t="s">
        <v>3775</v>
      </c>
      <c r="H855" t="s">
        <v>48</v>
      </c>
      <c r="I855" t="s">
        <v>39</v>
      </c>
      <c r="K855" t="s">
        <v>233</v>
      </c>
      <c r="L855" t="s">
        <v>3776</v>
      </c>
      <c r="M855">
        <v>369</v>
      </c>
      <c r="N855" t="s">
        <v>242</v>
      </c>
      <c r="O855" t="s">
        <v>41</v>
      </c>
      <c r="P855">
        <v>369</v>
      </c>
      <c r="Q855" t="s">
        <v>242</v>
      </c>
      <c r="R855" t="s">
        <v>41</v>
      </c>
      <c r="T855" t="s">
        <v>61</v>
      </c>
      <c r="U855" t="s">
        <v>1351</v>
      </c>
      <c r="V855" t="s">
        <v>44</v>
      </c>
      <c r="X855" t="s">
        <v>45</v>
      </c>
      <c r="AA855">
        <v>0</v>
      </c>
      <c r="AC855">
        <v>0</v>
      </c>
      <c r="AG855" t="s">
        <v>46</v>
      </c>
      <c r="AH855" t="s">
        <v>158</v>
      </c>
      <c r="AI855" s="1">
        <v>40018</v>
      </c>
      <c r="AJ855">
        <v>16591.91</v>
      </c>
      <c r="AK855" s="33">
        <f t="shared" si="39"/>
        <v>52</v>
      </c>
      <c r="AL855" t="str">
        <f t="shared" si="40"/>
        <v>49-53</v>
      </c>
      <c r="AM855" t="str">
        <f t="shared" si="41"/>
        <v>16.000 a 17.999</v>
      </c>
    </row>
    <row r="856" spans="1:39" x14ac:dyDescent="0.25">
      <c r="A856" t="s">
        <v>3777</v>
      </c>
      <c r="B856" t="s">
        <v>36</v>
      </c>
      <c r="C856">
        <v>1809037</v>
      </c>
      <c r="D856">
        <v>22229885863</v>
      </c>
      <c r="E856" t="s">
        <v>524</v>
      </c>
      <c r="F856" t="s">
        <v>37</v>
      </c>
      <c r="G856" t="s">
        <v>3778</v>
      </c>
      <c r="H856" t="s">
        <v>67</v>
      </c>
      <c r="I856" t="s">
        <v>39</v>
      </c>
      <c r="K856" t="s">
        <v>40</v>
      </c>
      <c r="M856">
        <v>314</v>
      </c>
      <c r="N856" t="s">
        <v>135</v>
      </c>
      <c r="O856" t="s">
        <v>86</v>
      </c>
      <c r="P856">
        <v>314</v>
      </c>
      <c r="Q856" t="s">
        <v>135</v>
      </c>
      <c r="R856" t="s">
        <v>86</v>
      </c>
      <c r="T856" t="s">
        <v>61</v>
      </c>
      <c r="U856" t="s">
        <v>1285</v>
      </c>
      <c r="V856" t="s">
        <v>44</v>
      </c>
      <c r="X856" t="s">
        <v>45</v>
      </c>
      <c r="AA856">
        <v>0</v>
      </c>
      <c r="AC856">
        <v>0</v>
      </c>
      <c r="AG856" t="s">
        <v>46</v>
      </c>
      <c r="AH856" t="s">
        <v>158</v>
      </c>
      <c r="AI856" s="1">
        <v>40410</v>
      </c>
      <c r="AJ856">
        <v>18058.169999999998</v>
      </c>
      <c r="AK856" s="33">
        <f t="shared" si="39"/>
        <v>42</v>
      </c>
      <c r="AL856" t="str">
        <f t="shared" si="40"/>
        <v>39-43</v>
      </c>
      <c r="AM856" t="str">
        <f t="shared" si="41"/>
        <v>18.000 a 19.999</v>
      </c>
    </row>
    <row r="857" spans="1:39" x14ac:dyDescent="0.25">
      <c r="A857" t="s">
        <v>3779</v>
      </c>
      <c r="B857" t="s">
        <v>36</v>
      </c>
      <c r="C857">
        <v>2580620</v>
      </c>
      <c r="D857">
        <v>3107758680</v>
      </c>
      <c r="E857" t="s">
        <v>3780</v>
      </c>
      <c r="F857" t="s">
        <v>53</v>
      </c>
      <c r="G857" t="s">
        <v>3781</v>
      </c>
      <c r="H857" t="s">
        <v>48</v>
      </c>
      <c r="I857" t="s">
        <v>39</v>
      </c>
      <c r="K857" t="s">
        <v>40</v>
      </c>
      <c r="L857" t="s">
        <v>124</v>
      </c>
      <c r="M857">
        <v>391</v>
      </c>
      <c r="N857" t="s">
        <v>64</v>
      </c>
      <c r="O857" t="s">
        <v>41</v>
      </c>
      <c r="P857">
        <v>391</v>
      </c>
      <c r="Q857" t="s">
        <v>64</v>
      </c>
      <c r="R857" t="s">
        <v>41</v>
      </c>
      <c r="T857" t="s">
        <v>61</v>
      </c>
      <c r="U857" t="s">
        <v>1241</v>
      </c>
      <c r="V857" t="s">
        <v>44</v>
      </c>
      <c r="X857" t="s">
        <v>45</v>
      </c>
      <c r="AA857">
        <v>0</v>
      </c>
      <c r="AC857">
        <v>0</v>
      </c>
      <c r="AG857" t="s">
        <v>46</v>
      </c>
      <c r="AH857" t="s">
        <v>158</v>
      </c>
      <c r="AI857" s="1">
        <v>40028</v>
      </c>
      <c r="AJ857">
        <v>18663.64</v>
      </c>
      <c r="AK857" s="33">
        <f t="shared" si="39"/>
        <v>45</v>
      </c>
      <c r="AL857" t="str">
        <f t="shared" si="40"/>
        <v>44-48</v>
      </c>
      <c r="AM857" t="str">
        <f t="shared" si="41"/>
        <v>18.000 a 19.999</v>
      </c>
    </row>
    <row r="858" spans="1:39" x14ac:dyDescent="0.25">
      <c r="A858" t="s">
        <v>3782</v>
      </c>
      <c r="B858" t="s">
        <v>36</v>
      </c>
      <c r="C858">
        <v>2329134</v>
      </c>
      <c r="D858">
        <v>1549033611</v>
      </c>
      <c r="E858" t="s">
        <v>3783</v>
      </c>
      <c r="F858" t="s">
        <v>37</v>
      </c>
      <c r="G858" t="s">
        <v>3784</v>
      </c>
      <c r="H858" t="s">
        <v>48</v>
      </c>
      <c r="I858" t="s">
        <v>39</v>
      </c>
      <c r="K858" t="s">
        <v>40</v>
      </c>
      <c r="M858">
        <v>815</v>
      </c>
      <c r="N858" t="s">
        <v>292</v>
      </c>
      <c r="O858" t="s">
        <v>41</v>
      </c>
      <c r="P858">
        <v>808</v>
      </c>
      <c r="Q858" t="s">
        <v>127</v>
      </c>
      <c r="R858" t="s">
        <v>41</v>
      </c>
      <c r="T858" t="s">
        <v>61</v>
      </c>
      <c r="U858" t="s">
        <v>1244</v>
      </c>
      <c r="V858" t="s">
        <v>44</v>
      </c>
      <c r="X858" t="s">
        <v>45</v>
      </c>
      <c r="AA858">
        <v>26277</v>
      </c>
      <c r="AB858" t="s">
        <v>238</v>
      </c>
      <c r="AC858">
        <v>0</v>
      </c>
      <c r="AG858" t="s">
        <v>46</v>
      </c>
      <c r="AH858" t="s">
        <v>158</v>
      </c>
      <c r="AI858" s="1">
        <v>44699</v>
      </c>
      <c r="AJ858">
        <v>9616.18</v>
      </c>
      <c r="AK858" s="33">
        <f t="shared" si="39"/>
        <v>36</v>
      </c>
      <c r="AL858" t="str">
        <f t="shared" si="40"/>
        <v>34-38</v>
      </c>
      <c r="AM858" t="str">
        <f t="shared" si="41"/>
        <v>8.000 a 9.999</v>
      </c>
    </row>
    <row r="859" spans="1:39" x14ac:dyDescent="0.25">
      <c r="A859" t="s">
        <v>3785</v>
      </c>
      <c r="B859" t="s">
        <v>36</v>
      </c>
      <c r="C859">
        <v>3119619</v>
      </c>
      <c r="D859">
        <v>30503880809</v>
      </c>
      <c r="E859" t="s">
        <v>3786</v>
      </c>
      <c r="F859" t="s">
        <v>37</v>
      </c>
      <c r="G859" t="s">
        <v>3787</v>
      </c>
      <c r="H859" t="s">
        <v>48</v>
      </c>
      <c r="I859" t="s">
        <v>39</v>
      </c>
      <c r="K859" t="s">
        <v>72</v>
      </c>
      <c r="M859">
        <v>436</v>
      </c>
      <c r="N859" t="s">
        <v>3788</v>
      </c>
      <c r="O859" t="s">
        <v>86</v>
      </c>
      <c r="P859">
        <v>319</v>
      </c>
      <c r="Q859" t="s">
        <v>118</v>
      </c>
      <c r="R859" t="s">
        <v>86</v>
      </c>
      <c r="T859" t="s">
        <v>61</v>
      </c>
      <c r="U859" t="s">
        <v>1257</v>
      </c>
      <c r="V859" t="s">
        <v>44</v>
      </c>
      <c r="X859" t="s">
        <v>45</v>
      </c>
      <c r="AA859">
        <v>0</v>
      </c>
      <c r="AC859">
        <v>0</v>
      </c>
      <c r="AG859" t="s">
        <v>46</v>
      </c>
      <c r="AH859" t="s">
        <v>158</v>
      </c>
      <c r="AI859" s="1">
        <v>43570</v>
      </c>
      <c r="AJ859">
        <v>12348.96</v>
      </c>
      <c r="AK859" s="33">
        <f t="shared" si="39"/>
        <v>42</v>
      </c>
      <c r="AL859" t="str">
        <f t="shared" si="40"/>
        <v>39-43</v>
      </c>
      <c r="AM859" t="str">
        <f t="shared" si="41"/>
        <v>12.000 a 13.999</v>
      </c>
    </row>
    <row r="860" spans="1:39" x14ac:dyDescent="0.25">
      <c r="A860" t="s">
        <v>3789</v>
      </c>
      <c r="B860" t="s">
        <v>36</v>
      </c>
      <c r="C860">
        <v>2889211</v>
      </c>
      <c r="D860">
        <v>5702007689</v>
      </c>
      <c r="E860" t="s">
        <v>3790</v>
      </c>
      <c r="F860" t="s">
        <v>53</v>
      </c>
      <c r="G860" t="s">
        <v>3791</v>
      </c>
      <c r="H860" t="s">
        <v>80</v>
      </c>
      <c r="I860" t="s">
        <v>39</v>
      </c>
      <c r="K860" t="s">
        <v>40</v>
      </c>
      <c r="M860">
        <v>808</v>
      </c>
      <c r="N860" t="s">
        <v>127</v>
      </c>
      <c r="O860" t="s">
        <v>41</v>
      </c>
      <c r="P860">
        <v>808</v>
      </c>
      <c r="Q860" t="s">
        <v>127</v>
      </c>
      <c r="R860" t="s">
        <v>41</v>
      </c>
      <c r="T860" t="s">
        <v>61</v>
      </c>
      <c r="U860" t="s">
        <v>1236</v>
      </c>
      <c r="V860" t="s">
        <v>44</v>
      </c>
      <c r="X860" t="s">
        <v>45</v>
      </c>
      <c r="AA860">
        <v>0</v>
      </c>
      <c r="AC860">
        <v>0</v>
      </c>
      <c r="AG860" t="s">
        <v>46</v>
      </c>
      <c r="AH860" t="s">
        <v>158</v>
      </c>
      <c r="AI860" s="1">
        <v>41626</v>
      </c>
      <c r="AJ860">
        <v>16124.88</v>
      </c>
      <c r="AK860" s="33">
        <f t="shared" si="39"/>
        <v>38</v>
      </c>
      <c r="AL860" t="str">
        <f t="shared" si="40"/>
        <v>34-38</v>
      </c>
      <c r="AM860" t="str">
        <f t="shared" si="41"/>
        <v>16.000 a 17.999</v>
      </c>
    </row>
    <row r="861" spans="1:39" x14ac:dyDescent="0.25">
      <c r="A861" t="s">
        <v>3792</v>
      </c>
      <c r="B861" t="s">
        <v>36</v>
      </c>
      <c r="C861">
        <v>2381756</v>
      </c>
      <c r="D861">
        <v>742894037</v>
      </c>
      <c r="E861" t="s">
        <v>3793</v>
      </c>
      <c r="F861" t="s">
        <v>53</v>
      </c>
      <c r="G861" t="s">
        <v>3794</v>
      </c>
      <c r="H861" t="s">
        <v>48</v>
      </c>
      <c r="I861" t="s">
        <v>39</v>
      </c>
      <c r="K861" t="s">
        <v>271</v>
      </c>
      <c r="M861">
        <v>1342</v>
      </c>
      <c r="N861" t="s">
        <v>3795</v>
      </c>
      <c r="O861" t="s">
        <v>142</v>
      </c>
      <c r="P861">
        <v>301</v>
      </c>
      <c r="Q861" t="s">
        <v>69</v>
      </c>
      <c r="R861" t="s">
        <v>70</v>
      </c>
      <c r="T861" t="s">
        <v>61</v>
      </c>
      <c r="U861" t="s">
        <v>1236</v>
      </c>
      <c r="V861" t="s">
        <v>44</v>
      </c>
      <c r="X861" t="s">
        <v>45</v>
      </c>
      <c r="AA861">
        <v>0</v>
      </c>
      <c r="AC861">
        <v>0</v>
      </c>
      <c r="AG861" t="s">
        <v>46</v>
      </c>
      <c r="AH861" t="s">
        <v>158</v>
      </c>
      <c r="AI861" s="1">
        <v>42809</v>
      </c>
      <c r="AJ861">
        <v>13255.3</v>
      </c>
      <c r="AK861" s="33">
        <f t="shared" si="39"/>
        <v>36</v>
      </c>
      <c r="AL861" t="str">
        <f t="shared" si="40"/>
        <v>34-38</v>
      </c>
      <c r="AM861" t="str">
        <f t="shared" si="41"/>
        <v>12.000 a 13.999</v>
      </c>
    </row>
    <row r="862" spans="1:39" x14ac:dyDescent="0.25">
      <c r="A862" t="s">
        <v>3796</v>
      </c>
      <c r="B862" t="s">
        <v>36</v>
      </c>
      <c r="C862">
        <v>1857524</v>
      </c>
      <c r="D862">
        <v>97858633368</v>
      </c>
      <c r="E862" t="s">
        <v>3797</v>
      </c>
      <c r="F862" t="s">
        <v>37</v>
      </c>
      <c r="G862" t="s">
        <v>3798</v>
      </c>
      <c r="H862" t="s">
        <v>38</v>
      </c>
      <c r="I862" t="s">
        <v>39</v>
      </c>
      <c r="K862" t="s">
        <v>207</v>
      </c>
      <c r="M862">
        <v>294</v>
      </c>
      <c r="N862" t="s">
        <v>137</v>
      </c>
      <c r="O862" t="s">
        <v>86</v>
      </c>
      <c r="P862">
        <v>294</v>
      </c>
      <c r="Q862" t="s">
        <v>137</v>
      </c>
      <c r="R862" t="s">
        <v>86</v>
      </c>
      <c r="T862" t="s">
        <v>61</v>
      </c>
      <c r="U862" t="s">
        <v>1278</v>
      </c>
      <c r="V862" t="s">
        <v>44</v>
      </c>
      <c r="X862" t="s">
        <v>45</v>
      </c>
      <c r="AA862">
        <v>26281</v>
      </c>
      <c r="AB862" t="s">
        <v>712</v>
      </c>
      <c r="AC862">
        <v>0</v>
      </c>
      <c r="AG862" t="s">
        <v>46</v>
      </c>
      <c r="AH862" t="s">
        <v>158</v>
      </c>
      <c r="AI862" s="1">
        <v>43525</v>
      </c>
      <c r="AJ862">
        <v>12763.01</v>
      </c>
      <c r="AK862" s="33">
        <f t="shared" si="39"/>
        <v>40</v>
      </c>
      <c r="AL862" t="str">
        <f t="shared" si="40"/>
        <v>39-43</v>
      </c>
      <c r="AM862" t="str">
        <f t="shared" si="41"/>
        <v>12.000 a 13.999</v>
      </c>
    </row>
    <row r="863" spans="1:39" x14ac:dyDescent="0.25">
      <c r="A863" t="s">
        <v>3799</v>
      </c>
      <c r="B863" t="s">
        <v>36</v>
      </c>
      <c r="C863">
        <v>1998490</v>
      </c>
      <c r="D863">
        <v>2788712677</v>
      </c>
      <c r="E863" t="s">
        <v>3800</v>
      </c>
      <c r="F863" t="s">
        <v>53</v>
      </c>
      <c r="G863" t="s">
        <v>3801</v>
      </c>
      <c r="H863" t="s">
        <v>48</v>
      </c>
      <c r="I863" t="s">
        <v>39</v>
      </c>
      <c r="K863" t="s">
        <v>56</v>
      </c>
      <c r="M863">
        <v>1351</v>
      </c>
      <c r="N863" t="s">
        <v>3802</v>
      </c>
      <c r="O863" t="s">
        <v>41</v>
      </c>
      <c r="P863">
        <v>376</v>
      </c>
      <c r="Q863" t="s">
        <v>164</v>
      </c>
      <c r="R863" t="s">
        <v>41</v>
      </c>
      <c r="T863" t="s">
        <v>52</v>
      </c>
      <c r="U863" t="s">
        <v>1236</v>
      </c>
      <c r="V863" t="s">
        <v>44</v>
      </c>
      <c r="X863" t="s">
        <v>45</v>
      </c>
      <c r="AA863">
        <v>0</v>
      </c>
      <c r="AC863">
        <v>0</v>
      </c>
      <c r="AG863" t="s">
        <v>46</v>
      </c>
      <c r="AH863" t="s">
        <v>158</v>
      </c>
      <c r="AI863" s="1">
        <v>41326</v>
      </c>
      <c r="AJ863">
        <v>9545.1200000000008</v>
      </c>
      <c r="AK863" s="33">
        <f t="shared" si="39"/>
        <v>47</v>
      </c>
      <c r="AL863" t="str">
        <f t="shared" si="40"/>
        <v>44-48</v>
      </c>
      <c r="AM863" t="str">
        <f t="shared" si="41"/>
        <v>8.000 a 9.999</v>
      </c>
    </row>
    <row r="864" spans="1:39" x14ac:dyDescent="0.25">
      <c r="A864" t="s">
        <v>3803</v>
      </c>
      <c r="B864" t="s">
        <v>36</v>
      </c>
      <c r="C864">
        <v>2234798</v>
      </c>
      <c r="D864">
        <v>28838104867</v>
      </c>
      <c r="E864" t="s">
        <v>3804</v>
      </c>
      <c r="F864" t="s">
        <v>53</v>
      </c>
      <c r="G864" t="s">
        <v>3805</v>
      </c>
      <c r="H864" t="s">
        <v>48</v>
      </c>
      <c r="I864" t="s">
        <v>39</v>
      </c>
      <c r="K864" t="s">
        <v>72</v>
      </c>
      <c r="M864">
        <v>1208</v>
      </c>
      <c r="N864" t="s">
        <v>3806</v>
      </c>
      <c r="O864" t="s">
        <v>50</v>
      </c>
      <c r="P864">
        <v>369</v>
      </c>
      <c r="Q864" t="s">
        <v>242</v>
      </c>
      <c r="R864" t="s">
        <v>41</v>
      </c>
      <c r="T864" t="s">
        <v>61</v>
      </c>
      <c r="U864" t="s">
        <v>1278</v>
      </c>
      <c r="V864" t="s">
        <v>44</v>
      </c>
      <c r="X864" t="s">
        <v>45</v>
      </c>
      <c r="AA864">
        <v>0</v>
      </c>
      <c r="AC864">
        <v>0</v>
      </c>
      <c r="AG864" t="s">
        <v>46</v>
      </c>
      <c r="AH864" t="s">
        <v>158</v>
      </c>
      <c r="AI864" s="1">
        <v>42171</v>
      </c>
      <c r="AJ864">
        <v>13738.52</v>
      </c>
      <c r="AK864" s="33">
        <f t="shared" si="39"/>
        <v>42</v>
      </c>
      <c r="AL864" t="str">
        <f t="shared" si="40"/>
        <v>39-43</v>
      </c>
      <c r="AM864" t="str">
        <f t="shared" si="41"/>
        <v>12.000 a 13.999</v>
      </c>
    </row>
    <row r="865" spans="1:39" x14ac:dyDescent="0.25">
      <c r="A865" t="s">
        <v>3807</v>
      </c>
      <c r="B865" t="s">
        <v>36</v>
      </c>
      <c r="C865">
        <v>2044410</v>
      </c>
      <c r="D865">
        <v>4767026660</v>
      </c>
      <c r="E865" t="s">
        <v>729</v>
      </c>
      <c r="F865" t="s">
        <v>53</v>
      </c>
      <c r="G865" t="s">
        <v>3808</v>
      </c>
      <c r="H865" t="s">
        <v>48</v>
      </c>
      <c r="I865" t="s">
        <v>39</v>
      </c>
      <c r="K865" t="s">
        <v>40</v>
      </c>
      <c r="M865">
        <v>340</v>
      </c>
      <c r="N865" t="s">
        <v>143</v>
      </c>
      <c r="O865" t="s">
        <v>41</v>
      </c>
      <c r="P865">
        <v>340</v>
      </c>
      <c r="Q865" t="s">
        <v>143</v>
      </c>
      <c r="R865" t="s">
        <v>41</v>
      </c>
      <c r="T865" t="s">
        <v>61</v>
      </c>
      <c r="U865" t="s">
        <v>1302</v>
      </c>
      <c r="V865" t="s">
        <v>44</v>
      </c>
      <c r="X865" t="s">
        <v>45</v>
      </c>
      <c r="AA865">
        <v>0</v>
      </c>
      <c r="AC865">
        <v>0</v>
      </c>
      <c r="AG865" t="s">
        <v>46</v>
      </c>
      <c r="AH865" t="s">
        <v>158</v>
      </c>
      <c r="AI865" s="1">
        <v>41477</v>
      </c>
      <c r="AJ865">
        <v>13273.52</v>
      </c>
      <c r="AK865" s="33">
        <f t="shared" si="39"/>
        <v>44</v>
      </c>
      <c r="AL865" t="str">
        <f t="shared" si="40"/>
        <v>44-48</v>
      </c>
      <c r="AM865" t="str">
        <f t="shared" si="41"/>
        <v>12.000 a 13.999</v>
      </c>
    </row>
    <row r="866" spans="1:39" x14ac:dyDescent="0.25">
      <c r="A866" t="s">
        <v>3809</v>
      </c>
      <c r="B866" t="s">
        <v>36</v>
      </c>
      <c r="C866">
        <v>1287163</v>
      </c>
      <c r="D866">
        <v>391741667</v>
      </c>
      <c r="E866" t="s">
        <v>3810</v>
      </c>
      <c r="F866" t="s">
        <v>53</v>
      </c>
      <c r="G866" t="s">
        <v>3811</v>
      </c>
      <c r="H866" t="s">
        <v>67</v>
      </c>
      <c r="I866" t="s">
        <v>39</v>
      </c>
      <c r="K866" t="s">
        <v>40</v>
      </c>
      <c r="M866">
        <v>335</v>
      </c>
      <c r="N866" t="s">
        <v>159</v>
      </c>
      <c r="O866" t="s">
        <v>41</v>
      </c>
      <c r="P866">
        <v>335</v>
      </c>
      <c r="Q866" t="s">
        <v>159</v>
      </c>
      <c r="R866" t="s">
        <v>41</v>
      </c>
      <c r="T866" t="s">
        <v>61</v>
      </c>
      <c r="U866" t="s">
        <v>1269</v>
      </c>
      <c r="V866" t="s">
        <v>44</v>
      </c>
      <c r="X866" t="s">
        <v>45</v>
      </c>
      <c r="AA866">
        <v>0</v>
      </c>
      <c r="AC866">
        <v>0</v>
      </c>
      <c r="AG866" t="s">
        <v>46</v>
      </c>
      <c r="AH866" t="s">
        <v>158</v>
      </c>
      <c r="AI866" s="1">
        <v>40071</v>
      </c>
      <c r="AJ866">
        <v>17945.810000000001</v>
      </c>
      <c r="AK866" s="33">
        <f t="shared" si="39"/>
        <v>49</v>
      </c>
      <c r="AL866" t="str">
        <f t="shared" si="40"/>
        <v>49-53</v>
      </c>
      <c r="AM866" t="str">
        <f t="shared" si="41"/>
        <v>16.000 a 17.999</v>
      </c>
    </row>
    <row r="867" spans="1:39" x14ac:dyDescent="0.25">
      <c r="A867" t="s">
        <v>3812</v>
      </c>
      <c r="B867" t="s">
        <v>36</v>
      </c>
      <c r="C867">
        <v>2356993</v>
      </c>
      <c r="D867">
        <v>21558738835</v>
      </c>
      <c r="E867" t="s">
        <v>3813</v>
      </c>
      <c r="F867" t="s">
        <v>53</v>
      </c>
      <c r="G867" t="s">
        <v>3814</v>
      </c>
      <c r="H867" t="s">
        <v>48</v>
      </c>
      <c r="I867" t="s">
        <v>39</v>
      </c>
      <c r="K867" t="s">
        <v>72</v>
      </c>
      <c r="M867">
        <v>407</v>
      </c>
      <c r="N867" t="s">
        <v>161</v>
      </c>
      <c r="O867" t="s">
        <v>41</v>
      </c>
      <c r="P867">
        <v>407</v>
      </c>
      <c r="Q867" t="s">
        <v>161</v>
      </c>
      <c r="R867" t="s">
        <v>41</v>
      </c>
      <c r="T867" t="s">
        <v>61</v>
      </c>
      <c r="U867" t="s">
        <v>1236</v>
      </c>
      <c r="V867" t="s">
        <v>44</v>
      </c>
      <c r="X867" t="s">
        <v>45</v>
      </c>
      <c r="AA867">
        <v>0</v>
      </c>
      <c r="AC867">
        <v>0</v>
      </c>
      <c r="AG867" t="s">
        <v>46</v>
      </c>
      <c r="AH867" t="s">
        <v>158</v>
      </c>
      <c r="AI867" s="1">
        <v>42759</v>
      </c>
      <c r="AJ867">
        <v>12272.12</v>
      </c>
      <c r="AK867" s="33">
        <f t="shared" si="39"/>
        <v>42</v>
      </c>
      <c r="AL867" t="str">
        <f t="shared" si="40"/>
        <v>39-43</v>
      </c>
      <c r="AM867" t="str">
        <f t="shared" si="41"/>
        <v>12.000 a 13.999</v>
      </c>
    </row>
    <row r="868" spans="1:39" x14ac:dyDescent="0.25">
      <c r="A868" t="s">
        <v>3815</v>
      </c>
      <c r="B868" t="s">
        <v>36</v>
      </c>
      <c r="C868">
        <v>1368905</v>
      </c>
      <c r="D868">
        <v>3408636680</v>
      </c>
      <c r="E868" t="s">
        <v>3816</v>
      </c>
      <c r="F868" t="s">
        <v>53</v>
      </c>
      <c r="G868" t="s">
        <v>3817</v>
      </c>
      <c r="H868" t="s">
        <v>67</v>
      </c>
      <c r="I868" t="s">
        <v>39</v>
      </c>
      <c r="K868" t="s">
        <v>40</v>
      </c>
      <c r="M868">
        <v>391</v>
      </c>
      <c r="N868" t="s">
        <v>64</v>
      </c>
      <c r="O868" t="s">
        <v>41</v>
      </c>
      <c r="P868">
        <v>391</v>
      </c>
      <c r="Q868" t="s">
        <v>64</v>
      </c>
      <c r="R868" t="s">
        <v>41</v>
      </c>
      <c r="T868" t="s">
        <v>61</v>
      </c>
      <c r="U868" t="s">
        <v>1285</v>
      </c>
      <c r="V868" t="s">
        <v>44</v>
      </c>
      <c r="X868" t="s">
        <v>45</v>
      </c>
      <c r="AA868">
        <v>0</v>
      </c>
      <c r="AC868">
        <v>0</v>
      </c>
      <c r="AG868" t="s">
        <v>46</v>
      </c>
      <c r="AH868" t="s">
        <v>158</v>
      </c>
      <c r="AI868" s="1">
        <v>40561</v>
      </c>
      <c r="AJ868">
        <v>17255.59</v>
      </c>
      <c r="AK868" s="33">
        <f t="shared" si="39"/>
        <v>43</v>
      </c>
      <c r="AL868" t="str">
        <f t="shared" si="40"/>
        <v>39-43</v>
      </c>
      <c r="AM868" t="str">
        <f t="shared" si="41"/>
        <v>16.000 a 17.999</v>
      </c>
    </row>
    <row r="869" spans="1:39" x14ac:dyDescent="0.25">
      <c r="A869" t="s">
        <v>3818</v>
      </c>
      <c r="B869" t="s">
        <v>36</v>
      </c>
      <c r="C869">
        <v>1085238</v>
      </c>
      <c r="D869">
        <v>4285547686</v>
      </c>
      <c r="E869" t="s">
        <v>3819</v>
      </c>
      <c r="F869" t="s">
        <v>37</v>
      </c>
      <c r="G869" t="s">
        <v>3820</v>
      </c>
      <c r="H869" t="s">
        <v>48</v>
      </c>
      <c r="I869" t="s">
        <v>39</v>
      </c>
      <c r="K869" t="s">
        <v>40</v>
      </c>
      <c r="M869">
        <v>800</v>
      </c>
      <c r="N869" t="s">
        <v>701</v>
      </c>
      <c r="O869" t="s">
        <v>55</v>
      </c>
      <c r="P869">
        <v>1155</v>
      </c>
      <c r="Q869" t="s">
        <v>188</v>
      </c>
      <c r="R869" t="s">
        <v>55</v>
      </c>
      <c r="T869" t="s">
        <v>61</v>
      </c>
      <c r="U869" t="s">
        <v>1278</v>
      </c>
      <c r="V869" t="s">
        <v>44</v>
      </c>
      <c r="X869" t="s">
        <v>45</v>
      </c>
      <c r="AA869">
        <v>26243</v>
      </c>
      <c r="AB869" t="s">
        <v>1855</v>
      </c>
      <c r="AC869">
        <v>0</v>
      </c>
      <c r="AG869" t="s">
        <v>46</v>
      </c>
      <c r="AH869" t="s">
        <v>158</v>
      </c>
      <c r="AI869" s="1">
        <v>43210</v>
      </c>
      <c r="AJ869">
        <v>12763.01</v>
      </c>
      <c r="AK869" s="33">
        <f t="shared" si="39"/>
        <v>44</v>
      </c>
      <c r="AL869" t="str">
        <f t="shared" si="40"/>
        <v>44-48</v>
      </c>
      <c r="AM869" t="str">
        <f t="shared" si="41"/>
        <v>12.000 a 13.999</v>
      </c>
    </row>
    <row r="870" spans="1:39" x14ac:dyDescent="0.25">
      <c r="A870" t="s">
        <v>3821</v>
      </c>
      <c r="B870" t="s">
        <v>36</v>
      </c>
      <c r="C870">
        <v>2089438</v>
      </c>
      <c r="D870">
        <v>5978795673</v>
      </c>
      <c r="E870" t="s">
        <v>3822</v>
      </c>
      <c r="F870" t="s">
        <v>37</v>
      </c>
      <c r="G870" t="s">
        <v>3823</v>
      </c>
      <c r="H870" t="s">
        <v>48</v>
      </c>
      <c r="I870" t="s">
        <v>39</v>
      </c>
      <c r="K870" t="s">
        <v>40</v>
      </c>
      <c r="M870">
        <v>326</v>
      </c>
      <c r="N870" t="s">
        <v>87</v>
      </c>
      <c r="O870" t="s">
        <v>86</v>
      </c>
      <c r="P870">
        <v>326</v>
      </c>
      <c r="Q870" t="s">
        <v>87</v>
      </c>
      <c r="R870" t="s">
        <v>86</v>
      </c>
      <c r="T870" t="s">
        <v>61</v>
      </c>
      <c r="U870" t="s">
        <v>1236</v>
      </c>
      <c r="V870" t="s">
        <v>44</v>
      </c>
      <c r="X870" t="s">
        <v>45</v>
      </c>
      <c r="AA870">
        <v>0</v>
      </c>
      <c r="AC870">
        <v>0</v>
      </c>
      <c r="AG870" t="s">
        <v>46</v>
      </c>
      <c r="AH870" t="s">
        <v>158</v>
      </c>
      <c r="AI870" s="1">
        <v>41681</v>
      </c>
      <c r="AJ870">
        <v>12272.12</v>
      </c>
      <c r="AK870" s="33">
        <f t="shared" si="39"/>
        <v>39</v>
      </c>
      <c r="AL870" t="str">
        <f t="shared" si="40"/>
        <v>39-43</v>
      </c>
      <c r="AM870" t="str">
        <f t="shared" si="41"/>
        <v>12.000 a 13.999</v>
      </c>
    </row>
    <row r="871" spans="1:39" x14ac:dyDescent="0.25">
      <c r="A871" t="s">
        <v>3824</v>
      </c>
      <c r="B871" t="s">
        <v>36</v>
      </c>
      <c r="C871">
        <v>1891741</v>
      </c>
      <c r="D871">
        <v>28864293841</v>
      </c>
      <c r="E871" t="s">
        <v>735</v>
      </c>
      <c r="F871" t="s">
        <v>53</v>
      </c>
      <c r="G871" t="s">
        <v>3825</v>
      </c>
      <c r="H871" t="s">
        <v>48</v>
      </c>
      <c r="I871" t="s">
        <v>39</v>
      </c>
      <c r="K871" t="s">
        <v>72</v>
      </c>
      <c r="M871">
        <v>356</v>
      </c>
      <c r="N871" t="s">
        <v>206</v>
      </c>
      <c r="O871" t="s">
        <v>41</v>
      </c>
      <c r="P871">
        <v>356</v>
      </c>
      <c r="Q871" t="s">
        <v>206</v>
      </c>
      <c r="R871" t="s">
        <v>41</v>
      </c>
      <c r="T871" t="s">
        <v>61</v>
      </c>
      <c r="U871" t="s">
        <v>1285</v>
      </c>
      <c r="V871" t="s">
        <v>44</v>
      </c>
      <c r="X871" t="s">
        <v>45</v>
      </c>
      <c r="AA871">
        <v>26285</v>
      </c>
      <c r="AB871" t="s">
        <v>1361</v>
      </c>
      <c r="AC871">
        <v>0</v>
      </c>
      <c r="AG871" t="s">
        <v>46</v>
      </c>
      <c r="AH871" t="s">
        <v>158</v>
      </c>
      <c r="AI871" s="1">
        <v>43124</v>
      </c>
      <c r="AJ871">
        <v>18238.77</v>
      </c>
      <c r="AK871" s="33">
        <f t="shared" si="39"/>
        <v>42</v>
      </c>
      <c r="AL871" t="str">
        <f t="shared" si="40"/>
        <v>39-43</v>
      </c>
      <c r="AM871" t="str">
        <f t="shared" si="41"/>
        <v>18.000 a 19.999</v>
      </c>
    </row>
    <row r="872" spans="1:39" x14ac:dyDescent="0.25">
      <c r="A872" t="s">
        <v>3826</v>
      </c>
      <c r="B872" t="s">
        <v>36</v>
      </c>
      <c r="C872">
        <v>3262217</v>
      </c>
      <c r="D872">
        <v>39966898883</v>
      </c>
      <c r="E872" t="s">
        <v>806</v>
      </c>
      <c r="F872" t="s">
        <v>53</v>
      </c>
      <c r="G872" t="s">
        <v>3827</v>
      </c>
      <c r="H872" t="s">
        <v>48</v>
      </c>
      <c r="I872" t="s">
        <v>39</v>
      </c>
      <c r="K872" t="s">
        <v>72</v>
      </c>
      <c r="M872">
        <v>807</v>
      </c>
      <c r="N872" t="s">
        <v>210</v>
      </c>
      <c r="O872" t="s">
        <v>41</v>
      </c>
      <c r="P872">
        <v>807</v>
      </c>
      <c r="Q872" t="s">
        <v>210</v>
      </c>
      <c r="R872" t="s">
        <v>41</v>
      </c>
      <c r="T872" t="s">
        <v>413</v>
      </c>
      <c r="U872" t="s">
        <v>1244</v>
      </c>
      <c r="V872" t="s">
        <v>825</v>
      </c>
      <c r="X872" t="s">
        <v>45</v>
      </c>
      <c r="AA872">
        <v>0</v>
      </c>
      <c r="AC872">
        <v>0</v>
      </c>
      <c r="AG872" t="s">
        <v>826</v>
      </c>
      <c r="AH872" t="s">
        <v>47</v>
      </c>
      <c r="AI872" s="1">
        <v>44543</v>
      </c>
      <c r="AJ872">
        <v>3866.06</v>
      </c>
      <c r="AK872" s="33">
        <f t="shared" si="39"/>
        <v>32</v>
      </c>
      <c r="AL872" t="str">
        <f t="shared" si="40"/>
        <v>29-33</v>
      </c>
      <c r="AM872" t="str">
        <f t="shared" si="41"/>
        <v>2.000 a 3.999</v>
      </c>
    </row>
    <row r="873" spans="1:39" x14ac:dyDescent="0.25">
      <c r="A873" t="s">
        <v>3828</v>
      </c>
      <c r="B873" t="s">
        <v>36</v>
      </c>
      <c r="C873">
        <v>2187668</v>
      </c>
      <c r="D873">
        <v>5634983401</v>
      </c>
      <c r="E873" t="s">
        <v>3829</v>
      </c>
      <c r="F873" t="s">
        <v>53</v>
      </c>
      <c r="G873" t="s">
        <v>3830</v>
      </c>
      <c r="H873" t="s">
        <v>38</v>
      </c>
      <c r="I873" t="s">
        <v>39</v>
      </c>
      <c r="K873" t="s">
        <v>215</v>
      </c>
      <c r="M873">
        <v>414</v>
      </c>
      <c r="N873" t="s">
        <v>128</v>
      </c>
      <c r="O873" t="s">
        <v>41</v>
      </c>
      <c r="P873">
        <v>414</v>
      </c>
      <c r="Q873" t="s">
        <v>128</v>
      </c>
      <c r="R873" t="s">
        <v>41</v>
      </c>
      <c r="T873" t="s">
        <v>61</v>
      </c>
      <c r="U873" t="s">
        <v>1278</v>
      </c>
      <c r="V873" t="s">
        <v>44</v>
      </c>
      <c r="X873" t="s">
        <v>45</v>
      </c>
      <c r="AA873">
        <v>0</v>
      </c>
      <c r="AC873">
        <v>0</v>
      </c>
      <c r="AG873" t="s">
        <v>46</v>
      </c>
      <c r="AH873" t="s">
        <v>158</v>
      </c>
      <c r="AI873" s="1">
        <v>42032</v>
      </c>
      <c r="AJ873">
        <v>12763.01</v>
      </c>
      <c r="AK873" s="33">
        <f t="shared" si="39"/>
        <v>37</v>
      </c>
      <c r="AL873" t="str">
        <f t="shared" si="40"/>
        <v>34-38</v>
      </c>
      <c r="AM873" t="str">
        <f t="shared" si="41"/>
        <v>12.000 a 13.999</v>
      </c>
    </row>
    <row r="874" spans="1:39" x14ac:dyDescent="0.25">
      <c r="A874" t="s">
        <v>3831</v>
      </c>
      <c r="B874" t="s">
        <v>36</v>
      </c>
      <c r="C874">
        <v>1838636</v>
      </c>
      <c r="D874">
        <v>6088919671</v>
      </c>
      <c r="E874" t="s">
        <v>157</v>
      </c>
      <c r="F874" t="s">
        <v>53</v>
      </c>
      <c r="G874" t="s">
        <v>3832</v>
      </c>
      <c r="H874" t="s">
        <v>48</v>
      </c>
      <c r="I874" t="s">
        <v>39</v>
      </c>
      <c r="K874" t="s">
        <v>40</v>
      </c>
      <c r="M874">
        <v>403</v>
      </c>
      <c r="N874" t="s">
        <v>105</v>
      </c>
      <c r="O874" t="s">
        <v>41</v>
      </c>
      <c r="P874">
        <v>403</v>
      </c>
      <c r="Q874" t="s">
        <v>105</v>
      </c>
      <c r="R874" t="s">
        <v>41</v>
      </c>
      <c r="T874" t="s">
        <v>61</v>
      </c>
      <c r="U874" t="s">
        <v>1257</v>
      </c>
      <c r="V874" t="s">
        <v>44</v>
      </c>
      <c r="X874" t="s">
        <v>45</v>
      </c>
      <c r="AA874">
        <v>0</v>
      </c>
      <c r="AC874">
        <v>0</v>
      </c>
      <c r="AG874" t="s">
        <v>46</v>
      </c>
      <c r="AH874" t="s">
        <v>158</v>
      </c>
      <c r="AI874" s="1">
        <v>43395</v>
      </c>
      <c r="AJ874">
        <v>11800.12</v>
      </c>
      <c r="AK874" s="33">
        <f t="shared" si="39"/>
        <v>39</v>
      </c>
      <c r="AL874" t="str">
        <f t="shared" si="40"/>
        <v>39-43</v>
      </c>
      <c r="AM874" t="str">
        <f t="shared" si="41"/>
        <v>10.000 a 11.999</v>
      </c>
    </row>
    <row r="875" spans="1:39" x14ac:dyDescent="0.25">
      <c r="A875" t="s">
        <v>3833</v>
      </c>
      <c r="B875" t="s">
        <v>36</v>
      </c>
      <c r="C875">
        <v>1295426</v>
      </c>
      <c r="D875">
        <v>64390217615</v>
      </c>
      <c r="E875" t="s">
        <v>3834</v>
      </c>
      <c r="F875" t="s">
        <v>53</v>
      </c>
      <c r="G875" t="s">
        <v>3835</v>
      </c>
      <c r="H875" t="s">
        <v>48</v>
      </c>
      <c r="I875" t="s">
        <v>39</v>
      </c>
      <c r="K875" t="s">
        <v>40</v>
      </c>
      <c r="L875" t="s">
        <v>119</v>
      </c>
      <c r="M875">
        <v>407</v>
      </c>
      <c r="N875" t="s">
        <v>161</v>
      </c>
      <c r="O875" t="s">
        <v>41</v>
      </c>
      <c r="P875">
        <v>407</v>
      </c>
      <c r="Q875" t="s">
        <v>161</v>
      </c>
      <c r="R875" t="s">
        <v>41</v>
      </c>
      <c r="T875" t="s">
        <v>61</v>
      </c>
      <c r="U875" t="s">
        <v>1252</v>
      </c>
      <c r="V875" t="s">
        <v>44</v>
      </c>
      <c r="X875" t="s">
        <v>45</v>
      </c>
      <c r="AA875">
        <v>0</v>
      </c>
      <c r="AC875">
        <v>0</v>
      </c>
      <c r="AG875" t="s">
        <v>46</v>
      </c>
      <c r="AH875" t="s">
        <v>158</v>
      </c>
      <c r="AI875" s="1">
        <v>36209</v>
      </c>
      <c r="AJ875">
        <v>20530.009999999998</v>
      </c>
      <c r="AK875" s="33">
        <f t="shared" si="39"/>
        <v>57</v>
      </c>
      <c r="AL875" t="str">
        <f t="shared" si="40"/>
        <v>54-58</v>
      </c>
      <c r="AM875" t="str">
        <f t="shared" si="41"/>
        <v>20.000 ou mais</v>
      </c>
    </row>
    <row r="876" spans="1:39" x14ac:dyDescent="0.25">
      <c r="A876" t="s">
        <v>3836</v>
      </c>
      <c r="B876" t="s">
        <v>36</v>
      </c>
      <c r="C876">
        <v>3232123</v>
      </c>
      <c r="D876">
        <v>11814885676</v>
      </c>
      <c r="E876" t="s">
        <v>3837</v>
      </c>
      <c r="F876" t="s">
        <v>37</v>
      </c>
      <c r="G876" t="s">
        <v>3838</v>
      </c>
      <c r="H876" t="s">
        <v>48</v>
      </c>
      <c r="I876" t="s">
        <v>39</v>
      </c>
      <c r="K876" t="s">
        <v>40</v>
      </c>
      <c r="M876">
        <v>305</v>
      </c>
      <c r="N876" t="s">
        <v>100</v>
      </c>
      <c r="O876" t="s">
        <v>86</v>
      </c>
      <c r="P876">
        <v>305</v>
      </c>
      <c r="Q876" t="s">
        <v>100</v>
      </c>
      <c r="R876" t="s">
        <v>86</v>
      </c>
      <c r="T876" t="s">
        <v>413</v>
      </c>
      <c r="U876" t="s">
        <v>1244</v>
      </c>
      <c r="V876" t="s">
        <v>825</v>
      </c>
      <c r="X876" t="s">
        <v>45</v>
      </c>
      <c r="AA876">
        <v>0</v>
      </c>
      <c r="AC876">
        <v>0</v>
      </c>
      <c r="AG876" t="s">
        <v>826</v>
      </c>
      <c r="AH876" t="s">
        <v>71</v>
      </c>
      <c r="AI876" s="1">
        <v>44292</v>
      </c>
      <c r="AJ876">
        <v>2550.96</v>
      </c>
      <c r="AK876" s="33">
        <f t="shared" si="39"/>
        <v>28</v>
      </c>
      <c r="AL876" t="str">
        <f t="shared" si="40"/>
        <v>24-28</v>
      </c>
      <c r="AM876" t="str">
        <f t="shared" si="41"/>
        <v>2.000 a 3.999</v>
      </c>
    </row>
    <row r="877" spans="1:39" x14ac:dyDescent="0.25">
      <c r="A877" t="s">
        <v>3839</v>
      </c>
      <c r="B877" t="s">
        <v>36</v>
      </c>
      <c r="C877">
        <v>1335049</v>
      </c>
      <c r="D877">
        <v>9201979657</v>
      </c>
      <c r="E877" t="s">
        <v>3840</v>
      </c>
      <c r="F877" t="s">
        <v>37</v>
      </c>
      <c r="G877" t="s">
        <v>3841</v>
      </c>
      <c r="H877" t="s">
        <v>48</v>
      </c>
      <c r="I877" t="s">
        <v>39</v>
      </c>
      <c r="K877" t="s">
        <v>40</v>
      </c>
      <c r="M877">
        <v>360</v>
      </c>
      <c r="N877" t="s">
        <v>455</v>
      </c>
      <c r="O877" t="s">
        <v>41</v>
      </c>
      <c r="P877">
        <v>360</v>
      </c>
      <c r="Q877" t="s">
        <v>455</v>
      </c>
      <c r="R877" t="s">
        <v>41</v>
      </c>
      <c r="T877" t="s">
        <v>61</v>
      </c>
      <c r="U877" t="s">
        <v>1244</v>
      </c>
      <c r="V877" t="s">
        <v>44</v>
      </c>
      <c r="X877" t="s">
        <v>45</v>
      </c>
      <c r="AA877">
        <v>0</v>
      </c>
      <c r="AC877">
        <v>0</v>
      </c>
      <c r="AG877" t="s">
        <v>46</v>
      </c>
      <c r="AH877" t="s">
        <v>158</v>
      </c>
      <c r="AI877" s="1">
        <v>44405</v>
      </c>
      <c r="AJ877">
        <v>9616.18</v>
      </c>
      <c r="AK877" s="33">
        <f t="shared" si="39"/>
        <v>31</v>
      </c>
      <c r="AL877" t="str">
        <f t="shared" si="40"/>
        <v>29-33</v>
      </c>
      <c r="AM877" t="str">
        <f t="shared" si="41"/>
        <v>8.000 a 9.999</v>
      </c>
    </row>
    <row r="878" spans="1:39" x14ac:dyDescent="0.25">
      <c r="A878" t="s">
        <v>3842</v>
      </c>
      <c r="B878" t="s">
        <v>36</v>
      </c>
      <c r="C878">
        <v>413619</v>
      </c>
      <c r="D878">
        <v>11555805833</v>
      </c>
      <c r="E878" t="s">
        <v>3843</v>
      </c>
      <c r="F878" t="s">
        <v>53</v>
      </c>
      <c r="G878" t="s">
        <v>3844</v>
      </c>
      <c r="H878" t="s">
        <v>117</v>
      </c>
      <c r="I878" t="s">
        <v>39</v>
      </c>
      <c r="K878" t="s">
        <v>72</v>
      </c>
      <c r="L878" t="s">
        <v>706</v>
      </c>
      <c r="M878">
        <v>294</v>
      </c>
      <c r="N878" t="s">
        <v>137</v>
      </c>
      <c r="O878" t="s">
        <v>86</v>
      </c>
      <c r="P878">
        <v>294</v>
      </c>
      <c r="Q878" t="s">
        <v>137</v>
      </c>
      <c r="R878" t="s">
        <v>86</v>
      </c>
      <c r="T878" t="s">
        <v>61</v>
      </c>
      <c r="U878" t="s">
        <v>1252</v>
      </c>
      <c r="V878" t="s">
        <v>44</v>
      </c>
      <c r="X878" t="s">
        <v>45</v>
      </c>
      <c r="AA878">
        <v>0</v>
      </c>
      <c r="AC878">
        <v>0</v>
      </c>
      <c r="AG878" t="s">
        <v>46</v>
      </c>
      <c r="AH878" t="s">
        <v>158</v>
      </c>
      <c r="AI878" s="1">
        <v>33609</v>
      </c>
      <c r="AJ878">
        <v>25051.18</v>
      </c>
      <c r="AK878" s="33">
        <f t="shared" si="39"/>
        <v>57</v>
      </c>
      <c r="AL878" t="str">
        <f t="shared" si="40"/>
        <v>54-58</v>
      </c>
      <c r="AM878" t="str">
        <f t="shared" si="41"/>
        <v>20.000 ou mais</v>
      </c>
    </row>
    <row r="879" spans="1:39" x14ac:dyDescent="0.25">
      <c r="A879" t="s">
        <v>3845</v>
      </c>
      <c r="B879" t="s">
        <v>36</v>
      </c>
      <c r="C879">
        <v>413447</v>
      </c>
      <c r="D879">
        <v>73253464768</v>
      </c>
      <c r="E879" t="s">
        <v>3846</v>
      </c>
      <c r="F879" t="s">
        <v>37</v>
      </c>
      <c r="G879" t="s">
        <v>3847</v>
      </c>
      <c r="H879" t="s">
        <v>48</v>
      </c>
      <c r="I879" t="s">
        <v>39</v>
      </c>
      <c r="K879" t="s">
        <v>114</v>
      </c>
      <c r="L879" t="s">
        <v>216</v>
      </c>
      <c r="M879">
        <v>349</v>
      </c>
      <c r="N879" t="s">
        <v>65</v>
      </c>
      <c r="O879" t="s">
        <v>41</v>
      </c>
      <c r="P879">
        <v>349</v>
      </c>
      <c r="Q879" t="s">
        <v>65</v>
      </c>
      <c r="R879" t="s">
        <v>41</v>
      </c>
      <c r="T879" t="s">
        <v>61</v>
      </c>
      <c r="U879" t="s">
        <v>1252</v>
      </c>
      <c r="V879" t="s">
        <v>44</v>
      </c>
      <c r="X879" t="s">
        <v>45</v>
      </c>
      <c r="AA879">
        <v>0</v>
      </c>
      <c r="AC879">
        <v>0</v>
      </c>
      <c r="AG879" t="s">
        <v>46</v>
      </c>
      <c r="AH879" t="s">
        <v>158</v>
      </c>
      <c r="AI879" s="1">
        <v>32864</v>
      </c>
      <c r="AJ879">
        <v>24476.639999999999</v>
      </c>
      <c r="AK879" s="33">
        <f t="shared" si="39"/>
        <v>69</v>
      </c>
      <c r="AL879" t="str">
        <f t="shared" si="40"/>
        <v>69 ou mais</v>
      </c>
      <c r="AM879" t="str">
        <f t="shared" si="41"/>
        <v>20.000 ou mais</v>
      </c>
    </row>
    <row r="880" spans="1:39" x14ac:dyDescent="0.25">
      <c r="A880" t="s">
        <v>3848</v>
      </c>
      <c r="B880" t="s">
        <v>36</v>
      </c>
      <c r="C880">
        <v>1370109</v>
      </c>
      <c r="D880">
        <v>7983561890</v>
      </c>
      <c r="E880" t="s">
        <v>3849</v>
      </c>
      <c r="F880" t="s">
        <v>53</v>
      </c>
      <c r="G880" t="s">
        <v>3850</v>
      </c>
      <c r="H880" t="s">
        <v>48</v>
      </c>
      <c r="I880" t="s">
        <v>39</v>
      </c>
      <c r="K880" t="s">
        <v>72</v>
      </c>
      <c r="L880" t="s">
        <v>3851</v>
      </c>
      <c r="M880">
        <v>1335</v>
      </c>
      <c r="N880" t="s">
        <v>3852</v>
      </c>
      <c r="O880" t="s">
        <v>41</v>
      </c>
      <c r="P880">
        <v>403</v>
      </c>
      <c r="Q880" t="s">
        <v>105</v>
      </c>
      <c r="R880" t="s">
        <v>41</v>
      </c>
      <c r="T880" t="s">
        <v>61</v>
      </c>
      <c r="U880" t="s">
        <v>1241</v>
      </c>
      <c r="V880" t="s">
        <v>44</v>
      </c>
      <c r="X880" t="s">
        <v>45</v>
      </c>
      <c r="AA880">
        <v>0</v>
      </c>
      <c r="AC880">
        <v>0</v>
      </c>
      <c r="AG880" t="s">
        <v>46</v>
      </c>
      <c r="AH880" t="s">
        <v>158</v>
      </c>
      <c r="AI880" s="1">
        <v>37662</v>
      </c>
      <c r="AJ880">
        <v>19732.099999999999</v>
      </c>
      <c r="AK880" s="33">
        <f t="shared" si="39"/>
        <v>52</v>
      </c>
      <c r="AL880" t="str">
        <f t="shared" si="40"/>
        <v>49-53</v>
      </c>
      <c r="AM880" t="str">
        <f t="shared" si="41"/>
        <v>18.000 a 19.999</v>
      </c>
    </row>
    <row r="881" spans="1:39" x14ac:dyDescent="0.25">
      <c r="A881" t="s">
        <v>3853</v>
      </c>
      <c r="B881" t="s">
        <v>36</v>
      </c>
      <c r="C881">
        <v>1035295</v>
      </c>
      <c r="D881">
        <v>24874361668</v>
      </c>
      <c r="E881" t="s">
        <v>3854</v>
      </c>
      <c r="F881" t="s">
        <v>53</v>
      </c>
      <c r="G881" t="s">
        <v>3855</v>
      </c>
      <c r="H881" t="s">
        <v>48</v>
      </c>
      <c r="I881" t="s">
        <v>39</v>
      </c>
      <c r="K881" t="s">
        <v>40</v>
      </c>
      <c r="L881" t="s">
        <v>131</v>
      </c>
      <c r="M881">
        <v>806</v>
      </c>
      <c r="N881" t="s">
        <v>265</v>
      </c>
      <c r="O881" t="s">
        <v>41</v>
      </c>
      <c r="P881">
        <v>806</v>
      </c>
      <c r="Q881" t="s">
        <v>265</v>
      </c>
      <c r="R881" t="s">
        <v>41</v>
      </c>
      <c r="T881" t="s">
        <v>52</v>
      </c>
      <c r="U881" t="s">
        <v>1302</v>
      </c>
      <c r="V881" t="s">
        <v>44</v>
      </c>
      <c r="X881" t="s">
        <v>45</v>
      </c>
      <c r="AA881">
        <v>0</v>
      </c>
      <c r="AC881">
        <v>0</v>
      </c>
      <c r="AG881" t="s">
        <v>46</v>
      </c>
      <c r="AH881" t="s">
        <v>158</v>
      </c>
      <c r="AI881" s="1">
        <v>34267</v>
      </c>
      <c r="AJ881">
        <v>9622.86</v>
      </c>
      <c r="AK881" s="33">
        <f t="shared" si="39"/>
        <v>61</v>
      </c>
      <c r="AL881" t="str">
        <f t="shared" si="40"/>
        <v>59-63</v>
      </c>
      <c r="AM881" t="str">
        <f t="shared" si="41"/>
        <v>8.000 a 9.999</v>
      </c>
    </row>
    <row r="882" spans="1:39" x14ac:dyDescent="0.25">
      <c r="A882" t="s">
        <v>3856</v>
      </c>
      <c r="B882" t="s">
        <v>36</v>
      </c>
      <c r="C882">
        <v>411853</v>
      </c>
      <c r="D882">
        <v>12349160610</v>
      </c>
      <c r="E882" t="s">
        <v>3857</v>
      </c>
      <c r="F882" t="s">
        <v>53</v>
      </c>
      <c r="G882" t="s">
        <v>3858</v>
      </c>
      <c r="H882" t="s">
        <v>48</v>
      </c>
      <c r="I882" t="s">
        <v>39</v>
      </c>
      <c r="K882" t="s">
        <v>40</v>
      </c>
      <c r="L882" t="s">
        <v>59</v>
      </c>
      <c r="M882">
        <v>314</v>
      </c>
      <c r="N882" t="s">
        <v>135</v>
      </c>
      <c r="O882" t="s">
        <v>86</v>
      </c>
      <c r="P882">
        <v>314</v>
      </c>
      <c r="Q882" t="s">
        <v>135</v>
      </c>
      <c r="R882" t="s">
        <v>86</v>
      </c>
      <c r="T882" t="s">
        <v>61</v>
      </c>
      <c r="U882" t="s">
        <v>1269</v>
      </c>
      <c r="V882" t="s">
        <v>44</v>
      </c>
      <c r="X882" t="s">
        <v>45</v>
      </c>
      <c r="AA882">
        <v>0</v>
      </c>
      <c r="AC882">
        <v>0</v>
      </c>
      <c r="AG882" t="s">
        <v>46</v>
      </c>
      <c r="AH882" t="s">
        <v>158</v>
      </c>
      <c r="AI882" s="1">
        <v>28522</v>
      </c>
      <c r="AJ882">
        <v>23521.68</v>
      </c>
      <c r="AK882" s="33">
        <f t="shared" si="39"/>
        <v>72</v>
      </c>
      <c r="AL882" t="str">
        <f t="shared" si="40"/>
        <v>69 ou mais</v>
      </c>
      <c r="AM882" t="str">
        <f t="shared" si="41"/>
        <v>20.000 ou mais</v>
      </c>
    </row>
    <row r="883" spans="1:39" x14ac:dyDescent="0.25">
      <c r="A883" t="s">
        <v>3859</v>
      </c>
      <c r="B883" t="s">
        <v>36</v>
      </c>
      <c r="C883">
        <v>2144334</v>
      </c>
      <c r="D883">
        <v>49155466672</v>
      </c>
      <c r="E883" t="s">
        <v>3860</v>
      </c>
      <c r="F883" t="s">
        <v>53</v>
      </c>
      <c r="G883" t="s">
        <v>3861</v>
      </c>
      <c r="H883" t="s">
        <v>38</v>
      </c>
      <c r="I883" t="s">
        <v>39</v>
      </c>
      <c r="K883" t="s">
        <v>40</v>
      </c>
      <c r="M883">
        <v>783</v>
      </c>
      <c r="N883" t="s">
        <v>376</v>
      </c>
      <c r="O883" t="s">
        <v>142</v>
      </c>
      <c r="P883">
        <v>414</v>
      </c>
      <c r="Q883" t="s">
        <v>128</v>
      </c>
      <c r="R883" t="s">
        <v>41</v>
      </c>
      <c r="T883" t="s">
        <v>61</v>
      </c>
      <c r="U883" t="s">
        <v>1257</v>
      </c>
      <c r="V883" t="s">
        <v>44</v>
      </c>
      <c r="X883" t="s">
        <v>45</v>
      </c>
      <c r="AA883">
        <v>0</v>
      </c>
      <c r="AC883">
        <v>0</v>
      </c>
      <c r="AG883" t="s">
        <v>46</v>
      </c>
      <c r="AH883" t="s">
        <v>158</v>
      </c>
      <c r="AI883" s="1">
        <v>41851</v>
      </c>
      <c r="AJ883">
        <v>11800.12</v>
      </c>
      <c r="AK883" s="33">
        <f t="shared" si="39"/>
        <v>59</v>
      </c>
      <c r="AL883" t="str">
        <f t="shared" si="40"/>
        <v>59-63</v>
      </c>
      <c r="AM883" t="str">
        <f t="shared" si="41"/>
        <v>10.000 a 11.999</v>
      </c>
    </row>
    <row r="884" spans="1:39" x14ac:dyDescent="0.25">
      <c r="A884" t="s">
        <v>3862</v>
      </c>
      <c r="B884" t="s">
        <v>36</v>
      </c>
      <c r="C884">
        <v>1855100</v>
      </c>
      <c r="D884">
        <v>9993194859</v>
      </c>
      <c r="E884" t="s">
        <v>3863</v>
      </c>
      <c r="F884" t="s">
        <v>53</v>
      </c>
      <c r="G884" t="s">
        <v>3864</v>
      </c>
      <c r="H884" t="s">
        <v>48</v>
      </c>
      <c r="I884" t="s">
        <v>39</v>
      </c>
      <c r="K884" t="s">
        <v>72</v>
      </c>
      <c r="M884">
        <v>1336</v>
      </c>
      <c r="N884" t="s">
        <v>3865</v>
      </c>
      <c r="O884" t="s">
        <v>41</v>
      </c>
      <c r="P884">
        <v>349</v>
      </c>
      <c r="Q884" t="s">
        <v>65</v>
      </c>
      <c r="R884" t="s">
        <v>41</v>
      </c>
      <c r="T884" t="s">
        <v>61</v>
      </c>
      <c r="U884" t="s">
        <v>1236</v>
      </c>
      <c r="V884" t="s">
        <v>44</v>
      </c>
      <c r="X884" t="s">
        <v>45</v>
      </c>
      <c r="AA884">
        <v>0</v>
      </c>
      <c r="AC884">
        <v>0</v>
      </c>
      <c r="AG884" t="s">
        <v>46</v>
      </c>
      <c r="AH884" t="s">
        <v>158</v>
      </c>
      <c r="AI884" s="1">
        <v>40613</v>
      </c>
      <c r="AJ884">
        <v>13255.3</v>
      </c>
      <c r="AK884" s="33">
        <f t="shared" si="39"/>
        <v>54</v>
      </c>
      <c r="AL884" t="str">
        <f t="shared" si="40"/>
        <v>54-58</v>
      </c>
      <c r="AM884" t="str">
        <f t="shared" si="41"/>
        <v>12.000 a 13.999</v>
      </c>
    </row>
    <row r="885" spans="1:39" x14ac:dyDescent="0.25">
      <c r="A885" t="s">
        <v>3866</v>
      </c>
      <c r="B885" t="s">
        <v>36</v>
      </c>
      <c r="C885">
        <v>1695609</v>
      </c>
      <c r="D885">
        <v>4568876605</v>
      </c>
      <c r="E885" t="s">
        <v>3867</v>
      </c>
      <c r="F885" t="s">
        <v>53</v>
      </c>
      <c r="G885" t="s">
        <v>191</v>
      </c>
      <c r="H885" t="s">
        <v>48</v>
      </c>
      <c r="I885" t="s">
        <v>39</v>
      </c>
      <c r="K885" t="s">
        <v>40</v>
      </c>
      <c r="M885">
        <v>395</v>
      </c>
      <c r="N885" t="s">
        <v>107</v>
      </c>
      <c r="O885" t="s">
        <v>41</v>
      </c>
      <c r="P885">
        <v>395</v>
      </c>
      <c r="Q885" t="s">
        <v>107</v>
      </c>
      <c r="R885" t="s">
        <v>41</v>
      </c>
      <c r="T885" t="s">
        <v>61</v>
      </c>
      <c r="U885" t="s">
        <v>1269</v>
      </c>
      <c r="V885" t="s">
        <v>44</v>
      </c>
      <c r="X885" t="s">
        <v>45</v>
      </c>
      <c r="AA885">
        <v>0</v>
      </c>
      <c r="AC885">
        <v>0</v>
      </c>
      <c r="AG885" t="s">
        <v>46</v>
      </c>
      <c r="AH885" t="s">
        <v>158</v>
      </c>
      <c r="AI885" s="1">
        <v>40242</v>
      </c>
      <c r="AJ885">
        <v>18928.990000000002</v>
      </c>
      <c r="AK885" s="33">
        <f t="shared" si="39"/>
        <v>43</v>
      </c>
      <c r="AL885" t="str">
        <f t="shared" si="40"/>
        <v>39-43</v>
      </c>
      <c r="AM885" t="str">
        <f t="shared" si="41"/>
        <v>18.000 a 19.999</v>
      </c>
    </row>
    <row r="886" spans="1:39" x14ac:dyDescent="0.25">
      <c r="A886" t="s">
        <v>3868</v>
      </c>
      <c r="B886" t="s">
        <v>36</v>
      </c>
      <c r="C886">
        <v>1177579</v>
      </c>
      <c r="D886">
        <v>12153725828</v>
      </c>
      <c r="E886" t="s">
        <v>3869</v>
      </c>
      <c r="F886" t="s">
        <v>53</v>
      </c>
      <c r="G886" t="s">
        <v>3870</v>
      </c>
      <c r="H886" t="s">
        <v>48</v>
      </c>
      <c r="I886" t="s">
        <v>39</v>
      </c>
      <c r="K886" t="s">
        <v>72</v>
      </c>
      <c r="L886" t="s">
        <v>3871</v>
      </c>
      <c r="M886">
        <v>801</v>
      </c>
      <c r="N886" t="s">
        <v>802</v>
      </c>
      <c r="O886" t="s">
        <v>55</v>
      </c>
      <c r="P886">
        <v>1152</v>
      </c>
      <c r="Q886" t="s">
        <v>113</v>
      </c>
      <c r="R886" t="s">
        <v>55</v>
      </c>
      <c r="T886" t="s">
        <v>61</v>
      </c>
      <c r="U886" t="s">
        <v>1241</v>
      </c>
      <c r="V886" t="s">
        <v>44</v>
      </c>
      <c r="X886" t="s">
        <v>45</v>
      </c>
      <c r="AA886">
        <v>0</v>
      </c>
      <c r="AC886">
        <v>0</v>
      </c>
      <c r="AG886" t="s">
        <v>46</v>
      </c>
      <c r="AH886" t="s">
        <v>158</v>
      </c>
      <c r="AI886" s="1">
        <v>38964</v>
      </c>
      <c r="AJ886">
        <v>18663.64</v>
      </c>
      <c r="AK886" s="33">
        <f t="shared" si="39"/>
        <v>54</v>
      </c>
      <c r="AL886" t="str">
        <f t="shared" si="40"/>
        <v>54-58</v>
      </c>
      <c r="AM886" t="str">
        <f t="shared" si="41"/>
        <v>18.000 a 19.999</v>
      </c>
    </row>
    <row r="887" spans="1:39" x14ac:dyDescent="0.25">
      <c r="A887" t="s">
        <v>3872</v>
      </c>
      <c r="B887" t="s">
        <v>36</v>
      </c>
      <c r="C887">
        <v>3251601</v>
      </c>
      <c r="D887">
        <v>34109305829</v>
      </c>
      <c r="E887" t="s">
        <v>3873</v>
      </c>
      <c r="F887" t="s">
        <v>53</v>
      </c>
      <c r="G887" t="s">
        <v>3874</v>
      </c>
      <c r="H887" t="s">
        <v>48</v>
      </c>
      <c r="I887" t="s">
        <v>39</v>
      </c>
      <c r="K887" t="s">
        <v>72</v>
      </c>
      <c r="M887">
        <v>372</v>
      </c>
      <c r="N887" t="s">
        <v>76</v>
      </c>
      <c r="O887" t="s">
        <v>41</v>
      </c>
      <c r="P887">
        <v>372</v>
      </c>
      <c r="Q887" t="s">
        <v>76</v>
      </c>
      <c r="R887" t="s">
        <v>41</v>
      </c>
      <c r="T887" t="s">
        <v>61</v>
      </c>
      <c r="U887" t="s">
        <v>1244</v>
      </c>
      <c r="V887" t="s">
        <v>44</v>
      </c>
      <c r="X887" t="s">
        <v>45</v>
      </c>
      <c r="AA887">
        <v>0</v>
      </c>
      <c r="AC887">
        <v>0</v>
      </c>
      <c r="AG887" t="s">
        <v>46</v>
      </c>
      <c r="AH887" t="s">
        <v>158</v>
      </c>
      <c r="AI887" s="1">
        <v>44448</v>
      </c>
      <c r="AJ887">
        <v>9616.18</v>
      </c>
      <c r="AK887" s="33">
        <f t="shared" si="39"/>
        <v>37</v>
      </c>
      <c r="AL887" t="str">
        <f t="shared" si="40"/>
        <v>34-38</v>
      </c>
      <c r="AM887" t="str">
        <f t="shared" si="41"/>
        <v>8.000 a 9.999</v>
      </c>
    </row>
    <row r="888" spans="1:39" x14ac:dyDescent="0.25">
      <c r="A888" t="s">
        <v>3875</v>
      </c>
      <c r="B888" t="s">
        <v>36</v>
      </c>
      <c r="C888">
        <v>1961564</v>
      </c>
      <c r="D888">
        <v>3736373651</v>
      </c>
      <c r="E888" t="s">
        <v>354</v>
      </c>
      <c r="F888" t="s">
        <v>53</v>
      </c>
      <c r="G888" t="s">
        <v>3876</v>
      </c>
      <c r="H888" t="s">
        <v>48</v>
      </c>
      <c r="I888" t="s">
        <v>39</v>
      </c>
      <c r="K888" t="s">
        <v>56</v>
      </c>
      <c r="M888">
        <v>319</v>
      </c>
      <c r="N888" t="s">
        <v>118</v>
      </c>
      <c r="O888" t="s">
        <v>86</v>
      </c>
      <c r="P888">
        <v>319</v>
      </c>
      <c r="Q888" t="s">
        <v>118</v>
      </c>
      <c r="R888" t="s">
        <v>86</v>
      </c>
      <c r="T888" t="s">
        <v>61</v>
      </c>
      <c r="U888" t="s">
        <v>1285</v>
      </c>
      <c r="V888" t="s">
        <v>44</v>
      </c>
      <c r="X888" t="s">
        <v>45</v>
      </c>
      <c r="AA888">
        <v>0</v>
      </c>
      <c r="AC888">
        <v>0</v>
      </c>
      <c r="AG888" t="s">
        <v>46</v>
      </c>
      <c r="AH888" t="s">
        <v>158</v>
      </c>
      <c r="AI888" s="1">
        <v>41131</v>
      </c>
      <c r="AJ888">
        <v>19708.57</v>
      </c>
      <c r="AK888" s="33">
        <f t="shared" si="39"/>
        <v>45</v>
      </c>
      <c r="AL888" t="str">
        <f t="shared" si="40"/>
        <v>44-48</v>
      </c>
      <c r="AM888" t="str">
        <f t="shared" si="41"/>
        <v>18.000 a 19.999</v>
      </c>
    </row>
    <row r="889" spans="1:39" x14ac:dyDescent="0.25">
      <c r="A889" t="s">
        <v>3877</v>
      </c>
      <c r="B889" t="s">
        <v>36</v>
      </c>
      <c r="C889">
        <v>411790</v>
      </c>
      <c r="D889">
        <v>21234477653</v>
      </c>
      <c r="E889" t="s">
        <v>3878</v>
      </c>
      <c r="F889" t="s">
        <v>53</v>
      </c>
      <c r="G889" t="s">
        <v>3879</v>
      </c>
      <c r="H889" t="s">
        <v>38</v>
      </c>
      <c r="I889" t="s">
        <v>39</v>
      </c>
      <c r="K889" t="s">
        <v>40</v>
      </c>
      <c r="L889" t="s">
        <v>365</v>
      </c>
      <c r="M889">
        <v>399</v>
      </c>
      <c r="N889" t="s">
        <v>115</v>
      </c>
      <c r="O889" t="s">
        <v>70</v>
      </c>
      <c r="P889">
        <v>399</v>
      </c>
      <c r="Q889" t="s">
        <v>115</v>
      </c>
      <c r="R889" t="s">
        <v>70</v>
      </c>
      <c r="T889" t="s">
        <v>43</v>
      </c>
      <c r="U889" t="s">
        <v>1302</v>
      </c>
      <c r="V889" t="s">
        <v>44</v>
      </c>
      <c r="X889" t="s">
        <v>45</v>
      </c>
      <c r="AA889">
        <v>0</v>
      </c>
      <c r="AC889">
        <v>0</v>
      </c>
      <c r="AG889" t="s">
        <v>46</v>
      </c>
      <c r="AH889" t="s">
        <v>158</v>
      </c>
      <c r="AI889" s="1">
        <v>28522</v>
      </c>
      <c r="AJ889">
        <v>9767.91</v>
      </c>
      <c r="AK889" s="33">
        <f t="shared" si="39"/>
        <v>69</v>
      </c>
      <c r="AL889" t="str">
        <f t="shared" si="40"/>
        <v>69 ou mais</v>
      </c>
      <c r="AM889" t="str">
        <f t="shared" si="41"/>
        <v>8.000 a 9.999</v>
      </c>
    </row>
    <row r="890" spans="1:39" x14ac:dyDescent="0.25">
      <c r="A890" t="s">
        <v>3880</v>
      </c>
      <c r="B890" t="s">
        <v>36</v>
      </c>
      <c r="C890">
        <v>413604</v>
      </c>
      <c r="D890">
        <v>3220969879</v>
      </c>
      <c r="E890" t="s">
        <v>3881</v>
      </c>
      <c r="F890" t="s">
        <v>53</v>
      </c>
      <c r="G890" t="s">
        <v>3882</v>
      </c>
      <c r="H890" t="s">
        <v>48</v>
      </c>
      <c r="I890" t="s">
        <v>39</v>
      </c>
      <c r="K890" t="s">
        <v>72</v>
      </c>
      <c r="L890" t="s">
        <v>3883</v>
      </c>
      <c r="M890">
        <v>340</v>
      </c>
      <c r="N890" t="s">
        <v>143</v>
      </c>
      <c r="O890" t="s">
        <v>41</v>
      </c>
      <c r="P890">
        <v>340</v>
      </c>
      <c r="Q890" t="s">
        <v>143</v>
      </c>
      <c r="R890" t="s">
        <v>41</v>
      </c>
      <c r="T890" t="s">
        <v>61</v>
      </c>
      <c r="U890" t="s">
        <v>1252</v>
      </c>
      <c r="V890" t="s">
        <v>44</v>
      </c>
      <c r="X890" t="s">
        <v>45</v>
      </c>
      <c r="AA890">
        <v>0</v>
      </c>
      <c r="AC890">
        <v>0</v>
      </c>
      <c r="AG890" t="s">
        <v>46</v>
      </c>
      <c r="AH890" t="s">
        <v>158</v>
      </c>
      <c r="AI890" s="1">
        <v>33560</v>
      </c>
      <c r="AJ890">
        <v>24254.14</v>
      </c>
      <c r="AK890" s="33">
        <f t="shared" si="39"/>
        <v>60</v>
      </c>
      <c r="AL890" t="str">
        <f t="shared" si="40"/>
        <v>59-63</v>
      </c>
      <c r="AM890" t="str">
        <f t="shared" si="41"/>
        <v>20.000 ou mais</v>
      </c>
    </row>
    <row r="891" spans="1:39" x14ac:dyDescent="0.25">
      <c r="A891" t="s">
        <v>3884</v>
      </c>
      <c r="B891" t="s">
        <v>36</v>
      </c>
      <c r="C891">
        <v>3259898</v>
      </c>
      <c r="D891">
        <v>3618930194</v>
      </c>
      <c r="E891" t="s">
        <v>3885</v>
      </c>
      <c r="F891" t="s">
        <v>53</v>
      </c>
      <c r="G891" t="s">
        <v>3886</v>
      </c>
      <c r="H891" t="s">
        <v>48</v>
      </c>
      <c r="I891" t="s">
        <v>39</v>
      </c>
      <c r="K891" t="s">
        <v>56</v>
      </c>
      <c r="M891">
        <v>363</v>
      </c>
      <c r="N891" t="s">
        <v>155</v>
      </c>
      <c r="O891" t="s">
        <v>41</v>
      </c>
      <c r="P891">
        <v>363</v>
      </c>
      <c r="Q891" t="s">
        <v>155</v>
      </c>
      <c r="R891" t="s">
        <v>41</v>
      </c>
      <c r="T891" t="s">
        <v>413</v>
      </c>
      <c r="U891" t="s">
        <v>1244</v>
      </c>
      <c r="V891" t="s">
        <v>825</v>
      </c>
      <c r="X891" t="s">
        <v>45</v>
      </c>
      <c r="AA891">
        <v>0</v>
      </c>
      <c r="AC891">
        <v>0</v>
      </c>
      <c r="AG891" t="s">
        <v>826</v>
      </c>
      <c r="AH891" t="s">
        <v>47</v>
      </c>
      <c r="AI891" s="1">
        <v>44529</v>
      </c>
      <c r="AJ891">
        <v>3866.06</v>
      </c>
      <c r="AK891" s="33">
        <f t="shared" si="39"/>
        <v>31</v>
      </c>
      <c r="AL891" t="str">
        <f t="shared" si="40"/>
        <v>29-33</v>
      </c>
      <c r="AM891" t="str">
        <f t="shared" si="41"/>
        <v>2.000 a 3.999</v>
      </c>
    </row>
    <row r="892" spans="1:39" x14ac:dyDescent="0.25">
      <c r="A892" t="s">
        <v>3887</v>
      </c>
      <c r="B892" t="s">
        <v>36</v>
      </c>
      <c r="C892">
        <v>1035013</v>
      </c>
      <c r="D892">
        <v>65832906691</v>
      </c>
      <c r="E892" t="s">
        <v>3888</v>
      </c>
      <c r="F892" t="s">
        <v>53</v>
      </c>
      <c r="G892" t="s">
        <v>3889</v>
      </c>
      <c r="H892" t="s">
        <v>48</v>
      </c>
      <c r="I892" t="s">
        <v>39</v>
      </c>
      <c r="K892" t="s">
        <v>40</v>
      </c>
      <c r="L892" t="s">
        <v>54</v>
      </c>
      <c r="M892">
        <v>431</v>
      </c>
      <c r="N892" t="s">
        <v>1741</v>
      </c>
      <c r="O892" t="s">
        <v>86</v>
      </c>
      <c r="P892">
        <v>319</v>
      </c>
      <c r="Q892" t="s">
        <v>118</v>
      </c>
      <c r="R892" t="s">
        <v>86</v>
      </c>
      <c r="T892" t="s">
        <v>61</v>
      </c>
      <c r="U892" t="s">
        <v>1269</v>
      </c>
      <c r="V892" t="s">
        <v>44</v>
      </c>
      <c r="X892" t="s">
        <v>45</v>
      </c>
      <c r="AA892">
        <v>0</v>
      </c>
      <c r="AC892">
        <v>0</v>
      </c>
      <c r="AG892" t="s">
        <v>46</v>
      </c>
      <c r="AH892" t="s">
        <v>158</v>
      </c>
      <c r="AI892" s="1">
        <v>33697</v>
      </c>
      <c r="AJ892">
        <v>19281.3</v>
      </c>
      <c r="AK892" s="33">
        <f t="shared" si="39"/>
        <v>58</v>
      </c>
      <c r="AL892" t="str">
        <f t="shared" si="40"/>
        <v>54-58</v>
      </c>
      <c r="AM892" t="str">
        <f t="shared" si="41"/>
        <v>18.000 a 19.999</v>
      </c>
    </row>
    <row r="893" spans="1:39" x14ac:dyDescent="0.25">
      <c r="A893" t="s">
        <v>3890</v>
      </c>
      <c r="B893" t="s">
        <v>36</v>
      </c>
      <c r="C893">
        <v>2620696</v>
      </c>
      <c r="D893">
        <v>5618752603</v>
      </c>
      <c r="E893" t="s">
        <v>3891</v>
      </c>
      <c r="F893" t="s">
        <v>53</v>
      </c>
      <c r="G893" t="s">
        <v>3892</v>
      </c>
      <c r="H893" t="s">
        <v>67</v>
      </c>
      <c r="I893" t="s">
        <v>39</v>
      </c>
      <c r="K893" t="s">
        <v>40</v>
      </c>
      <c r="L893" t="s">
        <v>59</v>
      </c>
      <c r="M893">
        <v>1344</v>
      </c>
      <c r="N893" t="s">
        <v>3893</v>
      </c>
      <c r="O893" t="s">
        <v>81</v>
      </c>
      <c r="P893">
        <v>332</v>
      </c>
      <c r="Q893" t="s">
        <v>82</v>
      </c>
      <c r="R893" t="s">
        <v>81</v>
      </c>
      <c r="T893" t="s">
        <v>61</v>
      </c>
      <c r="U893" t="s">
        <v>1351</v>
      </c>
      <c r="V893" t="s">
        <v>44</v>
      </c>
      <c r="X893" t="s">
        <v>45</v>
      </c>
      <c r="AA893">
        <v>0</v>
      </c>
      <c r="AC893">
        <v>0</v>
      </c>
      <c r="AG893" t="s">
        <v>46</v>
      </c>
      <c r="AH893" t="s">
        <v>158</v>
      </c>
      <c r="AI893" s="1">
        <v>39660</v>
      </c>
      <c r="AJ893">
        <v>17575.09</v>
      </c>
      <c r="AK893" s="33">
        <f t="shared" si="39"/>
        <v>41</v>
      </c>
      <c r="AL893" t="str">
        <f t="shared" si="40"/>
        <v>39-43</v>
      </c>
      <c r="AM893" t="str">
        <f t="shared" si="41"/>
        <v>16.000 a 17.999</v>
      </c>
    </row>
    <row r="894" spans="1:39" x14ac:dyDescent="0.25">
      <c r="A894" t="s">
        <v>3894</v>
      </c>
      <c r="B894" t="s">
        <v>36</v>
      </c>
      <c r="C894">
        <v>1952627</v>
      </c>
      <c r="D894">
        <v>4124819951</v>
      </c>
      <c r="E894" t="s">
        <v>579</v>
      </c>
      <c r="F894" t="s">
        <v>53</v>
      </c>
      <c r="G894" t="s">
        <v>3895</v>
      </c>
      <c r="H894" t="s">
        <v>48</v>
      </c>
      <c r="I894" t="s">
        <v>39</v>
      </c>
      <c r="K894" t="s">
        <v>523</v>
      </c>
      <c r="M894">
        <v>326</v>
      </c>
      <c r="N894" t="s">
        <v>87</v>
      </c>
      <c r="O894" t="s">
        <v>86</v>
      </c>
      <c r="P894">
        <v>326</v>
      </c>
      <c r="Q894" t="s">
        <v>87</v>
      </c>
      <c r="R894" t="s">
        <v>86</v>
      </c>
      <c r="T894" t="s">
        <v>61</v>
      </c>
      <c r="U894" t="s">
        <v>1285</v>
      </c>
      <c r="V894" t="s">
        <v>44</v>
      </c>
      <c r="X894" t="s">
        <v>45</v>
      </c>
      <c r="AA894">
        <v>0</v>
      </c>
      <c r="AC894">
        <v>0</v>
      </c>
      <c r="AG894" t="s">
        <v>46</v>
      </c>
      <c r="AH894" t="s">
        <v>158</v>
      </c>
      <c r="AI894" s="1">
        <v>41080</v>
      </c>
      <c r="AJ894">
        <v>17255.59</v>
      </c>
      <c r="AK894" s="33">
        <f t="shared" si="39"/>
        <v>40</v>
      </c>
      <c r="AL894" t="str">
        <f t="shared" si="40"/>
        <v>39-43</v>
      </c>
      <c r="AM894" t="str">
        <f t="shared" si="41"/>
        <v>16.000 a 17.999</v>
      </c>
    </row>
    <row r="895" spans="1:39" x14ac:dyDescent="0.25">
      <c r="A895" t="s">
        <v>3896</v>
      </c>
      <c r="B895" t="s">
        <v>36</v>
      </c>
      <c r="C895">
        <v>3061126</v>
      </c>
      <c r="D895">
        <v>32758876884</v>
      </c>
      <c r="E895" t="s">
        <v>361</v>
      </c>
      <c r="F895" t="s">
        <v>53</v>
      </c>
      <c r="G895" t="s">
        <v>3897</v>
      </c>
      <c r="H895" t="s">
        <v>48</v>
      </c>
      <c r="I895" t="s">
        <v>39</v>
      </c>
      <c r="K895" t="s">
        <v>72</v>
      </c>
      <c r="M895">
        <v>356</v>
      </c>
      <c r="N895" t="s">
        <v>206</v>
      </c>
      <c r="O895" t="s">
        <v>41</v>
      </c>
      <c r="P895">
        <v>356</v>
      </c>
      <c r="Q895" t="s">
        <v>206</v>
      </c>
      <c r="R895" t="s">
        <v>41</v>
      </c>
      <c r="T895" t="s">
        <v>61</v>
      </c>
      <c r="U895" t="s">
        <v>1257</v>
      </c>
      <c r="V895" t="s">
        <v>44</v>
      </c>
      <c r="X895" t="s">
        <v>45</v>
      </c>
      <c r="AA895">
        <v>0</v>
      </c>
      <c r="AC895">
        <v>0</v>
      </c>
      <c r="AG895" t="s">
        <v>46</v>
      </c>
      <c r="AH895" t="s">
        <v>158</v>
      </c>
      <c r="AI895" s="1">
        <v>43313</v>
      </c>
      <c r="AJ895">
        <v>11800.12</v>
      </c>
      <c r="AK895" s="33">
        <f t="shared" si="39"/>
        <v>38</v>
      </c>
      <c r="AL895" t="str">
        <f t="shared" si="40"/>
        <v>34-38</v>
      </c>
      <c r="AM895" t="str">
        <f t="shared" si="41"/>
        <v>10.000 a 11.999</v>
      </c>
    </row>
    <row r="896" spans="1:39" x14ac:dyDescent="0.25">
      <c r="A896" t="s">
        <v>3898</v>
      </c>
      <c r="B896" t="s">
        <v>36</v>
      </c>
      <c r="C896">
        <v>2125311</v>
      </c>
      <c r="D896">
        <v>932488650</v>
      </c>
      <c r="E896" t="s">
        <v>3899</v>
      </c>
      <c r="F896" t="s">
        <v>53</v>
      </c>
      <c r="G896" t="s">
        <v>3900</v>
      </c>
      <c r="H896" t="s">
        <v>48</v>
      </c>
      <c r="I896" t="s">
        <v>39</v>
      </c>
      <c r="K896" t="s">
        <v>40</v>
      </c>
      <c r="M896">
        <v>414</v>
      </c>
      <c r="N896" t="s">
        <v>128</v>
      </c>
      <c r="O896" t="s">
        <v>41</v>
      </c>
      <c r="P896">
        <v>414</v>
      </c>
      <c r="Q896" t="s">
        <v>128</v>
      </c>
      <c r="R896" t="s">
        <v>41</v>
      </c>
      <c r="T896" t="s">
        <v>61</v>
      </c>
      <c r="U896" t="s">
        <v>1278</v>
      </c>
      <c r="V896" t="s">
        <v>44</v>
      </c>
      <c r="X896" t="s">
        <v>45</v>
      </c>
      <c r="AA896">
        <v>0</v>
      </c>
      <c r="AC896">
        <v>0</v>
      </c>
      <c r="AG896" t="s">
        <v>46</v>
      </c>
      <c r="AH896" t="s">
        <v>158</v>
      </c>
      <c r="AI896" s="1">
        <v>41779</v>
      </c>
      <c r="AJ896">
        <v>12763.01</v>
      </c>
      <c r="AK896" s="33">
        <f t="shared" si="39"/>
        <v>47</v>
      </c>
      <c r="AL896" t="str">
        <f t="shared" si="40"/>
        <v>44-48</v>
      </c>
      <c r="AM896" t="str">
        <f t="shared" si="41"/>
        <v>12.000 a 13.999</v>
      </c>
    </row>
    <row r="897" spans="1:39" x14ac:dyDescent="0.25">
      <c r="A897" t="s">
        <v>3901</v>
      </c>
      <c r="B897" t="s">
        <v>36</v>
      </c>
      <c r="C897">
        <v>1404483</v>
      </c>
      <c r="D897">
        <v>59552948649</v>
      </c>
      <c r="E897" t="s">
        <v>3902</v>
      </c>
      <c r="F897" t="s">
        <v>53</v>
      </c>
      <c r="G897" t="s">
        <v>3903</v>
      </c>
      <c r="H897" t="s">
        <v>48</v>
      </c>
      <c r="I897" t="s">
        <v>39</v>
      </c>
      <c r="K897" t="s">
        <v>136</v>
      </c>
      <c r="M897">
        <v>319</v>
      </c>
      <c r="N897" t="s">
        <v>118</v>
      </c>
      <c r="O897" t="s">
        <v>86</v>
      </c>
      <c r="P897">
        <v>319</v>
      </c>
      <c r="Q897" t="s">
        <v>118</v>
      </c>
      <c r="R897" t="s">
        <v>86</v>
      </c>
      <c r="T897" t="s">
        <v>61</v>
      </c>
      <c r="U897" t="s">
        <v>1244</v>
      </c>
      <c r="V897" t="s">
        <v>44</v>
      </c>
      <c r="X897" t="s">
        <v>45</v>
      </c>
      <c r="AA897">
        <v>0</v>
      </c>
      <c r="AC897">
        <v>0</v>
      </c>
      <c r="AG897" t="s">
        <v>46</v>
      </c>
      <c r="AH897" t="s">
        <v>158</v>
      </c>
      <c r="AI897" s="1">
        <v>44568</v>
      </c>
      <c r="AJ897">
        <v>10063.44</v>
      </c>
      <c r="AK897" s="33">
        <f t="shared" si="39"/>
        <v>52</v>
      </c>
      <c r="AL897" t="str">
        <f t="shared" si="40"/>
        <v>49-53</v>
      </c>
      <c r="AM897" t="str">
        <f t="shared" si="41"/>
        <v>10.000 a 11.999</v>
      </c>
    </row>
    <row r="898" spans="1:39" x14ac:dyDescent="0.25">
      <c r="A898" t="s">
        <v>3904</v>
      </c>
      <c r="B898" t="s">
        <v>36</v>
      </c>
      <c r="C898">
        <v>1715138</v>
      </c>
      <c r="D898">
        <v>29466770870</v>
      </c>
      <c r="E898" t="s">
        <v>3905</v>
      </c>
      <c r="F898" t="s">
        <v>53</v>
      </c>
      <c r="G898" t="s">
        <v>3906</v>
      </c>
      <c r="H898" t="s">
        <v>48</v>
      </c>
      <c r="I898" t="s">
        <v>39</v>
      </c>
      <c r="K898" t="s">
        <v>72</v>
      </c>
      <c r="M898">
        <v>808</v>
      </c>
      <c r="N898" t="s">
        <v>127</v>
      </c>
      <c r="O898" t="s">
        <v>41</v>
      </c>
      <c r="P898">
        <v>808</v>
      </c>
      <c r="Q898" t="s">
        <v>127</v>
      </c>
      <c r="R898" t="s">
        <v>41</v>
      </c>
      <c r="T898" t="s">
        <v>61</v>
      </c>
      <c r="U898" t="s">
        <v>1351</v>
      </c>
      <c r="V898" t="s">
        <v>44</v>
      </c>
      <c r="X898" t="s">
        <v>45</v>
      </c>
      <c r="AA898">
        <v>0</v>
      </c>
      <c r="AC898">
        <v>0</v>
      </c>
      <c r="AG898" t="s">
        <v>46</v>
      </c>
      <c r="AH898" t="s">
        <v>158</v>
      </c>
      <c r="AI898" s="1">
        <v>40018</v>
      </c>
      <c r="AJ898">
        <v>16591.91</v>
      </c>
      <c r="AK898" s="33">
        <f t="shared" si="39"/>
        <v>42</v>
      </c>
      <c r="AL898" t="str">
        <f t="shared" si="40"/>
        <v>39-43</v>
      </c>
      <c r="AM898" t="str">
        <f t="shared" si="41"/>
        <v>16.000 a 17.999</v>
      </c>
    </row>
    <row r="899" spans="1:39" x14ac:dyDescent="0.25">
      <c r="A899" t="s">
        <v>3907</v>
      </c>
      <c r="B899" t="s">
        <v>36</v>
      </c>
      <c r="C899">
        <v>1937641</v>
      </c>
      <c r="D899">
        <v>16833012857</v>
      </c>
      <c r="E899" t="s">
        <v>788</v>
      </c>
      <c r="F899" t="s">
        <v>53</v>
      </c>
      <c r="G899" t="s">
        <v>3908</v>
      </c>
      <c r="H899" t="s">
        <v>48</v>
      </c>
      <c r="I899" t="s">
        <v>39</v>
      </c>
      <c r="K899" t="s">
        <v>72</v>
      </c>
      <c r="M899">
        <v>369</v>
      </c>
      <c r="N899" t="s">
        <v>242</v>
      </c>
      <c r="O899" t="s">
        <v>41</v>
      </c>
      <c r="P899">
        <v>369</v>
      </c>
      <c r="Q899" t="s">
        <v>242</v>
      </c>
      <c r="R899" t="s">
        <v>41</v>
      </c>
      <c r="T899" t="s">
        <v>61</v>
      </c>
      <c r="U899" t="s">
        <v>1285</v>
      </c>
      <c r="V899" t="s">
        <v>44</v>
      </c>
      <c r="X899" t="s">
        <v>45</v>
      </c>
      <c r="AA899">
        <v>0</v>
      </c>
      <c r="AC899">
        <v>0</v>
      </c>
      <c r="AG899" t="s">
        <v>46</v>
      </c>
      <c r="AH899" t="s">
        <v>158</v>
      </c>
      <c r="AI899" s="1">
        <v>41134</v>
      </c>
      <c r="AJ899">
        <v>17255.59</v>
      </c>
      <c r="AK899" s="33">
        <f t="shared" ref="AK899:AK962" si="42">(YEAR($AO$2))-YEAR(E899)</f>
        <v>49</v>
      </c>
      <c r="AL899" t="str">
        <f t="shared" ref="AL899:AL962" si="43">VLOOKUP(AK899,$AQ$2:$AR$13,2,1)</f>
        <v>49-53</v>
      </c>
      <c r="AM899" t="str">
        <f t="shared" ref="AM899:AM962" si="44">VLOOKUP(AJ899,$AS$2:$AT$12,2,1)</f>
        <v>16.000 a 17.999</v>
      </c>
    </row>
    <row r="900" spans="1:39" x14ac:dyDescent="0.25">
      <c r="A900" t="s">
        <v>3909</v>
      </c>
      <c r="B900" t="s">
        <v>36</v>
      </c>
      <c r="C900">
        <v>412189</v>
      </c>
      <c r="D900">
        <v>37561146787</v>
      </c>
      <c r="E900" t="s">
        <v>3910</v>
      </c>
      <c r="F900" t="s">
        <v>53</v>
      </c>
      <c r="G900" t="s">
        <v>3911</v>
      </c>
      <c r="H900" t="s">
        <v>48</v>
      </c>
      <c r="I900" t="s">
        <v>39</v>
      </c>
      <c r="K900" t="s">
        <v>207</v>
      </c>
      <c r="L900" t="s">
        <v>478</v>
      </c>
      <c r="M900">
        <v>59</v>
      </c>
      <c r="N900" t="s">
        <v>57</v>
      </c>
      <c r="O900" t="s">
        <v>41</v>
      </c>
      <c r="P900">
        <v>410</v>
      </c>
      <c r="Q900" t="s">
        <v>253</v>
      </c>
      <c r="R900" t="s">
        <v>41</v>
      </c>
      <c r="S900" t="s">
        <v>3912</v>
      </c>
      <c r="T900" t="s">
        <v>61</v>
      </c>
      <c r="U900" t="s">
        <v>1252</v>
      </c>
      <c r="V900" t="s">
        <v>44</v>
      </c>
      <c r="X900" t="s">
        <v>45</v>
      </c>
      <c r="AA900">
        <v>0</v>
      </c>
      <c r="AC900">
        <v>0</v>
      </c>
      <c r="AG900" t="s">
        <v>46</v>
      </c>
      <c r="AH900" t="s">
        <v>158</v>
      </c>
      <c r="AI900" s="1">
        <v>30376</v>
      </c>
      <c r="AJ900">
        <v>32263.18</v>
      </c>
      <c r="AK900" s="33">
        <f t="shared" si="42"/>
        <v>65</v>
      </c>
      <c r="AL900" t="str">
        <f t="shared" si="43"/>
        <v>64-68</v>
      </c>
      <c r="AM900" t="str">
        <f t="shared" si="44"/>
        <v>20.000 ou mais</v>
      </c>
    </row>
    <row r="901" spans="1:39" x14ac:dyDescent="0.25">
      <c r="A901" t="s">
        <v>3913</v>
      </c>
      <c r="B901" t="s">
        <v>36</v>
      </c>
      <c r="C901">
        <v>1933855</v>
      </c>
      <c r="D901">
        <v>2850217611</v>
      </c>
      <c r="E901" t="s">
        <v>3914</v>
      </c>
      <c r="F901" t="s">
        <v>53</v>
      </c>
      <c r="G901" t="s">
        <v>3915</v>
      </c>
      <c r="H901" t="s">
        <v>48</v>
      </c>
      <c r="I901" t="s">
        <v>39</v>
      </c>
      <c r="K901" t="s">
        <v>40</v>
      </c>
      <c r="M901">
        <v>305</v>
      </c>
      <c r="N901" t="s">
        <v>100</v>
      </c>
      <c r="O901" t="s">
        <v>86</v>
      </c>
      <c r="P901">
        <v>305</v>
      </c>
      <c r="Q901" t="s">
        <v>100</v>
      </c>
      <c r="R901" t="s">
        <v>86</v>
      </c>
      <c r="T901" t="s">
        <v>61</v>
      </c>
      <c r="U901" t="s">
        <v>1285</v>
      </c>
      <c r="V901" t="s">
        <v>44</v>
      </c>
      <c r="X901" t="s">
        <v>45</v>
      </c>
      <c r="AA901">
        <v>0</v>
      </c>
      <c r="AC901">
        <v>0</v>
      </c>
      <c r="AG901" t="s">
        <v>46</v>
      </c>
      <c r="AH901" t="s">
        <v>47</v>
      </c>
      <c r="AI901" s="1">
        <v>41010</v>
      </c>
      <c r="AJ901">
        <v>16629.79</v>
      </c>
      <c r="AK901" s="33">
        <f t="shared" si="42"/>
        <v>47</v>
      </c>
      <c r="AL901" t="str">
        <f t="shared" si="43"/>
        <v>44-48</v>
      </c>
      <c r="AM901" t="str">
        <f t="shared" si="44"/>
        <v>16.000 a 17.999</v>
      </c>
    </row>
    <row r="902" spans="1:39" x14ac:dyDescent="0.25">
      <c r="A902" t="s">
        <v>3916</v>
      </c>
      <c r="B902" t="s">
        <v>36</v>
      </c>
      <c r="C902">
        <v>1035128</v>
      </c>
      <c r="D902">
        <v>68020767720</v>
      </c>
      <c r="E902" t="s">
        <v>3917</v>
      </c>
      <c r="F902" t="s">
        <v>53</v>
      </c>
      <c r="G902" t="s">
        <v>3918</v>
      </c>
      <c r="H902" t="s">
        <v>48</v>
      </c>
      <c r="I902" t="s">
        <v>39</v>
      </c>
      <c r="K902" t="s">
        <v>114</v>
      </c>
      <c r="L902" t="s">
        <v>3919</v>
      </c>
      <c r="M902">
        <v>326</v>
      </c>
      <c r="N902" t="s">
        <v>87</v>
      </c>
      <c r="O902" t="s">
        <v>86</v>
      </c>
      <c r="P902">
        <v>326</v>
      </c>
      <c r="Q902" t="s">
        <v>87</v>
      </c>
      <c r="R902" t="s">
        <v>86</v>
      </c>
      <c r="T902" t="s">
        <v>61</v>
      </c>
      <c r="U902" t="s">
        <v>1241</v>
      </c>
      <c r="V902" t="s">
        <v>44</v>
      </c>
      <c r="X902" t="s">
        <v>45</v>
      </c>
      <c r="AA902">
        <v>0</v>
      </c>
      <c r="AC902">
        <v>0</v>
      </c>
      <c r="AG902" t="s">
        <v>46</v>
      </c>
      <c r="AH902" t="s">
        <v>158</v>
      </c>
      <c r="AI902" s="1">
        <v>34050</v>
      </c>
      <c r="AJ902">
        <v>19097.669999999998</v>
      </c>
      <c r="AK902" s="33">
        <f t="shared" si="42"/>
        <v>61</v>
      </c>
      <c r="AL902" t="str">
        <f t="shared" si="43"/>
        <v>59-63</v>
      </c>
      <c r="AM902" t="str">
        <f t="shared" si="44"/>
        <v>18.000 a 19.999</v>
      </c>
    </row>
    <row r="903" spans="1:39" x14ac:dyDescent="0.25">
      <c r="A903" t="s">
        <v>3920</v>
      </c>
      <c r="B903" t="s">
        <v>36</v>
      </c>
      <c r="C903">
        <v>1976490</v>
      </c>
      <c r="D903">
        <v>5470662608</v>
      </c>
      <c r="E903" t="s">
        <v>3921</v>
      </c>
      <c r="F903" t="s">
        <v>53</v>
      </c>
      <c r="G903" t="s">
        <v>3922</v>
      </c>
      <c r="H903" t="s">
        <v>48</v>
      </c>
      <c r="I903" t="s">
        <v>39</v>
      </c>
      <c r="K903" t="s">
        <v>68</v>
      </c>
      <c r="M903">
        <v>399</v>
      </c>
      <c r="N903" t="s">
        <v>115</v>
      </c>
      <c r="O903" t="s">
        <v>70</v>
      </c>
      <c r="P903">
        <v>399</v>
      </c>
      <c r="Q903" t="s">
        <v>115</v>
      </c>
      <c r="R903" t="s">
        <v>70</v>
      </c>
      <c r="T903" t="s">
        <v>61</v>
      </c>
      <c r="U903" t="s">
        <v>1351</v>
      </c>
      <c r="V903" t="s">
        <v>44</v>
      </c>
      <c r="X903" t="s">
        <v>45</v>
      </c>
      <c r="AA903">
        <v>0</v>
      </c>
      <c r="AC903">
        <v>0</v>
      </c>
      <c r="AG903" t="s">
        <v>46</v>
      </c>
      <c r="AH903" t="s">
        <v>158</v>
      </c>
      <c r="AI903" s="1">
        <v>41214</v>
      </c>
      <c r="AJ903">
        <v>16591.91</v>
      </c>
      <c r="AK903" s="33">
        <f t="shared" si="42"/>
        <v>41</v>
      </c>
      <c r="AL903" t="str">
        <f t="shared" si="43"/>
        <v>39-43</v>
      </c>
      <c r="AM903" t="str">
        <f t="shared" si="44"/>
        <v>16.000 a 17.999</v>
      </c>
    </row>
    <row r="904" spans="1:39" x14ac:dyDescent="0.25">
      <c r="A904" t="s">
        <v>3923</v>
      </c>
      <c r="B904" t="s">
        <v>36</v>
      </c>
      <c r="C904">
        <v>412952</v>
      </c>
      <c r="D904">
        <v>4806510866</v>
      </c>
      <c r="E904" t="s">
        <v>1961</v>
      </c>
      <c r="F904" t="s">
        <v>53</v>
      </c>
      <c r="G904" t="s">
        <v>3924</v>
      </c>
      <c r="H904" t="s">
        <v>48</v>
      </c>
      <c r="I904" t="s">
        <v>39</v>
      </c>
      <c r="K904" t="s">
        <v>72</v>
      </c>
      <c r="L904" t="s">
        <v>73</v>
      </c>
      <c r="M904">
        <v>356</v>
      </c>
      <c r="N904" t="s">
        <v>206</v>
      </c>
      <c r="O904" t="s">
        <v>41</v>
      </c>
      <c r="P904">
        <v>356</v>
      </c>
      <c r="Q904" t="s">
        <v>206</v>
      </c>
      <c r="R904" t="s">
        <v>41</v>
      </c>
      <c r="T904" t="s">
        <v>61</v>
      </c>
      <c r="U904" t="s">
        <v>1252</v>
      </c>
      <c r="V904" t="s">
        <v>44</v>
      </c>
      <c r="X904" t="s">
        <v>45</v>
      </c>
      <c r="AA904">
        <v>0</v>
      </c>
      <c r="AC904">
        <v>0</v>
      </c>
      <c r="AG904" t="s">
        <v>46</v>
      </c>
      <c r="AH904" t="s">
        <v>158</v>
      </c>
      <c r="AI904" s="1">
        <v>32000</v>
      </c>
      <c r="AJ904">
        <v>26608.89</v>
      </c>
      <c r="AK904" s="33">
        <f t="shared" si="42"/>
        <v>61</v>
      </c>
      <c r="AL904" t="str">
        <f t="shared" si="43"/>
        <v>59-63</v>
      </c>
      <c r="AM904" t="str">
        <f t="shared" si="44"/>
        <v>20.000 ou mais</v>
      </c>
    </row>
    <row r="905" spans="1:39" x14ac:dyDescent="0.25">
      <c r="A905" t="s">
        <v>3925</v>
      </c>
      <c r="B905" t="s">
        <v>36</v>
      </c>
      <c r="C905">
        <v>1504739</v>
      </c>
      <c r="D905">
        <v>77085000104</v>
      </c>
      <c r="E905" t="s">
        <v>3926</v>
      </c>
      <c r="F905" t="s">
        <v>53</v>
      </c>
      <c r="G905" t="s">
        <v>3927</v>
      </c>
      <c r="H905" t="s">
        <v>48</v>
      </c>
      <c r="I905" t="s">
        <v>39</v>
      </c>
      <c r="K905" t="s">
        <v>136</v>
      </c>
      <c r="L905" t="s">
        <v>442</v>
      </c>
      <c r="M905">
        <v>301</v>
      </c>
      <c r="N905" t="s">
        <v>69</v>
      </c>
      <c r="O905" t="s">
        <v>70</v>
      </c>
      <c r="P905">
        <v>301</v>
      </c>
      <c r="Q905" t="s">
        <v>69</v>
      </c>
      <c r="R905" t="s">
        <v>70</v>
      </c>
      <c r="T905" t="s">
        <v>61</v>
      </c>
      <c r="U905" t="s">
        <v>1252</v>
      </c>
      <c r="V905" t="s">
        <v>44</v>
      </c>
      <c r="X905" t="s">
        <v>45</v>
      </c>
      <c r="AA905">
        <v>0</v>
      </c>
      <c r="AC905">
        <v>0</v>
      </c>
      <c r="AG905" t="s">
        <v>46</v>
      </c>
      <c r="AH905" t="s">
        <v>158</v>
      </c>
      <c r="AI905" s="1">
        <v>38569</v>
      </c>
      <c r="AJ905">
        <v>21484.89</v>
      </c>
      <c r="AK905" s="33">
        <f t="shared" si="42"/>
        <v>46</v>
      </c>
      <c r="AL905" t="str">
        <f t="shared" si="43"/>
        <v>44-48</v>
      </c>
      <c r="AM905" t="str">
        <f t="shared" si="44"/>
        <v>20.000 ou mais</v>
      </c>
    </row>
    <row r="906" spans="1:39" x14ac:dyDescent="0.25">
      <c r="A906" t="s">
        <v>3928</v>
      </c>
      <c r="B906" t="s">
        <v>36</v>
      </c>
      <c r="C906">
        <v>1649871</v>
      </c>
      <c r="D906">
        <v>2881879977</v>
      </c>
      <c r="E906" t="s">
        <v>3929</v>
      </c>
      <c r="F906" t="s">
        <v>53</v>
      </c>
      <c r="G906" t="s">
        <v>3930</v>
      </c>
      <c r="H906" t="s">
        <v>48</v>
      </c>
      <c r="I906" t="s">
        <v>39</v>
      </c>
      <c r="K906" t="s">
        <v>523</v>
      </c>
      <c r="L906" t="s">
        <v>3931</v>
      </c>
      <c r="M906">
        <v>314</v>
      </c>
      <c r="N906" t="s">
        <v>135</v>
      </c>
      <c r="O906" t="s">
        <v>86</v>
      </c>
      <c r="P906">
        <v>314</v>
      </c>
      <c r="Q906" t="s">
        <v>135</v>
      </c>
      <c r="R906" t="s">
        <v>86</v>
      </c>
      <c r="T906" t="s">
        <v>61</v>
      </c>
      <c r="U906" t="s">
        <v>1285</v>
      </c>
      <c r="V906" t="s">
        <v>44</v>
      </c>
      <c r="X906" t="s">
        <v>45</v>
      </c>
      <c r="Z906" t="s">
        <v>314</v>
      </c>
      <c r="AA906">
        <v>0</v>
      </c>
      <c r="AC906">
        <v>0</v>
      </c>
      <c r="AE906" t="s">
        <v>329</v>
      </c>
      <c r="AF906" t="s">
        <v>646</v>
      </c>
      <c r="AG906" t="s">
        <v>46</v>
      </c>
      <c r="AH906" t="s">
        <v>158</v>
      </c>
      <c r="AI906" s="1">
        <v>39667</v>
      </c>
      <c r="AJ906">
        <v>0</v>
      </c>
      <c r="AK906" s="33">
        <f t="shared" si="42"/>
        <v>47</v>
      </c>
      <c r="AL906" t="str">
        <f t="shared" si="43"/>
        <v>44-48</v>
      </c>
      <c r="AM906" t="str">
        <f t="shared" si="44"/>
        <v>até 1.999</v>
      </c>
    </row>
    <row r="907" spans="1:39" x14ac:dyDescent="0.25">
      <c r="A907" t="s">
        <v>3932</v>
      </c>
      <c r="B907" t="s">
        <v>36</v>
      </c>
      <c r="C907">
        <v>3246798</v>
      </c>
      <c r="D907">
        <v>1997134136</v>
      </c>
      <c r="E907" t="s">
        <v>3933</v>
      </c>
      <c r="F907" t="s">
        <v>53</v>
      </c>
      <c r="G907" t="s">
        <v>3934</v>
      </c>
      <c r="H907" t="s">
        <v>48</v>
      </c>
      <c r="I907" t="s">
        <v>39</v>
      </c>
      <c r="K907" t="s">
        <v>56</v>
      </c>
      <c r="M907">
        <v>301</v>
      </c>
      <c r="N907" t="s">
        <v>69</v>
      </c>
      <c r="O907" t="s">
        <v>70</v>
      </c>
      <c r="P907">
        <v>301</v>
      </c>
      <c r="Q907" t="s">
        <v>69</v>
      </c>
      <c r="R907" t="s">
        <v>70</v>
      </c>
      <c r="T907" t="s">
        <v>342</v>
      </c>
      <c r="U907" t="s">
        <v>1257</v>
      </c>
      <c r="V907" t="s">
        <v>1346</v>
      </c>
      <c r="X907" t="s">
        <v>45</v>
      </c>
      <c r="AA907">
        <v>0</v>
      </c>
      <c r="AC907">
        <v>0</v>
      </c>
      <c r="AG907" t="s">
        <v>826</v>
      </c>
      <c r="AH907" t="s">
        <v>158</v>
      </c>
      <c r="AI907" s="1">
        <v>44399</v>
      </c>
      <c r="AJ907">
        <v>10971.74</v>
      </c>
      <c r="AK907" s="33">
        <f t="shared" si="42"/>
        <v>36</v>
      </c>
      <c r="AL907" t="str">
        <f t="shared" si="43"/>
        <v>34-38</v>
      </c>
      <c r="AM907" t="str">
        <f t="shared" si="44"/>
        <v>10.000 a 11.999</v>
      </c>
    </row>
    <row r="908" spans="1:39" x14ac:dyDescent="0.25">
      <c r="A908" t="s">
        <v>3935</v>
      </c>
      <c r="B908" t="s">
        <v>36</v>
      </c>
      <c r="C908">
        <v>3123082</v>
      </c>
      <c r="D908">
        <v>8967756666</v>
      </c>
      <c r="E908" t="s">
        <v>3936</v>
      </c>
      <c r="F908" t="s">
        <v>53</v>
      </c>
      <c r="G908" t="s">
        <v>3937</v>
      </c>
      <c r="H908" t="s">
        <v>48</v>
      </c>
      <c r="I908" t="s">
        <v>39</v>
      </c>
      <c r="K908" t="s">
        <v>40</v>
      </c>
      <c r="M908">
        <v>399</v>
      </c>
      <c r="N908" t="s">
        <v>115</v>
      </c>
      <c r="O908" t="s">
        <v>70</v>
      </c>
      <c r="P908">
        <v>399</v>
      </c>
      <c r="Q908" t="s">
        <v>115</v>
      </c>
      <c r="R908" t="s">
        <v>70</v>
      </c>
      <c r="T908" t="s">
        <v>61</v>
      </c>
      <c r="U908" t="s">
        <v>1257</v>
      </c>
      <c r="V908" t="s">
        <v>44</v>
      </c>
      <c r="X908" t="s">
        <v>45</v>
      </c>
      <c r="AA908">
        <v>0</v>
      </c>
      <c r="AC908">
        <v>0</v>
      </c>
      <c r="AG908" t="s">
        <v>46</v>
      </c>
      <c r="AH908" t="s">
        <v>158</v>
      </c>
      <c r="AI908" s="1">
        <v>43594</v>
      </c>
      <c r="AJ908">
        <v>11800.12</v>
      </c>
      <c r="AK908" s="33">
        <f t="shared" si="42"/>
        <v>32</v>
      </c>
      <c r="AL908" t="str">
        <f t="shared" si="43"/>
        <v>29-33</v>
      </c>
      <c r="AM908" t="str">
        <f t="shared" si="44"/>
        <v>10.000 a 11.999</v>
      </c>
    </row>
    <row r="909" spans="1:39" x14ac:dyDescent="0.25">
      <c r="A909" t="s">
        <v>3938</v>
      </c>
      <c r="B909" t="s">
        <v>36</v>
      </c>
      <c r="C909">
        <v>2415838</v>
      </c>
      <c r="D909">
        <v>35449975848</v>
      </c>
      <c r="E909" t="s">
        <v>3939</v>
      </c>
      <c r="F909" t="s">
        <v>53</v>
      </c>
      <c r="G909" t="s">
        <v>3940</v>
      </c>
      <c r="H909" t="s">
        <v>48</v>
      </c>
      <c r="I909" t="s">
        <v>39</v>
      </c>
      <c r="K909" t="s">
        <v>72</v>
      </c>
      <c r="M909">
        <v>340</v>
      </c>
      <c r="N909" t="s">
        <v>143</v>
      </c>
      <c r="O909" t="s">
        <v>41</v>
      </c>
      <c r="P909">
        <v>340</v>
      </c>
      <c r="Q909" t="s">
        <v>143</v>
      </c>
      <c r="R909" t="s">
        <v>41</v>
      </c>
      <c r="T909" t="s">
        <v>61</v>
      </c>
      <c r="U909" t="s">
        <v>1236</v>
      </c>
      <c r="V909" t="s">
        <v>44</v>
      </c>
      <c r="X909" t="s">
        <v>45</v>
      </c>
      <c r="AA909">
        <v>0</v>
      </c>
      <c r="AC909">
        <v>0</v>
      </c>
      <c r="AG909" t="s">
        <v>46</v>
      </c>
      <c r="AH909" t="s">
        <v>158</v>
      </c>
      <c r="AI909" s="1">
        <v>42972</v>
      </c>
      <c r="AJ909">
        <v>12272.12</v>
      </c>
      <c r="AK909" s="33">
        <f t="shared" si="42"/>
        <v>33</v>
      </c>
      <c r="AL909" t="str">
        <f t="shared" si="43"/>
        <v>29-33</v>
      </c>
      <c r="AM909" t="str">
        <f t="shared" si="44"/>
        <v>12.000 a 13.999</v>
      </c>
    </row>
    <row r="910" spans="1:39" x14ac:dyDescent="0.25">
      <c r="A910" t="s">
        <v>3941</v>
      </c>
      <c r="B910" t="s">
        <v>36</v>
      </c>
      <c r="C910">
        <v>1466279</v>
      </c>
      <c r="D910">
        <v>24952988856</v>
      </c>
      <c r="E910" t="s">
        <v>3942</v>
      </c>
      <c r="F910" t="s">
        <v>53</v>
      </c>
      <c r="G910" t="s">
        <v>3943</v>
      </c>
      <c r="H910" t="s">
        <v>48</v>
      </c>
      <c r="I910" t="s">
        <v>39</v>
      </c>
      <c r="K910" t="s">
        <v>72</v>
      </c>
      <c r="L910" t="s">
        <v>139</v>
      </c>
      <c r="M910">
        <v>326</v>
      </c>
      <c r="N910" t="s">
        <v>87</v>
      </c>
      <c r="O910" t="s">
        <v>86</v>
      </c>
      <c r="P910">
        <v>326</v>
      </c>
      <c r="Q910" t="s">
        <v>87</v>
      </c>
      <c r="R910" t="s">
        <v>86</v>
      </c>
      <c r="T910" t="s">
        <v>61</v>
      </c>
      <c r="U910" t="s">
        <v>1252</v>
      </c>
      <c r="V910" t="s">
        <v>44</v>
      </c>
      <c r="X910" t="s">
        <v>45</v>
      </c>
      <c r="AA910">
        <v>0</v>
      </c>
      <c r="AC910">
        <v>0</v>
      </c>
      <c r="AG910" t="s">
        <v>46</v>
      </c>
      <c r="AH910" t="s">
        <v>158</v>
      </c>
      <c r="AI910" s="1">
        <v>38226</v>
      </c>
      <c r="AJ910">
        <v>20530.009999999998</v>
      </c>
      <c r="AK910" s="33">
        <f t="shared" si="42"/>
        <v>47</v>
      </c>
      <c r="AL910" t="str">
        <f t="shared" si="43"/>
        <v>44-48</v>
      </c>
      <c r="AM910" t="str">
        <f t="shared" si="44"/>
        <v>20.000 ou mais</v>
      </c>
    </row>
    <row r="911" spans="1:39" x14ac:dyDescent="0.25">
      <c r="A911" t="s">
        <v>3944</v>
      </c>
      <c r="B911" t="s">
        <v>36</v>
      </c>
      <c r="C911">
        <v>431021</v>
      </c>
      <c r="D911">
        <v>48209295691</v>
      </c>
      <c r="E911" t="s">
        <v>638</v>
      </c>
      <c r="F911" t="s">
        <v>53</v>
      </c>
      <c r="G911" t="s">
        <v>3945</v>
      </c>
      <c r="H911" t="s">
        <v>117</v>
      </c>
      <c r="I911" t="s">
        <v>39</v>
      </c>
      <c r="K911" t="s">
        <v>72</v>
      </c>
      <c r="L911" t="s">
        <v>2827</v>
      </c>
      <c r="M911">
        <v>391</v>
      </c>
      <c r="N911" t="s">
        <v>64</v>
      </c>
      <c r="O911" t="s">
        <v>41</v>
      </c>
      <c r="P911">
        <v>391</v>
      </c>
      <c r="Q911" t="s">
        <v>64</v>
      </c>
      <c r="R911" t="s">
        <v>41</v>
      </c>
      <c r="T911" t="s">
        <v>61</v>
      </c>
      <c r="U911" t="s">
        <v>1269</v>
      </c>
      <c r="V911" t="s">
        <v>44</v>
      </c>
      <c r="X911" t="s">
        <v>45</v>
      </c>
      <c r="AA911">
        <v>0</v>
      </c>
      <c r="AC911">
        <v>0</v>
      </c>
      <c r="AG911" t="s">
        <v>46</v>
      </c>
      <c r="AH911" t="s">
        <v>158</v>
      </c>
      <c r="AI911" s="1">
        <v>34050</v>
      </c>
      <c r="AJ911">
        <v>18363.150000000001</v>
      </c>
      <c r="AK911" s="33">
        <f t="shared" si="42"/>
        <v>58</v>
      </c>
      <c r="AL911" t="str">
        <f t="shared" si="43"/>
        <v>54-58</v>
      </c>
      <c r="AM911" t="str">
        <f t="shared" si="44"/>
        <v>18.000 a 19.999</v>
      </c>
    </row>
    <row r="912" spans="1:39" x14ac:dyDescent="0.25">
      <c r="A912" t="s">
        <v>3946</v>
      </c>
      <c r="B912" t="s">
        <v>36</v>
      </c>
      <c r="C912">
        <v>2486219</v>
      </c>
      <c r="D912">
        <v>28024088878</v>
      </c>
      <c r="E912" t="s">
        <v>3947</v>
      </c>
      <c r="F912" t="s">
        <v>37</v>
      </c>
      <c r="G912" t="s">
        <v>3948</v>
      </c>
      <c r="H912" t="s">
        <v>67</v>
      </c>
      <c r="I912" t="s">
        <v>39</v>
      </c>
      <c r="K912" t="s">
        <v>40</v>
      </c>
      <c r="L912" t="s">
        <v>3949</v>
      </c>
      <c r="M912">
        <v>1155</v>
      </c>
      <c r="N912" t="s">
        <v>188</v>
      </c>
      <c r="O912" t="s">
        <v>55</v>
      </c>
      <c r="P912">
        <v>1155</v>
      </c>
      <c r="Q912" t="s">
        <v>188</v>
      </c>
      <c r="R912" t="s">
        <v>55</v>
      </c>
      <c r="T912" t="s">
        <v>61</v>
      </c>
      <c r="U912" t="s">
        <v>1269</v>
      </c>
      <c r="V912" t="s">
        <v>44</v>
      </c>
      <c r="X912" t="s">
        <v>45</v>
      </c>
      <c r="AA912">
        <v>0</v>
      </c>
      <c r="AC912">
        <v>0</v>
      </c>
      <c r="AG912" t="s">
        <v>46</v>
      </c>
      <c r="AH912" t="s">
        <v>158</v>
      </c>
      <c r="AI912" s="1">
        <v>39498</v>
      </c>
      <c r="AJ912">
        <v>18928.990000000002</v>
      </c>
      <c r="AK912" s="33">
        <f t="shared" si="42"/>
        <v>43</v>
      </c>
      <c r="AL912" t="str">
        <f t="shared" si="43"/>
        <v>39-43</v>
      </c>
      <c r="AM912" t="str">
        <f t="shared" si="44"/>
        <v>18.000 a 19.999</v>
      </c>
    </row>
    <row r="913" spans="1:39" x14ac:dyDescent="0.25">
      <c r="A913" t="s">
        <v>3950</v>
      </c>
      <c r="B913" t="s">
        <v>36</v>
      </c>
      <c r="C913">
        <v>1609434</v>
      </c>
      <c r="D913">
        <v>93813406687</v>
      </c>
      <c r="E913" t="s">
        <v>3951</v>
      </c>
      <c r="F913" t="s">
        <v>37</v>
      </c>
      <c r="G913" t="s">
        <v>3952</v>
      </c>
      <c r="H913" t="s">
        <v>67</v>
      </c>
      <c r="I913" t="s">
        <v>39</v>
      </c>
      <c r="K913" t="s">
        <v>40</v>
      </c>
      <c r="L913" t="s">
        <v>97</v>
      </c>
      <c r="M913">
        <v>363</v>
      </c>
      <c r="N913" t="s">
        <v>155</v>
      </c>
      <c r="O913" t="s">
        <v>41</v>
      </c>
      <c r="P913">
        <v>363</v>
      </c>
      <c r="Q913" t="s">
        <v>155</v>
      </c>
      <c r="R913" t="s">
        <v>41</v>
      </c>
      <c r="T913" t="s">
        <v>61</v>
      </c>
      <c r="U913" t="s">
        <v>1241</v>
      </c>
      <c r="V913" t="s">
        <v>44</v>
      </c>
      <c r="X913" t="s">
        <v>45</v>
      </c>
      <c r="AA913">
        <v>0</v>
      </c>
      <c r="AC913">
        <v>0</v>
      </c>
      <c r="AG913" t="s">
        <v>46</v>
      </c>
      <c r="AH913" t="s">
        <v>158</v>
      </c>
      <c r="AI913" s="1">
        <v>39762</v>
      </c>
      <c r="AJ913">
        <v>19166.11</v>
      </c>
      <c r="AK913" s="33">
        <f t="shared" si="42"/>
        <v>52</v>
      </c>
      <c r="AL913" t="str">
        <f t="shared" si="43"/>
        <v>49-53</v>
      </c>
      <c r="AM913" t="str">
        <f t="shared" si="44"/>
        <v>18.000 a 19.999</v>
      </c>
    </row>
    <row r="914" spans="1:39" x14ac:dyDescent="0.25">
      <c r="A914" t="s">
        <v>3953</v>
      </c>
      <c r="B914" t="s">
        <v>36</v>
      </c>
      <c r="C914">
        <v>2519028</v>
      </c>
      <c r="D914">
        <v>3094866450</v>
      </c>
      <c r="E914" t="s">
        <v>3038</v>
      </c>
      <c r="F914" t="s">
        <v>53</v>
      </c>
      <c r="G914" t="s">
        <v>3954</v>
      </c>
      <c r="H914" t="s">
        <v>48</v>
      </c>
      <c r="I914" t="s">
        <v>39</v>
      </c>
      <c r="K914" t="s">
        <v>72</v>
      </c>
      <c r="L914" t="s">
        <v>139</v>
      </c>
      <c r="M914">
        <v>437</v>
      </c>
      <c r="N914" t="s">
        <v>2315</v>
      </c>
      <c r="O914" t="s">
        <v>86</v>
      </c>
      <c r="P914">
        <v>319</v>
      </c>
      <c r="Q914" t="s">
        <v>118</v>
      </c>
      <c r="R914" t="s">
        <v>86</v>
      </c>
      <c r="T914" t="s">
        <v>61</v>
      </c>
      <c r="U914" t="s">
        <v>1285</v>
      </c>
      <c r="V914" t="s">
        <v>44</v>
      </c>
      <c r="X914" t="s">
        <v>45</v>
      </c>
      <c r="AA914">
        <v>0</v>
      </c>
      <c r="AC914">
        <v>0</v>
      </c>
      <c r="AG914" t="s">
        <v>46</v>
      </c>
      <c r="AH914" t="s">
        <v>47</v>
      </c>
      <c r="AI914" s="1">
        <v>39762</v>
      </c>
      <c r="AJ914">
        <v>17457.099999999999</v>
      </c>
      <c r="AK914" s="33">
        <f t="shared" si="42"/>
        <v>43</v>
      </c>
      <c r="AL914" t="str">
        <f t="shared" si="43"/>
        <v>39-43</v>
      </c>
      <c r="AM914" t="str">
        <f t="shared" si="44"/>
        <v>16.000 a 17.999</v>
      </c>
    </row>
    <row r="915" spans="1:39" x14ac:dyDescent="0.25">
      <c r="A915" t="s">
        <v>3955</v>
      </c>
      <c r="B915" t="s">
        <v>36</v>
      </c>
      <c r="C915">
        <v>2792365</v>
      </c>
      <c r="D915">
        <v>7691381875</v>
      </c>
      <c r="E915" t="s">
        <v>3956</v>
      </c>
      <c r="F915" t="s">
        <v>53</v>
      </c>
      <c r="G915" t="s">
        <v>3957</v>
      </c>
      <c r="H915" t="s">
        <v>117</v>
      </c>
      <c r="I915" t="s">
        <v>39</v>
      </c>
      <c r="K915" t="s">
        <v>68</v>
      </c>
      <c r="M915">
        <v>288</v>
      </c>
      <c r="N915" t="s">
        <v>186</v>
      </c>
      <c r="O915" t="s">
        <v>86</v>
      </c>
      <c r="P915">
        <v>288</v>
      </c>
      <c r="Q915" t="s">
        <v>186</v>
      </c>
      <c r="R915" t="s">
        <v>86</v>
      </c>
      <c r="T915" t="s">
        <v>61</v>
      </c>
      <c r="U915" t="s">
        <v>1285</v>
      </c>
      <c r="V915" t="s">
        <v>44</v>
      </c>
      <c r="X915" t="s">
        <v>45</v>
      </c>
      <c r="AA915">
        <v>0</v>
      </c>
      <c r="AC915">
        <v>0</v>
      </c>
      <c r="AG915" t="s">
        <v>46</v>
      </c>
      <c r="AH915" t="s">
        <v>158</v>
      </c>
      <c r="AI915" s="1">
        <v>40563</v>
      </c>
      <c r="AJ915">
        <v>17255.59</v>
      </c>
      <c r="AK915" s="33">
        <f t="shared" si="42"/>
        <v>56</v>
      </c>
      <c r="AL915" t="str">
        <f t="shared" si="43"/>
        <v>54-58</v>
      </c>
      <c r="AM915" t="str">
        <f t="shared" si="44"/>
        <v>16.000 a 17.999</v>
      </c>
    </row>
    <row r="916" spans="1:39" x14ac:dyDescent="0.25">
      <c r="A916" t="s">
        <v>3958</v>
      </c>
      <c r="B916" t="s">
        <v>36</v>
      </c>
      <c r="C916">
        <v>1035190</v>
      </c>
      <c r="D916">
        <v>37778250500</v>
      </c>
      <c r="E916" t="s">
        <v>633</v>
      </c>
      <c r="F916" t="s">
        <v>53</v>
      </c>
      <c r="G916" t="s">
        <v>3959</v>
      </c>
      <c r="H916" t="s">
        <v>48</v>
      </c>
      <c r="I916" t="s">
        <v>39</v>
      </c>
      <c r="K916" t="s">
        <v>125</v>
      </c>
      <c r="L916" t="s">
        <v>3960</v>
      </c>
      <c r="M916">
        <v>340</v>
      </c>
      <c r="N916" t="s">
        <v>143</v>
      </c>
      <c r="O916" t="s">
        <v>41</v>
      </c>
      <c r="P916">
        <v>340</v>
      </c>
      <c r="Q916" t="s">
        <v>143</v>
      </c>
      <c r="R916" t="s">
        <v>41</v>
      </c>
      <c r="T916" t="s">
        <v>61</v>
      </c>
      <c r="U916" t="s">
        <v>1252</v>
      </c>
      <c r="V916" t="s">
        <v>44</v>
      </c>
      <c r="X916" t="s">
        <v>45</v>
      </c>
      <c r="AA916">
        <v>0</v>
      </c>
      <c r="AC916">
        <v>0</v>
      </c>
      <c r="AG916" t="s">
        <v>46</v>
      </c>
      <c r="AH916" t="s">
        <v>158</v>
      </c>
      <c r="AI916" s="1">
        <v>34050</v>
      </c>
      <c r="AJ916">
        <v>21007.45</v>
      </c>
      <c r="AK916" s="33">
        <f t="shared" si="42"/>
        <v>56</v>
      </c>
      <c r="AL916" t="str">
        <f t="shared" si="43"/>
        <v>54-58</v>
      </c>
      <c r="AM916" t="str">
        <f t="shared" si="44"/>
        <v>20.000 ou mais</v>
      </c>
    </row>
    <row r="917" spans="1:39" x14ac:dyDescent="0.25">
      <c r="A917" t="s">
        <v>3961</v>
      </c>
      <c r="B917" t="s">
        <v>36</v>
      </c>
      <c r="C917">
        <v>1802842</v>
      </c>
      <c r="D917">
        <v>30686872843</v>
      </c>
      <c r="E917" t="s">
        <v>3962</v>
      </c>
      <c r="F917" t="s">
        <v>53</v>
      </c>
      <c r="G917" t="s">
        <v>3963</v>
      </c>
      <c r="H917" t="s">
        <v>48</v>
      </c>
      <c r="I917" t="s">
        <v>39</v>
      </c>
      <c r="K917" t="s">
        <v>72</v>
      </c>
      <c r="M917">
        <v>577</v>
      </c>
      <c r="N917" t="s">
        <v>607</v>
      </c>
      <c r="O917" t="s">
        <v>55</v>
      </c>
      <c r="P917">
        <v>1158</v>
      </c>
      <c r="Q917" t="s">
        <v>608</v>
      </c>
      <c r="R917" t="s">
        <v>55</v>
      </c>
      <c r="T917" t="s">
        <v>61</v>
      </c>
      <c r="U917" t="s">
        <v>1351</v>
      </c>
      <c r="V917" t="s">
        <v>44</v>
      </c>
      <c r="X917" t="s">
        <v>45</v>
      </c>
      <c r="AA917">
        <v>0</v>
      </c>
      <c r="AC917">
        <v>0</v>
      </c>
      <c r="AG917" t="s">
        <v>46</v>
      </c>
      <c r="AH917" t="s">
        <v>158</v>
      </c>
      <c r="AI917" s="1">
        <v>40379</v>
      </c>
      <c r="AJ917">
        <v>16591.91</v>
      </c>
      <c r="AK917" s="33">
        <f t="shared" si="42"/>
        <v>40</v>
      </c>
      <c r="AL917" t="str">
        <f t="shared" si="43"/>
        <v>39-43</v>
      </c>
      <c r="AM917" t="str">
        <f t="shared" si="44"/>
        <v>16.000 a 17.999</v>
      </c>
    </row>
    <row r="918" spans="1:39" x14ac:dyDescent="0.25">
      <c r="A918" t="s">
        <v>3964</v>
      </c>
      <c r="B918" t="s">
        <v>36</v>
      </c>
      <c r="C918">
        <v>3284649</v>
      </c>
      <c r="D918">
        <v>98674218687</v>
      </c>
      <c r="E918" t="s">
        <v>3965</v>
      </c>
      <c r="F918" t="s">
        <v>37</v>
      </c>
      <c r="G918" t="s">
        <v>3966</v>
      </c>
      <c r="H918" t="s">
        <v>38</v>
      </c>
      <c r="I918" t="s">
        <v>39</v>
      </c>
      <c r="K918" t="s">
        <v>40</v>
      </c>
      <c r="L918" t="s">
        <v>286</v>
      </c>
      <c r="M918">
        <v>335</v>
      </c>
      <c r="N918" t="s">
        <v>159</v>
      </c>
      <c r="O918" t="s">
        <v>41</v>
      </c>
      <c r="P918">
        <v>335</v>
      </c>
      <c r="Q918" t="s">
        <v>159</v>
      </c>
      <c r="R918" t="s">
        <v>41</v>
      </c>
      <c r="T918" t="s">
        <v>61</v>
      </c>
      <c r="U918" t="s">
        <v>1241</v>
      </c>
      <c r="V918" t="s">
        <v>44</v>
      </c>
      <c r="X918" t="s">
        <v>45</v>
      </c>
      <c r="AA918">
        <v>0</v>
      </c>
      <c r="AC918">
        <v>0</v>
      </c>
      <c r="AG918" t="s">
        <v>46</v>
      </c>
      <c r="AH918" t="s">
        <v>158</v>
      </c>
      <c r="AI918" s="1">
        <v>40060</v>
      </c>
      <c r="AJ918">
        <v>18663.64</v>
      </c>
      <c r="AK918" s="33">
        <f t="shared" si="42"/>
        <v>48</v>
      </c>
      <c r="AL918" t="str">
        <f t="shared" si="43"/>
        <v>44-48</v>
      </c>
      <c r="AM918" t="str">
        <f t="shared" si="44"/>
        <v>18.000 a 19.999</v>
      </c>
    </row>
    <row r="919" spans="1:39" x14ac:dyDescent="0.25">
      <c r="A919" t="s">
        <v>3967</v>
      </c>
      <c r="B919" t="s">
        <v>36</v>
      </c>
      <c r="C919">
        <v>1285318</v>
      </c>
      <c r="D919">
        <v>64074544687</v>
      </c>
      <c r="E919" t="s">
        <v>3968</v>
      </c>
      <c r="F919" t="s">
        <v>53</v>
      </c>
      <c r="G919" t="s">
        <v>3969</v>
      </c>
      <c r="H919" t="s">
        <v>48</v>
      </c>
      <c r="I919" t="s">
        <v>39</v>
      </c>
      <c r="K919" t="s">
        <v>40</v>
      </c>
      <c r="L919" t="s">
        <v>59</v>
      </c>
      <c r="M919">
        <v>399</v>
      </c>
      <c r="N919" t="s">
        <v>115</v>
      </c>
      <c r="O919" t="s">
        <v>70</v>
      </c>
      <c r="P919">
        <v>399</v>
      </c>
      <c r="Q919" t="s">
        <v>115</v>
      </c>
      <c r="R919" t="s">
        <v>70</v>
      </c>
      <c r="T919" t="s">
        <v>61</v>
      </c>
      <c r="U919" t="s">
        <v>1269</v>
      </c>
      <c r="V919" t="s">
        <v>44</v>
      </c>
      <c r="X919" t="s">
        <v>45</v>
      </c>
      <c r="AA919">
        <v>0</v>
      </c>
      <c r="AC919">
        <v>0</v>
      </c>
      <c r="AG919" t="s">
        <v>46</v>
      </c>
      <c r="AH919" t="s">
        <v>158</v>
      </c>
      <c r="AI919" s="1">
        <v>35997</v>
      </c>
      <c r="AJ919">
        <v>17945.810000000001</v>
      </c>
      <c r="AK919" s="33">
        <f t="shared" si="42"/>
        <v>54</v>
      </c>
      <c r="AL919" t="str">
        <f t="shared" si="43"/>
        <v>54-58</v>
      </c>
      <c r="AM919" t="str">
        <f t="shared" si="44"/>
        <v>16.000 a 17.999</v>
      </c>
    </row>
    <row r="920" spans="1:39" x14ac:dyDescent="0.25">
      <c r="A920" t="s">
        <v>3970</v>
      </c>
      <c r="B920" t="s">
        <v>36</v>
      </c>
      <c r="C920">
        <v>412828</v>
      </c>
      <c r="D920">
        <v>29648041768</v>
      </c>
      <c r="E920" t="s">
        <v>3971</v>
      </c>
      <c r="F920" t="s">
        <v>53</v>
      </c>
      <c r="G920" t="s">
        <v>3972</v>
      </c>
      <c r="H920" t="s">
        <v>48</v>
      </c>
      <c r="I920" t="s">
        <v>39</v>
      </c>
      <c r="K920" t="s">
        <v>40</v>
      </c>
      <c r="L920" t="s">
        <v>3973</v>
      </c>
      <c r="M920">
        <v>288</v>
      </c>
      <c r="N920" t="s">
        <v>186</v>
      </c>
      <c r="O920" t="s">
        <v>86</v>
      </c>
      <c r="P920">
        <v>288</v>
      </c>
      <c r="Q920" t="s">
        <v>186</v>
      </c>
      <c r="R920" t="s">
        <v>86</v>
      </c>
      <c r="T920" t="s">
        <v>61</v>
      </c>
      <c r="U920" t="s">
        <v>1285</v>
      </c>
      <c r="V920" t="s">
        <v>44</v>
      </c>
      <c r="X920" t="s">
        <v>45</v>
      </c>
      <c r="AA920">
        <v>0</v>
      </c>
      <c r="AC920">
        <v>0</v>
      </c>
      <c r="AG920" t="s">
        <v>46</v>
      </c>
      <c r="AH920" t="s">
        <v>158</v>
      </c>
      <c r="AI920" s="1">
        <v>31823</v>
      </c>
      <c r="AJ920">
        <v>24635.52</v>
      </c>
      <c r="AK920" s="33">
        <f t="shared" si="42"/>
        <v>69</v>
      </c>
      <c r="AL920" t="str">
        <f t="shared" si="43"/>
        <v>69 ou mais</v>
      </c>
      <c r="AM920" t="str">
        <f t="shared" si="44"/>
        <v>20.000 ou mais</v>
      </c>
    </row>
    <row r="921" spans="1:39" x14ac:dyDescent="0.25">
      <c r="A921" t="s">
        <v>3974</v>
      </c>
      <c r="B921" t="s">
        <v>36</v>
      </c>
      <c r="C921">
        <v>1505212</v>
      </c>
      <c r="D921">
        <v>8237262824</v>
      </c>
      <c r="E921" t="s">
        <v>446</v>
      </c>
      <c r="F921" t="s">
        <v>53</v>
      </c>
      <c r="G921" t="s">
        <v>3975</v>
      </c>
      <c r="H921" t="s">
        <v>67</v>
      </c>
      <c r="I921" t="s">
        <v>39</v>
      </c>
      <c r="K921" t="s">
        <v>72</v>
      </c>
      <c r="L921" t="s">
        <v>139</v>
      </c>
      <c r="M921">
        <v>807</v>
      </c>
      <c r="N921" t="s">
        <v>210</v>
      </c>
      <c r="O921" t="s">
        <v>41</v>
      </c>
      <c r="P921">
        <v>807</v>
      </c>
      <c r="Q921" t="s">
        <v>210</v>
      </c>
      <c r="R921" t="s">
        <v>41</v>
      </c>
      <c r="T921" t="s">
        <v>61</v>
      </c>
      <c r="U921" t="s">
        <v>1269</v>
      </c>
      <c r="V921" t="s">
        <v>44</v>
      </c>
      <c r="X921" t="s">
        <v>45</v>
      </c>
      <c r="AA921">
        <v>0</v>
      </c>
      <c r="AC921">
        <v>0</v>
      </c>
      <c r="AG921" t="s">
        <v>46</v>
      </c>
      <c r="AH921" t="s">
        <v>158</v>
      </c>
      <c r="AI921" s="1">
        <v>38576</v>
      </c>
      <c r="AJ921">
        <v>17945.810000000001</v>
      </c>
      <c r="AK921" s="33">
        <f t="shared" si="42"/>
        <v>57</v>
      </c>
      <c r="AL921" t="str">
        <f t="shared" si="43"/>
        <v>54-58</v>
      </c>
      <c r="AM921" t="str">
        <f t="shared" si="44"/>
        <v>16.000 a 17.999</v>
      </c>
    </row>
    <row r="922" spans="1:39" x14ac:dyDescent="0.25">
      <c r="A922" t="s">
        <v>3976</v>
      </c>
      <c r="B922" t="s">
        <v>36</v>
      </c>
      <c r="C922">
        <v>1504735</v>
      </c>
      <c r="D922">
        <v>73876747449</v>
      </c>
      <c r="E922" t="s">
        <v>636</v>
      </c>
      <c r="F922" t="s">
        <v>53</v>
      </c>
      <c r="G922" t="s">
        <v>3977</v>
      </c>
      <c r="H922" t="s">
        <v>67</v>
      </c>
      <c r="I922" t="s">
        <v>39</v>
      </c>
      <c r="K922" t="s">
        <v>68</v>
      </c>
      <c r="L922" t="s">
        <v>3978</v>
      </c>
      <c r="M922">
        <v>395</v>
      </c>
      <c r="N922" t="s">
        <v>107</v>
      </c>
      <c r="O922" t="s">
        <v>41</v>
      </c>
      <c r="P922">
        <v>395</v>
      </c>
      <c r="Q922" t="s">
        <v>107</v>
      </c>
      <c r="R922" t="s">
        <v>41</v>
      </c>
      <c r="T922" t="s">
        <v>61</v>
      </c>
      <c r="U922" t="s">
        <v>1241</v>
      </c>
      <c r="V922" t="s">
        <v>44</v>
      </c>
      <c r="X922" t="s">
        <v>45</v>
      </c>
      <c r="AA922">
        <v>0</v>
      </c>
      <c r="AC922">
        <v>0</v>
      </c>
      <c r="AG922" t="s">
        <v>46</v>
      </c>
      <c r="AH922" t="s">
        <v>158</v>
      </c>
      <c r="AI922" s="1">
        <v>38569</v>
      </c>
      <c r="AJ922">
        <v>18663.64</v>
      </c>
      <c r="AK922" s="33">
        <f t="shared" si="42"/>
        <v>52</v>
      </c>
      <c r="AL922" t="str">
        <f t="shared" si="43"/>
        <v>49-53</v>
      </c>
      <c r="AM922" t="str">
        <f t="shared" si="44"/>
        <v>18.000 a 19.999</v>
      </c>
    </row>
    <row r="923" spans="1:39" x14ac:dyDescent="0.25">
      <c r="A923" t="s">
        <v>3979</v>
      </c>
      <c r="B923" t="s">
        <v>36</v>
      </c>
      <c r="C923">
        <v>1082714</v>
      </c>
      <c r="D923">
        <v>60868562904</v>
      </c>
      <c r="E923" t="s">
        <v>3980</v>
      </c>
      <c r="F923" t="s">
        <v>53</v>
      </c>
      <c r="G923" t="s">
        <v>3981</v>
      </c>
      <c r="H923" t="s">
        <v>48</v>
      </c>
      <c r="I923" t="s">
        <v>39</v>
      </c>
      <c r="K923" t="s">
        <v>68</v>
      </c>
      <c r="M923">
        <v>349</v>
      </c>
      <c r="N923" t="s">
        <v>65</v>
      </c>
      <c r="O923" t="s">
        <v>41</v>
      </c>
      <c r="P923">
        <v>349</v>
      </c>
      <c r="Q923" t="s">
        <v>65</v>
      </c>
      <c r="R923" t="s">
        <v>41</v>
      </c>
      <c r="S923" t="s">
        <v>520</v>
      </c>
      <c r="T923" t="s">
        <v>61</v>
      </c>
      <c r="U923" t="s">
        <v>1257</v>
      </c>
      <c r="V923" t="s">
        <v>44</v>
      </c>
      <c r="X923" t="s">
        <v>45</v>
      </c>
      <c r="AA923">
        <v>26258</v>
      </c>
      <c r="AB923" t="s">
        <v>3982</v>
      </c>
      <c r="AC923">
        <v>0</v>
      </c>
      <c r="AG923" t="s">
        <v>46</v>
      </c>
      <c r="AH923" t="s">
        <v>158</v>
      </c>
      <c r="AI923" s="1">
        <v>42450</v>
      </c>
      <c r="AJ923">
        <v>15397.11</v>
      </c>
      <c r="AK923" s="33">
        <f t="shared" si="42"/>
        <v>57</v>
      </c>
      <c r="AL923" t="str">
        <f t="shared" si="43"/>
        <v>54-58</v>
      </c>
      <c r="AM923" t="str">
        <f t="shared" si="44"/>
        <v>14.000 a 15.999</v>
      </c>
    </row>
    <row r="924" spans="1:39" x14ac:dyDescent="0.25">
      <c r="A924" t="s">
        <v>3983</v>
      </c>
      <c r="B924" t="s">
        <v>36</v>
      </c>
      <c r="C924">
        <v>1658477</v>
      </c>
      <c r="D924">
        <v>22729442804</v>
      </c>
      <c r="E924" t="s">
        <v>3984</v>
      </c>
      <c r="F924" t="s">
        <v>53</v>
      </c>
      <c r="G924" t="s">
        <v>3985</v>
      </c>
      <c r="H924" t="s">
        <v>48</v>
      </c>
      <c r="I924" t="s">
        <v>150</v>
      </c>
      <c r="J924" t="s">
        <v>3986</v>
      </c>
      <c r="L924" t="s">
        <v>3987</v>
      </c>
      <c r="M924">
        <v>395</v>
      </c>
      <c r="N924" t="s">
        <v>107</v>
      </c>
      <c r="O924" t="s">
        <v>41</v>
      </c>
      <c r="P924">
        <v>395</v>
      </c>
      <c r="Q924" t="s">
        <v>107</v>
      </c>
      <c r="R924" t="s">
        <v>41</v>
      </c>
      <c r="T924" t="s">
        <v>61</v>
      </c>
      <c r="U924" t="s">
        <v>1241</v>
      </c>
      <c r="V924" t="s">
        <v>44</v>
      </c>
      <c r="X924" t="s">
        <v>45</v>
      </c>
      <c r="AA924">
        <v>0</v>
      </c>
      <c r="AC924">
        <v>0</v>
      </c>
      <c r="AG924" t="s">
        <v>46</v>
      </c>
      <c r="AH924" t="s">
        <v>158</v>
      </c>
      <c r="AI924" s="1">
        <v>39716</v>
      </c>
      <c r="AJ924">
        <v>18663.64</v>
      </c>
      <c r="AK924" s="33">
        <f t="shared" si="42"/>
        <v>50</v>
      </c>
      <c r="AL924" t="str">
        <f t="shared" si="43"/>
        <v>49-53</v>
      </c>
      <c r="AM924" t="str">
        <f t="shared" si="44"/>
        <v>18.000 a 19.999</v>
      </c>
    </row>
    <row r="925" spans="1:39" x14ac:dyDescent="0.25">
      <c r="A925" t="s">
        <v>3988</v>
      </c>
      <c r="B925" t="s">
        <v>36</v>
      </c>
      <c r="C925">
        <v>1602780</v>
      </c>
      <c r="D925">
        <v>6629534603</v>
      </c>
      <c r="E925" t="s">
        <v>3989</v>
      </c>
      <c r="F925" t="s">
        <v>53</v>
      </c>
      <c r="G925" t="s">
        <v>3990</v>
      </c>
      <c r="H925" t="s">
        <v>48</v>
      </c>
      <c r="I925" t="s">
        <v>39</v>
      </c>
      <c r="K925" t="s">
        <v>40</v>
      </c>
      <c r="M925">
        <v>376</v>
      </c>
      <c r="N925" t="s">
        <v>164</v>
      </c>
      <c r="O925" t="s">
        <v>41</v>
      </c>
      <c r="P925">
        <v>376</v>
      </c>
      <c r="Q925" t="s">
        <v>164</v>
      </c>
      <c r="R925" t="s">
        <v>41</v>
      </c>
      <c r="T925" t="s">
        <v>61</v>
      </c>
      <c r="U925" t="s">
        <v>1302</v>
      </c>
      <c r="V925" t="s">
        <v>44</v>
      </c>
      <c r="X925" t="s">
        <v>45</v>
      </c>
      <c r="Z925" t="s">
        <v>162</v>
      </c>
      <c r="AA925">
        <v>0</v>
      </c>
      <c r="AC925">
        <v>0</v>
      </c>
      <c r="AE925" t="s">
        <v>691</v>
      </c>
      <c r="AF925" t="s">
        <v>2532</v>
      </c>
      <c r="AG925" t="s">
        <v>46</v>
      </c>
      <c r="AH925" t="s">
        <v>158</v>
      </c>
      <c r="AI925" s="1">
        <v>40771</v>
      </c>
      <c r="AJ925">
        <v>13273.52</v>
      </c>
      <c r="AK925" s="33">
        <f t="shared" si="42"/>
        <v>37</v>
      </c>
      <c r="AL925" t="str">
        <f t="shared" si="43"/>
        <v>34-38</v>
      </c>
      <c r="AM925" t="str">
        <f t="shared" si="44"/>
        <v>12.000 a 13.999</v>
      </c>
    </row>
    <row r="926" spans="1:39" x14ac:dyDescent="0.25">
      <c r="A926" t="s">
        <v>3991</v>
      </c>
      <c r="B926" t="s">
        <v>36</v>
      </c>
      <c r="C926">
        <v>412310</v>
      </c>
      <c r="D926">
        <v>22351760115</v>
      </c>
      <c r="E926" t="s">
        <v>3992</v>
      </c>
      <c r="F926" t="s">
        <v>53</v>
      </c>
      <c r="G926" t="s">
        <v>3993</v>
      </c>
      <c r="H926" t="s">
        <v>67</v>
      </c>
      <c r="I926" t="s">
        <v>39</v>
      </c>
      <c r="K926" t="s">
        <v>114</v>
      </c>
      <c r="L926" t="s">
        <v>216</v>
      </c>
      <c r="M926">
        <v>344</v>
      </c>
      <c r="N926" t="s">
        <v>111</v>
      </c>
      <c r="O926" t="s">
        <v>41</v>
      </c>
      <c r="P926">
        <v>344</v>
      </c>
      <c r="Q926" t="s">
        <v>111</v>
      </c>
      <c r="R926" t="s">
        <v>41</v>
      </c>
      <c r="T926" t="s">
        <v>43</v>
      </c>
      <c r="U926" t="s">
        <v>1236</v>
      </c>
      <c r="V926" t="s">
        <v>44</v>
      </c>
      <c r="X926" t="s">
        <v>45</v>
      </c>
      <c r="AA926">
        <v>0</v>
      </c>
      <c r="AC926">
        <v>0</v>
      </c>
      <c r="AG926" t="s">
        <v>46</v>
      </c>
      <c r="AH926" t="s">
        <v>158</v>
      </c>
      <c r="AI926" s="1">
        <v>30760</v>
      </c>
      <c r="AJ926">
        <v>8558.44</v>
      </c>
      <c r="AK926" s="33">
        <f t="shared" si="42"/>
        <v>64</v>
      </c>
      <c r="AL926" t="str">
        <f t="shared" si="43"/>
        <v>64-68</v>
      </c>
      <c r="AM926" t="str">
        <f t="shared" si="44"/>
        <v>8.000 a 9.999</v>
      </c>
    </row>
    <row r="927" spans="1:39" x14ac:dyDescent="0.25">
      <c r="A927" t="s">
        <v>3994</v>
      </c>
      <c r="B927" t="s">
        <v>36</v>
      </c>
      <c r="C927">
        <v>2512526</v>
      </c>
      <c r="D927">
        <v>3326525648</v>
      </c>
      <c r="E927" t="s">
        <v>652</v>
      </c>
      <c r="F927" t="s">
        <v>53</v>
      </c>
      <c r="G927" t="s">
        <v>3995</v>
      </c>
      <c r="H927" t="s">
        <v>48</v>
      </c>
      <c r="I927" t="s">
        <v>39</v>
      </c>
      <c r="K927" t="s">
        <v>40</v>
      </c>
      <c r="L927" t="s">
        <v>134</v>
      </c>
      <c r="M927">
        <v>407</v>
      </c>
      <c r="N927" t="s">
        <v>161</v>
      </c>
      <c r="O927" t="s">
        <v>41</v>
      </c>
      <c r="P927">
        <v>407</v>
      </c>
      <c r="Q927" t="s">
        <v>161</v>
      </c>
      <c r="R927" t="s">
        <v>41</v>
      </c>
      <c r="T927" t="s">
        <v>61</v>
      </c>
      <c r="U927" t="s">
        <v>1241</v>
      </c>
      <c r="V927" t="s">
        <v>44</v>
      </c>
      <c r="X927" t="s">
        <v>45</v>
      </c>
      <c r="AA927">
        <v>0</v>
      </c>
      <c r="AC927">
        <v>0</v>
      </c>
      <c r="AG927" t="s">
        <v>46</v>
      </c>
      <c r="AH927" t="s">
        <v>158</v>
      </c>
      <c r="AI927" s="1">
        <v>38933</v>
      </c>
      <c r="AJ927">
        <v>18663.64</v>
      </c>
      <c r="AK927" s="33">
        <f t="shared" si="42"/>
        <v>46</v>
      </c>
      <c r="AL927" t="str">
        <f t="shared" si="43"/>
        <v>44-48</v>
      </c>
      <c r="AM927" t="str">
        <f t="shared" si="44"/>
        <v>18.000 a 19.999</v>
      </c>
    </row>
    <row r="928" spans="1:39" x14ac:dyDescent="0.25">
      <c r="A928" t="s">
        <v>3996</v>
      </c>
      <c r="B928" t="s">
        <v>36</v>
      </c>
      <c r="C928">
        <v>2650702</v>
      </c>
      <c r="D928">
        <v>35105526600</v>
      </c>
      <c r="E928" t="s">
        <v>3997</v>
      </c>
      <c r="F928" t="s">
        <v>53</v>
      </c>
      <c r="G928" t="s">
        <v>3998</v>
      </c>
      <c r="H928" t="s">
        <v>48</v>
      </c>
      <c r="I928" t="s">
        <v>39</v>
      </c>
      <c r="K928" t="s">
        <v>40</v>
      </c>
      <c r="L928" t="s">
        <v>59</v>
      </c>
      <c r="M928">
        <v>360</v>
      </c>
      <c r="N928" t="s">
        <v>455</v>
      </c>
      <c r="O928" t="s">
        <v>41</v>
      </c>
      <c r="P928">
        <v>360</v>
      </c>
      <c r="Q928" t="s">
        <v>455</v>
      </c>
      <c r="R928" t="s">
        <v>41</v>
      </c>
      <c r="T928" t="s">
        <v>52</v>
      </c>
      <c r="U928" t="s">
        <v>1302</v>
      </c>
      <c r="V928" t="s">
        <v>44</v>
      </c>
      <c r="X928" t="s">
        <v>45</v>
      </c>
      <c r="AA928">
        <v>0</v>
      </c>
      <c r="AC928">
        <v>0</v>
      </c>
      <c r="AG928" t="s">
        <v>46</v>
      </c>
      <c r="AH928" t="s">
        <v>158</v>
      </c>
      <c r="AI928" s="1">
        <v>39876</v>
      </c>
      <c r="AJ928">
        <v>10404.120000000001</v>
      </c>
      <c r="AK928" s="33">
        <f t="shared" si="42"/>
        <v>61</v>
      </c>
      <c r="AL928" t="str">
        <f t="shared" si="43"/>
        <v>59-63</v>
      </c>
      <c r="AM928" t="str">
        <f t="shared" si="44"/>
        <v>10.000 a 11.999</v>
      </c>
    </row>
    <row r="929" spans="1:39" x14ac:dyDescent="0.25">
      <c r="A929" t="s">
        <v>3999</v>
      </c>
      <c r="B929" t="s">
        <v>36</v>
      </c>
      <c r="C929">
        <v>1998364</v>
      </c>
      <c r="D929">
        <v>12707793892</v>
      </c>
      <c r="E929" t="s">
        <v>4000</v>
      </c>
      <c r="F929" t="s">
        <v>53</v>
      </c>
      <c r="G929" t="s">
        <v>4001</v>
      </c>
      <c r="H929" t="s">
        <v>48</v>
      </c>
      <c r="I929" t="s">
        <v>39</v>
      </c>
      <c r="K929" t="s">
        <v>72</v>
      </c>
      <c r="M929">
        <v>808</v>
      </c>
      <c r="N929" t="s">
        <v>127</v>
      </c>
      <c r="O929" t="s">
        <v>41</v>
      </c>
      <c r="P929">
        <v>808</v>
      </c>
      <c r="Q929" t="s">
        <v>127</v>
      </c>
      <c r="R929" t="s">
        <v>41</v>
      </c>
      <c r="T929" t="s">
        <v>61</v>
      </c>
      <c r="U929" t="s">
        <v>1302</v>
      </c>
      <c r="V929" t="s">
        <v>44</v>
      </c>
      <c r="X929" t="s">
        <v>45</v>
      </c>
      <c r="AA929">
        <v>0</v>
      </c>
      <c r="AC929">
        <v>0</v>
      </c>
      <c r="AG929" t="s">
        <v>46</v>
      </c>
      <c r="AH929" t="s">
        <v>158</v>
      </c>
      <c r="AI929" s="1">
        <v>41325</v>
      </c>
      <c r="AJ929">
        <v>14256.7</v>
      </c>
      <c r="AK929" s="33">
        <f t="shared" si="42"/>
        <v>51</v>
      </c>
      <c r="AL929" t="str">
        <f t="shared" si="43"/>
        <v>49-53</v>
      </c>
      <c r="AM929" t="str">
        <f t="shared" si="44"/>
        <v>14.000 a 15.999</v>
      </c>
    </row>
    <row r="930" spans="1:39" x14ac:dyDescent="0.25">
      <c r="A930" t="s">
        <v>4002</v>
      </c>
      <c r="B930" t="s">
        <v>36</v>
      </c>
      <c r="C930">
        <v>1840743</v>
      </c>
      <c r="D930">
        <v>89883977620</v>
      </c>
      <c r="E930" t="s">
        <v>4003</v>
      </c>
      <c r="F930" t="s">
        <v>53</v>
      </c>
      <c r="G930" t="s">
        <v>4004</v>
      </c>
      <c r="H930" t="s">
        <v>48</v>
      </c>
      <c r="I930" t="s">
        <v>39</v>
      </c>
      <c r="K930" t="s">
        <v>40</v>
      </c>
      <c r="M930">
        <v>122</v>
      </c>
      <c r="N930" t="s">
        <v>178</v>
      </c>
      <c r="O930" t="s">
        <v>41</v>
      </c>
      <c r="P930">
        <v>369</v>
      </c>
      <c r="Q930" t="s">
        <v>242</v>
      </c>
      <c r="R930" t="s">
        <v>41</v>
      </c>
      <c r="T930" t="s">
        <v>61</v>
      </c>
      <c r="U930" t="s">
        <v>1351</v>
      </c>
      <c r="V930" t="s">
        <v>44</v>
      </c>
      <c r="X930" t="s">
        <v>45</v>
      </c>
      <c r="AA930">
        <v>0</v>
      </c>
      <c r="AC930">
        <v>0</v>
      </c>
      <c r="AG930" t="s">
        <v>46</v>
      </c>
      <c r="AH930" t="s">
        <v>158</v>
      </c>
      <c r="AI930" s="1">
        <v>40562</v>
      </c>
      <c r="AJ930">
        <v>17248.189999999999</v>
      </c>
      <c r="AK930" s="33">
        <f t="shared" si="42"/>
        <v>51</v>
      </c>
      <c r="AL930" t="str">
        <f t="shared" si="43"/>
        <v>49-53</v>
      </c>
      <c r="AM930" t="str">
        <f t="shared" si="44"/>
        <v>16.000 a 17.999</v>
      </c>
    </row>
    <row r="931" spans="1:39" x14ac:dyDescent="0.25">
      <c r="A931" t="s">
        <v>4005</v>
      </c>
      <c r="B931" t="s">
        <v>36</v>
      </c>
      <c r="C931">
        <v>80010</v>
      </c>
      <c r="D931">
        <v>24493538104</v>
      </c>
      <c r="E931" t="s">
        <v>4006</v>
      </c>
      <c r="F931" t="s">
        <v>53</v>
      </c>
      <c r="G931" t="s">
        <v>4007</v>
      </c>
      <c r="H931" t="s">
        <v>38</v>
      </c>
      <c r="I931" t="s">
        <v>39</v>
      </c>
      <c r="K931" t="s">
        <v>40</v>
      </c>
      <c r="L931" t="s">
        <v>97</v>
      </c>
      <c r="M931">
        <v>391</v>
      </c>
      <c r="N931" t="s">
        <v>64</v>
      </c>
      <c r="O931" t="s">
        <v>41</v>
      </c>
      <c r="P931">
        <v>391</v>
      </c>
      <c r="Q931" t="s">
        <v>64</v>
      </c>
      <c r="R931" t="s">
        <v>41</v>
      </c>
      <c r="T931" t="s">
        <v>61</v>
      </c>
      <c r="U931" t="s">
        <v>1285</v>
      </c>
      <c r="V931" t="s">
        <v>44</v>
      </c>
      <c r="X931" t="s">
        <v>45</v>
      </c>
      <c r="AA931">
        <v>0</v>
      </c>
      <c r="AC931">
        <v>0</v>
      </c>
      <c r="AG931" t="s">
        <v>46</v>
      </c>
      <c r="AH931" t="s">
        <v>158</v>
      </c>
      <c r="AI931" s="1">
        <v>39876</v>
      </c>
      <c r="AJ931">
        <v>20643.93</v>
      </c>
      <c r="AK931" s="33">
        <f t="shared" si="42"/>
        <v>60</v>
      </c>
      <c r="AL931" t="str">
        <f t="shared" si="43"/>
        <v>59-63</v>
      </c>
      <c r="AM931" t="str">
        <f t="shared" si="44"/>
        <v>20.000 ou mais</v>
      </c>
    </row>
    <row r="932" spans="1:39" x14ac:dyDescent="0.25">
      <c r="A932" t="s">
        <v>4008</v>
      </c>
      <c r="B932" t="s">
        <v>36</v>
      </c>
      <c r="C932">
        <v>2449022</v>
      </c>
      <c r="D932">
        <v>3326587678</v>
      </c>
      <c r="E932" t="s">
        <v>390</v>
      </c>
      <c r="F932" t="s">
        <v>53</v>
      </c>
      <c r="G932" t="s">
        <v>4009</v>
      </c>
      <c r="H932" t="s">
        <v>48</v>
      </c>
      <c r="I932" t="s">
        <v>39</v>
      </c>
      <c r="K932" t="s">
        <v>40</v>
      </c>
      <c r="L932" t="s">
        <v>4010</v>
      </c>
      <c r="M932">
        <v>395</v>
      </c>
      <c r="N932" t="s">
        <v>107</v>
      </c>
      <c r="O932" t="s">
        <v>41</v>
      </c>
      <c r="P932">
        <v>1152</v>
      </c>
      <c r="Q932" t="s">
        <v>113</v>
      </c>
      <c r="R932" t="s">
        <v>55</v>
      </c>
      <c r="T932" t="s">
        <v>61</v>
      </c>
      <c r="U932" t="s">
        <v>1351</v>
      </c>
      <c r="V932" t="s">
        <v>44</v>
      </c>
      <c r="X932" t="s">
        <v>45</v>
      </c>
      <c r="AA932">
        <v>0</v>
      </c>
      <c r="AC932">
        <v>0</v>
      </c>
      <c r="AG932" t="s">
        <v>46</v>
      </c>
      <c r="AH932" t="s">
        <v>158</v>
      </c>
      <c r="AI932" s="1">
        <v>39899</v>
      </c>
      <c r="AJ932">
        <v>17575.09</v>
      </c>
      <c r="AK932" s="33">
        <f t="shared" si="42"/>
        <v>45</v>
      </c>
      <c r="AL932" t="str">
        <f t="shared" si="43"/>
        <v>44-48</v>
      </c>
      <c r="AM932" t="str">
        <f t="shared" si="44"/>
        <v>16.000 a 17.999</v>
      </c>
    </row>
    <row r="933" spans="1:39" x14ac:dyDescent="0.25">
      <c r="A933" t="s">
        <v>4011</v>
      </c>
      <c r="B933" t="s">
        <v>36</v>
      </c>
      <c r="C933">
        <v>2615901</v>
      </c>
      <c r="D933">
        <v>3999951613</v>
      </c>
      <c r="E933" t="s">
        <v>4012</v>
      </c>
      <c r="F933" t="s">
        <v>53</v>
      </c>
      <c r="G933" t="s">
        <v>4013</v>
      </c>
      <c r="H933" t="s">
        <v>48</v>
      </c>
      <c r="I933" t="s">
        <v>39</v>
      </c>
      <c r="K933" t="s">
        <v>40</v>
      </c>
      <c r="L933" t="s">
        <v>59</v>
      </c>
      <c r="M933">
        <v>414</v>
      </c>
      <c r="N933" t="s">
        <v>128</v>
      </c>
      <c r="O933" t="s">
        <v>41</v>
      </c>
      <c r="P933">
        <v>414</v>
      </c>
      <c r="Q933" t="s">
        <v>128</v>
      </c>
      <c r="R933" t="s">
        <v>41</v>
      </c>
      <c r="T933" t="s">
        <v>61</v>
      </c>
      <c r="U933" t="s">
        <v>1351</v>
      </c>
      <c r="V933" t="s">
        <v>44</v>
      </c>
      <c r="X933" t="s">
        <v>45</v>
      </c>
      <c r="AA933">
        <v>0</v>
      </c>
      <c r="AC933">
        <v>0</v>
      </c>
      <c r="AG933" t="s">
        <v>46</v>
      </c>
      <c r="AH933" t="s">
        <v>158</v>
      </c>
      <c r="AI933" s="1">
        <v>39716</v>
      </c>
      <c r="AJ933">
        <v>16591.91</v>
      </c>
      <c r="AK933" s="33">
        <f t="shared" si="42"/>
        <v>43</v>
      </c>
      <c r="AL933" t="str">
        <f t="shared" si="43"/>
        <v>39-43</v>
      </c>
      <c r="AM933" t="str">
        <f t="shared" si="44"/>
        <v>16.000 a 17.999</v>
      </c>
    </row>
    <row r="934" spans="1:39" x14ac:dyDescent="0.25">
      <c r="A934" t="s">
        <v>4014</v>
      </c>
      <c r="B934" t="s">
        <v>36</v>
      </c>
      <c r="C934">
        <v>1675928</v>
      </c>
      <c r="D934">
        <v>25868218825</v>
      </c>
      <c r="E934" t="s">
        <v>4015</v>
      </c>
      <c r="F934" t="s">
        <v>53</v>
      </c>
      <c r="G934" t="s">
        <v>4016</v>
      </c>
      <c r="H934" t="s">
        <v>48</v>
      </c>
      <c r="I934" t="s">
        <v>39</v>
      </c>
      <c r="K934" t="s">
        <v>72</v>
      </c>
      <c r="L934" t="s">
        <v>4017</v>
      </c>
      <c r="M934">
        <v>399</v>
      </c>
      <c r="N934" t="s">
        <v>115</v>
      </c>
      <c r="O934" t="s">
        <v>70</v>
      </c>
      <c r="P934">
        <v>399</v>
      </c>
      <c r="Q934" t="s">
        <v>115</v>
      </c>
      <c r="R934" t="s">
        <v>70</v>
      </c>
      <c r="T934" t="s">
        <v>61</v>
      </c>
      <c r="U934" t="s">
        <v>1269</v>
      </c>
      <c r="V934" t="s">
        <v>44</v>
      </c>
      <c r="X934" t="s">
        <v>45</v>
      </c>
      <c r="AA934">
        <v>0</v>
      </c>
      <c r="AC934">
        <v>0</v>
      </c>
      <c r="AG934" t="s">
        <v>46</v>
      </c>
      <c r="AH934" t="s">
        <v>158</v>
      </c>
      <c r="AI934" s="1">
        <v>39835</v>
      </c>
      <c r="AJ934">
        <v>17945.810000000001</v>
      </c>
      <c r="AK934" s="33">
        <f t="shared" si="42"/>
        <v>50</v>
      </c>
      <c r="AL934" t="str">
        <f t="shared" si="43"/>
        <v>49-53</v>
      </c>
      <c r="AM934" t="str">
        <f t="shared" si="44"/>
        <v>16.000 a 17.999</v>
      </c>
    </row>
    <row r="935" spans="1:39" x14ac:dyDescent="0.25">
      <c r="A935" t="s">
        <v>4018</v>
      </c>
      <c r="B935" t="s">
        <v>36</v>
      </c>
      <c r="C935">
        <v>1802793</v>
      </c>
      <c r="D935">
        <v>27580765861</v>
      </c>
      <c r="E935" t="s">
        <v>4019</v>
      </c>
      <c r="F935" t="s">
        <v>53</v>
      </c>
      <c r="G935" t="s">
        <v>4020</v>
      </c>
      <c r="H935" t="s">
        <v>48</v>
      </c>
      <c r="I935" t="s">
        <v>39</v>
      </c>
      <c r="K935" t="s">
        <v>72</v>
      </c>
      <c r="M935">
        <v>801</v>
      </c>
      <c r="N935" t="s">
        <v>802</v>
      </c>
      <c r="O935" t="s">
        <v>55</v>
      </c>
      <c r="P935">
        <v>1152</v>
      </c>
      <c r="Q935" t="s">
        <v>113</v>
      </c>
      <c r="R935" t="s">
        <v>55</v>
      </c>
      <c r="T935" t="s">
        <v>61</v>
      </c>
      <c r="U935" t="s">
        <v>1302</v>
      </c>
      <c r="V935" t="s">
        <v>44</v>
      </c>
      <c r="X935" t="s">
        <v>45</v>
      </c>
      <c r="AA935">
        <v>0</v>
      </c>
      <c r="AC935">
        <v>0</v>
      </c>
      <c r="AG935" t="s">
        <v>46</v>
      </c>
      <c r="AH935" t="s">
        <v>158</v>
      </c>
      <c r="AI935" s="1">
        <v>40389</v>
      </c>
      <c r="AJ935">
        <v>13273.52</v>
      </c>
      <c r="AK935" s="33">
        <f t="shared" si="42"/>
        <v>45</v>
      </c>
      <c r="AL935" t="str">
        <f t="shared" si="43"/>
        <v>44-48</v>
      </c>
      <c r="AM935" t="str">
        <f t="shared" si="44"/>
        <v>12.000 a 13.999</v>
      </c>
    </row>
    <row r="936" spans="1:39" x14ac:dyDescent="0.25">
      <c r="A936" t="s">
        <v>4021</v>
      </c>
      <c r="B936" t="s">
        <v>36</v>
      </c>
      <c r="C936">
        <v>1166059</v>
      </c>
      <c r="D936">
        <v>66559618668</v>
      </c>
      <c r="E936" t="s">
        <v>623</v>
      </c>
      <c r="F936" t="s">
        <v>53</v>
      </c>
      <c r="G936" t="s">
        <v>4022</v>
      </c>
      <c r="H936" t="s">
        <v>48</v>
      </c>
      <c r="I936" t="s">
        <v>39</v>
      </c>
      <c r="K936" t="s">
        <v>299</v>
      </c>
      <c r="L936" t="s">
        <v>4023</v>
      </c>
      <c r="M936">
        <v>582</v>
      </c>
      <c r="N936" t="s">
        <v>133</v>
      </c>
      <c r="O936" t="s">
        <v>41</v>
      </c>
      <c r="P936">
        <v>301</v>
      </c>
      <c r="Q936" t="s">
        <v>69</v>
      </c>
      <c r="R936" t="s">
        <v>70</v>
      </c>
      <c r="S936" t="s">
        <v>249</v>
      </c>
      <c r="T936" t="s">
        <v>61</v>
      </c>
      <c r="U936" t="s">
        <v>1252</v>
      </c>
      <c r="V936" t="s">
        <v>44</v>
      </c>
      <c r="X936" t="s">
        <v>45</v>
      </c>
      <c r="AA936">
        <v>26233</v>
      </c>
      <c r="AB936" t="s">
        <v>780</v>
      </c>
      <c r="AC936">
        <v>0</v>
      </c>
      <c r="AG936" t="s">
        <v>46</v>
      </c>
      <c r="AH936" t="s">
        <v>158</v>
      </c>
      <c r="AI936" s="1">
        <v>35977</v>
      </c>
      <c r="AJ936">
        <v>26217.39</v>
      </c>
      <c r="AK936" s="33">
        <f t="shared" si="42"/>
        <v>55</v>
      </c>
      <c r="AL936" t="str">
        <f t="shared" si="43"/>
        <v>54-58</v>
      </c>
      <c r="AM936" t="str">
        <f t="shared" si="44"/>
        <v>20.000 ou mais</v>
      </c>
    </row>
    <row r="937" spans="1:39" x14ac:dyDescent="0.25">
      <c r="A937" t="s">
        <v>4024</v>
      </c>
      <c r="B937" t="s">
        <v>36</v>
      </c>
      <c r="C937">
        <v>2344740</v>
      </c>
      <c r="D937">
        <v>32649745843</v>
      </c>
      <c r="E937" t="s">
        <v>1934</v>
      </c>
      <c r="F937" t="s">
        <v>53</v>
      </c>
      <c r="G937" t="s">
        <v>4025</v>
      </c>
      <c r="H937" t="s">
        <v>38</v>
      </c>
      <c r="I937" t="s">
        <v>39</v>
      </c>
      <c r="K937" t="s">
        <v>72</v>
      </c>
      <c r="M937">
        <v>360</v>
      </c>
      <c r="N937" t="s">
        <v>455</v>
      </c>
      <c r="O937" t="s">
        <v>41</v>
      </c>
      <c r="P937">
        <v>360</v>
      </c>
      <c r="Q937" t="s">
        <v>455</v>
      </c>
      <c r="R937" t="s">
        <v>41</v>
      </c>
      <c r="T937" t="s">
        <v>61</v>
      </c>
      <c r="U937" t="s">
        <v>1236</v>
      </c>
      <c r="V937" t="s">
        <v>44</v>
      </c>
      <c r="X937" t="s">
        <v>45</v>
      </c>
      <c r="AA937">
        <v>0</v>
      </c>
      <c r="AC937">
        <v>0</v>
      </c>
      <c r="AG937" t="s">
        <v>46</v>
      </c>
      <c r="AH937" t="s">
        <v>158</v>
      </c>
      <c r="AI937" s="1">
        <v>42695</v>
      </c>
      <c r="AJ937">
        <v>12272.12</v>
      </c>
      <c r="AK937" s="33">
        <f t="shared" si="42"/>
        <v>37</v>
      </c>
      <c r="AL937" t="str">
        <f t="shared" si="43"/>
        <v>34-38</v>
      </c>
      <c r="AM937" t="str">
        <f t="shared" si="44"/>
        <v>12.000 a 13.999</v>
      </c>
    </row>
    <row r="938" spans="1:39" x14ac:dyDescent="0.25">
      <c r="A938" t="s">
        <v>4026</v>
      </c>
      <c r="B938" t="s">
        <v>36</v>
      </c>
      <c r="C938">
        <v>1698662</v>
      </c>
      <c r="D938">
        <v>14211321846</v>
      </c>
      <c r="E938" t="s">
        <v>4027</v>
      </c>
      <c r="F938" t="s">
        <v>53</v>
      </c>
      <c r="G938" t="s">
        <v>4028</v>
      </c>
      <c r="H938" t="s">
        <v>48</v>
      </c>
      <c r="I938" t="s">
        <v>39</v>
      </c>
      <c r="K938" t="s">
        <v>72</v>
      </c>
      <c r="M938">
        <v>395</v>
      </c>
      <c r="N938" t="s">
        <v>107</v>
      </c>
      <c r="O938" t="s">
        <v>41</v>
      </c>
      <c r="P938">
        <v>395</v>
      </c>
      <c r="Q938" t="s">
        <v>107</v>
      </c>
      <c r="R938" t="s">
        <v>41</v>
      </c>
      <c r="T938" t="s">
        <v>61</v>
      </c>
      <c r="U938" t="s">
        <v>1269</v>
      </c>
      <c r="V938" t="s">
        <v>44</v>
      </c>
      <c r="X938" t="s">
        <v>45</v>
      </c>
      <c r="AA938">
        <v>0</v>
      </c>
      <c r="AC938">
        <v>0</v>
      </c>
      <c r="AG938" t="s">
        <v>46</v>
      </c>
      <c r="AH938" t="s">
        <v>158</v>
      </c>
      <c r="AI938" s="1">
        <v>39941</v>
      </c>
      <c r="AJ938">
        <v>21798.57</v>
      </c>
      <c r="AK938" s="33">
        <f t="shared" si="42"/>
        <v>48</v>
      </c>
      <c r="AL938" t="str">
        <f t="shared" si="43"/>
        <v>44-48</v>
      </c>
      <c r="AM938" t="str">
        <f t="shared" si="44"/>
        <v>20.000 ou mais</v>
      </c>
    </row>
    <row r="939" spans="1:39" x14ac:dyDescent="0.25">
      <c r="A939" t="s">
        <v>4029</v>
      </c>
      <c r="B939" t="s">
        <v>36</v>
      </c>
      <c r="C939">
        <v>411642</v>
      </c>
      <c r="D939">
        <v>21242844600</v>
      </c>
      <c r="E939" t="s">
        <v>4030</v>
      </c>
      <c r="F939" t="s">
        <v>53</v>
      </c>
      <c r="G939" t="s">
        <v>4031</v>
      </c>
      <c r="H939" t="s">
        <v>48</v>
      </c>
      <c r="I939" t="s">
        <v>39</v>
      </c>
      <c r="K939" t="s">
        <v>72</v>
      </c>
      <c r="L939" t="s">
        <v>444</v>
      </c>
      <c r="M939">
        <v>403</v>
      </c>
      <c r="N939" t="s">
        <v>105</v>
      </c>
      <c r="O939" t="s">
        <v>41</v>
      </c>
      <c r="P939">
        <v>403</v>
      </c>
      <c r="Q939" t="s">
        <v>105</v>
      </c>
      <c r="R939" t="s">
        <v>41</v>
      </c>
      <c r="T939" t="s">
        <v>61</v>
      </c>
      <c r="U939" t="s">
        <v>1252</v>
      </c>
      <c r="V939" t="s">
        <v>44</v>
      </c>
      <c r="X939" t="s">
        <v>45</v>
      </c>
      <c r="AA939">
        <v>0</v>
      </c>
      <c r="AC939">
        <v>0</v>
      </c>
      <c r="AG939" t="s">
        <v>46</v>
      </c>
      <c r="AH939" t="s">
        <v>158</v>
      </c>
      <c r="AI939" s="1">
        <v>28887</v>
      </c>
      <c r="AJ939">
        <v>26829.599999999999</v>
      </c>
      <c r="AK939" s="33">
        <f t="shared" si="42"/>
        <v>68</v>
      </c>
      <c r="AL939" t="str">
        <f t="shared" si="43"/>
        <v>64-68</v>
      </c>
      <c r="AM939" t="str">
        <f t="shared" si="44"/>
        <v>20.000 ou mais</v>
      </c>
    </row>
    <row r="940" spans="1:39" x14ac:dyDescent="0.25">
      <c r="A940" t="s">
        <v>4032</v>
      </c>
      <c r="B940" t="s">
        <v>36</v>
      </c>
      <c r="C940">
        <v>412122</v>
      </c>
      <c r="D940">
        <v>51416883800</v>
      </c>
      <c r="E940" t="s">
        <v>4033</v>
      </c>
      <c r="F940" t="s">
        <v>53</v>
      </c>
      <c r="G940" t="s">
        <v>4034</v>
      </c>
      <c r="H940" t="s">
        <v>48</v>
      </c>
      <c r="I940" t="s">
        <v>39</v>
      </c>
      <c r="K940" t="s">
        <v>72</v>
      </c>
      <c r="L940" t="s">
        <v>139</v>
      </c>
      <c r="M940">
        <v>288</v>
      </c>
      <c r="N940" t="s">
        <v>186</v>
      </c>
      <c r="O940" t="s">
        <v>86</v>
      </c>
      <c r="P940">
        <v>288</v>
      </c>
      <c r="Q940" t="s">
        <v>186</v>
      </c>
      <c r="R940" t="s">
        <v>86</v>
      </c>
      <c r="T940" t="s">
        <v>61</v>
      </c>
      <c r="U940" t="s">
        <v>1252</v>
      </c>
      <c r="V940" t="s">
        <v>44</v>
      </c>
      <c r="X940" t="s">
        <v>45</v>
      </c>
      <c r="AA940">
        <v>0</v>
      </c>
      <c r="AC940">
        <v>0</v>
      </c>
      <c r="AG940" t="s">
        <v>46</v>
      </c>
      <c r="AH940" t="s">
        <v>158</v>
      </c>
      <c r="AI940" s="1">
        <v>30164</v>
      </c>
      <c r="AJ940">
        <v>30327.72</v>
      </c>
      <c r="AK940" s="33">
        <f t="shared" si="42"/>
        <v>69</v>
      </c>
      <c r="AL940" t="str">
        <f t="shared" si="43"/>
        <v>69 ou mais</v>
      </c>
      <c r="AM940" t="str">
        <f t="shared" si="44"/>
        <v>20.000 ou mais</v>
      </c>
    </row>
    <row r="941" spans="1:39" x14ac:dyDescent="0.25">
      <c r="A941" t="s">
        <v>4035</v>
      </c>
      <c r="B941" t="s">
        <v>36</v>
      </c>
      <c r="C941">
        <v>1768471</v>
      </c>
      <c r="D941">
        <v>13332041835</v>
      </c>
      <c r="E941" t="s">
        <v>4036</v>
      </c>
      <c r="F941" t="s">
        <v>53</v>
      </c>
      <c r="G941" t="s">
        <v>4037</v>
      </c>
      <c r="H941" t="s">
        <v>48</v>
      </c>
      <c r="I941" t="s">
        <v>39</v>
      </c>
      <c r="K941" t="s">
        <v>72</v>
      </c>
      <c r="M941">
        <v>395</v>
      </c>
      <c r="N941" t="s">
        <v>107</v>
      </c>
      <c r="O941" t="s">
        <v>41</v>
      </c>
      <c r="P941">
        <v>395</v>
      </c>
      <c r="Q941" t="s">
        <v>107</v>
      </c>
      <c r="R941" t="s">
        <v>41</v>
      </c>
      <c r="T941" t="s">
        <v>61</v>
      </c>
      <c r="U941" t="s">
        <v>1269</v>
      </c>
      <c r="V941" t="s">
        <v>44</v>
      </c>
      <c r="X941" t="s">
        <v>45</v>
      </c>
      <c r="AA941">
        <v>0</v>
      </c>
      <c r="AC941">
        <v>0</v>
      </c>
      <c r="AG941" t="s">
        <v>46</v>
      </c>
      <c r="AH941" t="s">
        <v>158</v>
      </c>
      <c r="AI941" s="1">
        <v>40242</v>
      </c>
      <c r="AJ941">
        <v>18780.490000000002</v>
      </c>
      <c r="AK941" s="33">
        <f t="shared" si="42"/>
        <v>54</v>
      </c>
      <c r="AL941" t="str">
        <f t="shared" si="43"/>
        <v>54-58</v>
      </c>
      <c r="AM941" t="str">
        <f t="shared" si="44"/>
        <v>18.000 a 19.999</v>
      </c>
    </row>
    <row r="942" spans="1:39" x14ac:dyDescent="0.25">
      <c r="A942" t="s">
        <v>4038</v>
      </c>
      <c r="B942" t="s">
        <v>36</v>
      </c>
      <c r="C942">
        <v>412577</v>
      </c>
      <c r="D942">
        <v>2487669888</v>
      </c>
      <c r="E942" t="s">
        <v>4039</v>
      </c>
      <c r="F942" t="s">
        <v>53</v>
      </c>
      <c r="G942" t="s">
        <v>4040</v>
      </c>
      <c r="H942" t="s">
        <v>48</v>
      </c>
      <c r="I942" t="s">
        <v>39</v>
      </c>
      <c r="K942" t="s">
        <v>72</v>
      </c>
      <c r="L942" t="s">
        <v>730</v>
      </c>
      <c r="M942">
        <v>344</v>
      </c>
      <c r="N942" t="s">
        <v>111</v>
      </c>
      <c r="O942" t="s">
        <v>41</v>
      </c>
      <c r="P942">
        <v>344</v>
      </c>
      <c r="Q942" t="s">
        <v>111</v>
      </c>
      <c r="R942" t="s">
        <v>41</v>
      </c>
      <c r="T942" t="s">
        <v>61</v>
      </c>
      <c r="U942" t="s">
        <v>1252</v>
      </c>
      <c r="V942" t="s">
        <v>44</v>
      </c>
      <c r="X942" t="s">
        <v>45</v>
      </c>
      <c r="AA942">
        <v>0</v>
      </c>
      <c r="AC942">
        <v>0</v>
      </c>
      <c r="AG942" t="s">
        <v>46</v>
      </c>
      <c r="AH942" t="s">
        <v>158</v>
      </c>
      <c r="AI942" s="1">
        <v>31260</v>
      </c>
      <c r="AJ942">
        <v>24986.22</v>
      </c>
      <c r="AK942" s="33">
        <f t="shared" si="42"/>
        <v>65</v>
      </c>
      <c r="AL942" t="str">
        <f t="shared" si="43"/>
        <v>64-68</v>
      </c>
      <c r="AM942" t="str">
        <f t="shared" si="44"/>
        <v>20.000 ou mais</v>
      </c>
    </row>
    <row r="943" spans="1:39" x14ac:dyDescent="0.25">
      <c r="A943" t="s">
        <v>4041</v>
      </c>
      <c r="B943" t="s">
        <v>36</v>
      </c>
      <c r="C943">
        <v>2775805</v>
      </c>
      <c r="D943">
        <v>78606586668</v>
      </c>
      <c r="E943" t="s">
        <v>4042</v>
      </c>
      <c r="F943" t="s">
        <v>53</v>
      </c>
      <c r="G943" t="s">
        <v>4043</v>
      </c>
      <c r="H943" t="s">
        <v>48</v>
      </c>
      <c r="I943" t="s">
        <v>39</v>
      </c>
      <c r="K943" t="s">
        <v>40</v>
      </c>
      <c r="M943">
        <v>403</v>
      </c>
      <c r="N943" t="s">
        <v>105</v>
      </c>
      <c r="O943" t="s">
        <v>41</v>
      </c>
      <c r="P943">
        <v>403</v>
      </c>
      <c r="Q943" t="s">
        <v>105</v>
      </c>
      <c r="R943" t="s">
        <v>41</v>
      </c>
      <c r="T943" t="s">
        <v>61</v>
      </c>
      <c r="U943" t="s">
        <v>1285</v>
      </c>
      <c r="V943" t="s">
        <v>44</v>
      </c>
      <c r="X943" t="s">
        <v>45</v>
      </c>
      <c r="AA943">
        <v>0</v>
      </c>
      <c r="AC943">
        <v>0</v>
      </c>
      <c r="AG943" t="s">
        <v>46</v>
      </c>
      <c r="AH943" t="s">
        <v>158</v>
      </c>
      <c r="AI943" s="1">
        <v>40575</v>
      </c>
      <c r="AJ943">
        <v>17255.59</v>
      </c>
      <c r="AK943" s="33">
        <f t="shared" si="42"/>
        <v>50</v>
      </c>
      <c r="AL943" t="str">
        <f t="shared" si="43"/>
        <v>49-53</v>
      </c>
      <c r="AM943" t="str">
        <f t="shared" si="44"/>
        <v>16.000 a 17.999</v>
      </c>
    </row>
    <row r="944" spans="1:39" x14ac:dyDescent="0.25">
      <c r="A944" t="s">
        <v>4044</v>
      </c>
      <c r="B944" t="s">
        <v>36</v>
      </c>
      <c r="C944">
        <v>1171128</v>
      </c>
      <c r="D944">
        <v>34969136149</v>
      </c>
      <c r="E944" t="s">
        <v>4045</v>
      </c>
      <c r="F944" t="s">
        <v>53</v>
      </c>
      <c r="G944" t="s">
        <v>4046</v>
      </c>
      <c r="H944" t="s">
        <v>38</v>
      </c>
      <c r="I944" t="s">
        <v>39</v>
      </c>
      <c r="K944" t="s">
        <v>56</v>
      </c>
      <c r="M944">
        <v>349</v>
      </c>
      <c r="N944" t="s">
        <v>65</v>
      </c>
      <c r="O944" t="s">
        <v>41</v>
      </c>
      <c r="P944">
        <v>349</v>
      </c>
      <c r="Q944" t="s">
        <v>65</v>
      </c>
      <c r="R944" t="s">
        <v>41</v>
      </c>
      <c r="T944" t="s">
        <v>61</v>
      </c>
      <c r="U944" t="s">
        <v>1285</v>
      </c>
      <c r="V944" t="s">
        <v>44</v>
      </c>
      <c r="X944" t="s">
        <v>45</v>
      </c>
      <c r="AA944">
        <v>26440</v>
      </c>
      <c r="AB944" t="s">
        <v>663</v>
      </c>
      <c r="AC944">
        <v>0</v>
      </c>
      <c r="AG944" t="s">
        <v>46</v>
      </c>
      <c r="AH944" t="s">
        <v>158</v>
      </c>
      <c r="AI944" s="1">
        <v>42024</v>
      </c>
      <c r="AJ944">
        <v>17255.59</v>
      </c>
      <c r="AK944" s="33">
        <f t="shared" si="42"/>
        <v>57</v>
      </c>
      <c r="AL944" t="str">
        <f t="shared" si="43"/>
        <v>54-58</v>
      </c>
      <c r="AM944" t="str">
        <f t="shared" si="44"/>
        <v>16.000 a 17.999</v>
      </c>
    </row>
    <row r="945" spans="1:39" x14ac:dyDescent="0.25">
      <c r="A945" t="s">
        <v>4047</v>
      </c>
      <c r="B945" t="s">
        <v>36</v>
      </c>
      <c r="C945">
        <v>1859631</v>
      </c>
      <c r="D945">
        <v>73427012620</v>
      </c>
      <c r="E945" t="s">
        <v>4048</v>
      </c>
      <c r="F945" t="s">
        <v>53</v>
      </c>
      <c r="G945" t="s">
        <v>4049</v>
      </c>
      <c r="H945" t="s">
        <v>38</v>
      </c>
      <c r="I945" t="s">
        <v>39</v>
      </c>
      <c r="K945" t="s">
        <v>40</v>
      </c>
      <c r="M945">
        <v>808</v>
      </c>
      <c r="N945" t="s">
        <v>127</v>
      </c>
      <c r="O945" t="s">
        <v>41</v>
      </c>
      <c r="P945">
        <v>808</v>
      </c>
      <c r="Q945" t="s">
        <v>127</v>
      </c>
      <c r="R945" t="s">
        <v>41</v>
      </c>
      <c r="T945" t="s">
        <v>61</v>
      </c>
      <c r="U945" t="s">
        <v>1285</v>
      </c>
      <c r="V945" t="s">
        <v>44</v>
      </c>
      <c r="X945" t="s">
        <v>45</v>
      </c>
      <c r="AA945">
        <v>0</v>
      </c>
      <c r="AC945">
        <v>0</v>
      </c>
      <c r="AG945" t="s">
        <v>46</v>
      </c>
      <c r="AH945" t="s">
        <v>158</v>
      </c>
      <c r="AI945" s="1">
        <v>40632</v>
      </c>
      <c r="AJ945">
        <v>17255.59</v>
      </c>
      <c r="AK945" s="33">
        <f t="shared" si="42"/>
        <v>53</v>
      </c>
      <c r="AL945" t="str">
        <f t="shared" si="43"/>
        <v>49-53</v>
      </c>
      <c r="AM945" t="str">
        <f t="shared" si="44"/>
        <v>16.000 a 17.999</v>
      </c>
    </row>
    <row r="946" spans="1:39" x14ac:dyDescent="0.25">
      <c r="A946" t="s">
        <v>4050</v>
      </c>
      <c r="B946" t="s">
        <v>36</v>
      </c>
      <c r="C946">
        <v>1123421</v>
      </c>
      <c r="D946">
        <v>62710729687</v>
      </c>
      <c r="E946" t="s">
        <v>4051</v>
      </c>
      <c r="F946" t="s">
        <v>53</v>
      </c>
      <c r="G946" t="s">
        <v>4052</v>
      </c>
      <c r="H946" t="s">
        <v>48</v>
      </c>
      <c r="I946" t="s">
        <v>39</v>
      </c>
      <c r="K946" t="s">
        <v>40</v>
      </c>
      <c r="L946" t="s">
        <v>4053</v>
      </c>
      <c r="M946">
        <v>349</v>
      </c>
      <c r="N946" t="s">
        <v>65</v>
      </c>
      <c r="O946" t="s">
        <v>41</v>
      </c>
      <c r="P946">
        <v>349</v>
      </c>
      <c r="Q946" t="s">
        <v>65</v>
      </c>
      <c r="R946" t="s">
        <v>41</v>
      </c>
      <c r="T946" t="s">
        <v>61</v>
      </c>
      <c r="U946" t="s">
        <v>1252</v>
      </c>
      <c r="V946" t="s">
        <v>44</v>
      </c>
      <c r="X946" t="s">
        <v>45</v>
      </c>
      <c r="AA946">
        <v>0</v>
      </c>
      <c r="AC946">
        <v>0</v>
      </c>
      <c r="AG946" t="s">
        <v>46</v>
      </c>
      <c r="AH946" t="s">
        <v>158</v>
      </c>
      <c r="AI946" s="1">
        <v>34731</v>
      </c>
      <c r="AJ946">
        <v>20911.96</v>
      </c>
      <c r="AK946" s="33">
        <f t="shared" si="42"/>
        <v>55</v>
      </c>
      <c r="AL946" t="str">
        <f t="shared" si="43"/>
        <v>54-58</v>
      </c>
      <c r="AM946" t="str">
        <f t="shared" si="44"/>
        <v>20.000 ou mais</v>
      </c>
    </row>
    <row r="947" spans="1:39" x14ac:dyDescent="0.25">
      <c r="A947" t="s">
        <v>4054</v>
      </c>
      <c r="B947" t="s">
        <v>36</v>
      </c>
      <c r="C947">
        <v>1452488</v>
      </c>
      <c r="D947">
        <v>683657640</v>
      </c>
      <c r="E947" t="s">
        <v>4055</v>
      </c>
      <c r="F947" t="s">
        <v>53</v>
      </c>
      <c r="G947" t="s">
        <v>4056</v>
      </c>
      <c r="H947" t="s">
        <v>38</v>
      </c>
      <c r="I947" t="s">
        <v>39</v>
      </c>
      <c r="K947" t="s">
        <v>40</v>
      </c>
      <c r="M947">
        <v>391</v>
      </c>
      <c r="N947" t="s">
        <v>64</v>
      </c>
      <c r="O947" t="s">
        <v>41</v>
      </c>
      <c r="P947">
        <v>391</v>
      </c>
      <c r="Q947" t="s">
        <v>64</v>
      </c>
      <c r="R947" t="s">
        <v>41</v>
      </c>
      <c r="T947" t="s">
        <v>61</v>
      </c>
      <c r="U947" t="s">
        <v>1269</v>
      </c>
      <c r="V947" t="s">
        <v>44</v>
      </c>
      <c r="X947" t="s">
        <v>45</v>
      </c>
      <c r="AA947">
        <v>0</v>
      </c>
      <c r="AC947">
        <v>0</v>
      </c>
      <c r="AG947" t="s">
        <v>46</v>
      </c>
      <c r="AH947" t="s">
        <v>158</v>
      </c>
      <c r="AI947" s="1">
        <v>40127</v>
      </c>
      <c r="AJ947">
        <v>17945.810000000001</v>
      </c>
      <c r="AK947" s="33">
        <f t="shared" si="42"/>
        <v>47</v>
      </c>
      <c r="AL947" t="str">
        <f t="shared" si="43"/>
        <v>44-48</v>
      </c>
      <c r="AM947" t="str">
        <f t="shared" si="44"/>
        <v>16.000 a 17.999</v>
      </c>
    </row>
    <row r="948" spans="1:39" x14ac:dyDescent="0.25">
      <c r="A948" t="s">
        <v>516</v>
      </c>
      <c r="B948" t="s">
        <v>36</v>
      </c>
      <c r="C948">
        <v>3178805</v>
      </c>
      <c r="D948">
        <v>48505340663</v>
      </c>
      <c r="E948" t="s">
        <v>295</v>
      </c>
      <c r="F948" t="s">
        <v>53</v>
      </c>
      <c r="G948" t="s">
        <v>517</v>
      </c>
      <c r="H948" t="s">
        <v>48</v>
      </c>
      <c r="I948" t="s">
        <v>39</v>
      </c>
      <c r="K948" t="s">
        <v>40</v>
      </c>
      <c r="L948" t="s">
        <v>59</v>
      </c>
      <c r="M948">
        <v>305</v>
      </c>
      <c r="N948" t="s">
        <v>100</v>
      </c>
      <c r="O948" t="s">
        <v>86</v>
      </c>
      <c r="P948">
        <v>305</v>
      </c>
      <c r="Q948" t="s">
        <v>100</v>
      </c>
      <c r="R948" t="s">
        <v>86</v>
      </c>
      <c r="T948" t="s">
        <v>61</v>
      </c>
      <c r="U948" t="s">
        <v>1236</v>
      </c>
      <c r="V948" t="s">
        <v>44</v>
      </c>
      <c r="X948" t="s">
        <v>45</v>
      </c>
      <c r="AA948">
        <v>0</v>
      </c>
      <c r="AC948">
        <v>0</v>
      </c>
      <c r="AG948" t="s">
        <v>46</v>
      </c>
      <c r="AH948" t="s">
        <v>71</v>
      </c>
      <c r="AI948" s="1">
        <v>41848</v>
      </c>
      <c r="AJ948">
        <v>4495.0200000000004</v>
      </c>
      <c r="AK948" s="33">
        <f t="shared" si="42"/>
        <v>54</v>
      </c>
      <c r="AL948" t="str">
        <f t="shared" si="43"/>
        <v>54-58</v>
      </c>
      <c r="AM948" t="str">
        <f t="shared" si="44"/>
        <v>4.000 a 5.999</v>
      </c>
    </row>
    <row r="949" spans="1:39" x14ac:dyDescent="0.25">
      <c r="A949" t="s">
        <v>4057</v>
      </c>
      <c r="B949" t="s">
        <v>36</v>
      </c>
      <c r="C949">
        <v>3330909</v>
      </c>
      <c r="D949">
        <v>59579846634</v>
      </c>
      <c r="E949" t="s">
        <v>4058</v>
      </c>
      <c r="F949" t="s">
        <v>53</v>
      </c>
      <c r="G949" t="s">
        <v>3768</v>
      </c>
      <c r="H949" t="s">
        <v>48</v>
      </c>
      <c r="I949" t="s">
        <v>39</v>
      </c>
      <c r="K949" t="s">
        <v>40</v>
      </c>
      <c r="L949" t="s">
        <v>59</v>
      </c>
      <c r="M949">
        <v>407</v>
      </c>
      <c r="N949" t="s">
        <v>161</v>
      </c>
      <c r="O949" t="s">
        <v>41</v>
      </c>
      <c r="P949">
        <v>407</v>
      </c>
      <c r="Q949" t="s">
        <v>161</v>
      </c>
      <c r="R949" t="s">
        <v>41</v>
      </c>
      <c r="T949" t="s">
        <v>61</v>
      </c>
      <c r="U949" t="s">
        <v>1351</v>
      </c>
      <c r="V949" t="s">
        <v>44</v>
      </c>
      <c r="X949" t="s">
        <v>45</v>
      </c>
      <c r="AA949">
        <v>0</v>
      </c>
      <c r="AC949">
        <v>0</v>
      </c>
      <c r="AG949" t="s">
        <v>46</v>
      </c>
      <c r="AH949" t="s">
        <v>158</v>
      </c>
      <c r="AI949" s="1">
        <v>39716</v>
      </c>
      <c r="AJ949">
        <v>23892.33</v>
      </c>
      <c r="AK949" s="33">
        <f t="shared" si="42"/>
        <v>56</v>
      </c>
      <c r="AL949" t="str">
        <f t="shared" si="43"/>
        <v>54-58</v>
      </c>
      <c r="AM949" t="str">
        <f t="shared" si="44"/>
        <v>20.000 ou mais</v>
      </c>
    </row>
    <row r="950" spans="1:39" x14ac:dyDescent="0.25">
      <c r="A950" t="s">
        <v>4059</v>
      </c>
      <c r="B950" t="s">
        <v>36</v>
      </c>
      <c r="C950">
        <v>3295638</v>
      </c>
      <c r="D950">
        <v>13287845764</v>
      </c>
      <c r="E950" t="s">
        <v>4060</v>
      </c>
      <c r="F950" t="s">
        <v>37</v>
      </c>
      <c r="G950" t="s">
        <v>4061</v>
      </c>
      <c r="H950" t="s">
        <v>48</v>
      </c>
      <c r="I950" t="s">
        <v>39</v>
      </c>
      <c r="K950" t="s">
        <v>114</v>
      </c>
      <c r="M950">
        <v>340</v>
      </c>
      <c r="N950" t="s">
        <v>143</v>
      </c>
      <c r="O950" t="s">
        <v>41</v>
      </c>
      <c r="P950">
        <v>340</v>
      </c>
      <c r="Q950" t="s">
        <v>143</v>
      </c>
      <c r="R950" t="s">
        <v>41</v>
      </c>
      <c r="T950" t="s">
        <v>61</v>
      </c>
      <c r="U950" t="s">
        <v>1244</v>
      </c>
      <c r="V950" t="s">
        <v>44</v>
      </c>
      <c r="X950" t="s">
        <v>45</v>
      </c>
      <c r="AA950">
        <v>0</v>
      </c>
      <c r="AC950">
        <v>0</v>
      </c>
      <c r="AG950" t="s">
        <v>46</v>
      </c>
      <c r="AH950" t="s">
        <v>158</v>
      </c>
      <c r="AI950" s="1">
        <v>44735</v>
      </c>
      <c r="AJ950">
        <v>9616.18</v>
      </c>
      <c r="AK950" s="33">
        <f t="shared" si="42"/>
        <v>30</v>
      </c>
      <c r="AL950" t="str">
        <f t="shared" si="43"/>
        <v>29-33</v>
      </c>
      <c r="AM950" t="str">
        <f t="shared" si="44"/>
        <v>8.000 a 9.999</v>
      </c>
    </row>
    <row r="951" spans="1:39" x14ac:dyDescent="0.25">
      <c r="A951" t="s">
        <v>4062</v>
      </c>
      <c r="B951" t="s">
        <v>36</v>
      </c>
      <c r="C951">
        <v>2132403</v>
      </c>
      <c r="D951">
        <v>7713085661</v>
      </c>
      <c r="E951" t="s">
        <v>4063</v>
      </c>
      <c r="F951" t="s">
        <v>37</v>
      </c>
      <c r="G951" t="s">
        <v>4064</v>
      </c>
      <c r="H951" t="s">
        <v>38</v>
      </c>
      <c r="I951" t="s">
        <v>39</v>
      </c>
      <c r="K951" t="s">
        <v>40</v>
      </c>
      <c r="M951">
        <v>795</v>
      </c>
      <c r="N951" t="s">
        <v>621</v>
      </c>
      <c r="O951" t="s">
        <v>55</v>
      </c>
      <c r="P951">
        <v>1158</v>
      </c>
      <c r="Q951" t="s">
        <v>608</v>
      </c>
      <c r="R951" t="s">
        <v>55</v>
      </c>
      <c r="T951" t="s">
        <v>61</v>
      </c>
      <c r="U951" t="s">
        <v>1236</v>
      </c>
      <c r="V951" t="s">
        <v>44</v>
      </c>
      <c r="X951" t="s">
        <v>45</v>
      </c>
      <c r="AA951">
        <v>0</v>
      </c>
      <c r="AC951">
        <v>0</v>
      </c>
      <c r="AG951" t="s">
        <v>46</v>
      </c>
      <c r="AH951" t="s">
        <v>158</v>
      </c>
      <c r="AI951" s="1">
        <v>41814</v>
      </c>
      <c r="AJ951">
        <v>12272.12</v>
      </c>
      <c r="AK951" s="33">
        <f t="shared" si="42"/>
        <v>37</v>
      </c>
      <c r="AL951" t="str">
        <f t="shared" si="43"/>
        <v>34-38</v>
      </c>
      <c r="AM951" t="str">
        <f t="shared" si="44"/>
        <v>12.000 a 13.999</v>
      </c>
    </row>
    <row r="952" spans="1:39" x14ac:dyDescent="0.25">
      <c r="A952" t="s">
        <v>4065</v>
      </c>
      <c r="B952" t="s">
        <v>36</v>
      </c>
      <c r="C952">
        <v>2356959</v>
      </c>
      <c r="D952">
        <v>70263393119</v>
      </c>
      <c r="E952" t="s">
        <v>4066</v>
      </c>
      <c r="F952" t="s">
        <v>53</v>
      </c>
      <c r="G952" t="s">
        <v>4067</v>
      </c>
      <c r="H952" t="s">
        <v>38</v>
      </c>
      <c r="I952" t="s">
        <v>1391</v>
      </c>
      <c r="J952" t="s">
        <v>1909</v>
      </c>
      <c r="M952">
        <v>391</v>
      </c>
      <c r="N952" t="s">
        <v>64</v>
      </c>
      <c r="O952" t="s">
        <v>41</v>
      </c>
      <c r="P952">
        <v>391</v>
      </c>
      <c r="Q952" t="s">
        <v>64</v>
      </c>
      <c r="R952" t="s">
        <v>41</v>
      </c>
      <c r="T952" t="s">
        <v>61</v>
      </c>
      <c r="U952" t="s">
        <v>1236</v>
      </c>
      <c r="V952" t="s">
        <v>44</v>
      </c>
      <c r="X952" t="s">
        <v>45</v>
      </c>
      <c r="AA952">
        <v>0</v>
      </c>
      <c r="AC952">
        <v>0</v>
      </c>
      <c r="AG952" t="s">
        <v>46</v>
      </c>
      <c r="AH952" t="s">
        <v>158</v>
      </c>
      <c r="AI952" s="1">
        <v>42759</v>
      </c>
      <c r="AJ952">
        <v>12272.12</v>
      </c>
      <c r="AK952" s="33">
        <f t="shared" si="42"/>
        <v>33</v>
      </c>
      <c r="AL952" t="str">
        <f t="shared" si="43"/>
        <v>29-33</v>
      </c>
      <c r="AM952" t="str">
        <f t="shared" si="44"/>
        <v>12.000 a 13.999</v>
      </c>
    </row>
    <row r="953" spans="1:39" x14ac:dyDescent="0.25">
      <c r="A953" t="s">
        <v>4068</v>
      </c>
      <c r="B953" t="s">
        <v>36</v>
      </c>
      <c r="C953">
        <v>1839411</v>
      </c>
      <c r="D953">
        <v>4948704601</v>
      </c>
      <c r="E953" t="s">
        <v>3549</v>
      </c>
      <c r="F953" t="s">
        <v>53</v>
      </c>
      <c r="G953" t="s">
        <v>1781</v>
      </c>
      <c r="H953" t="s">
        <v>38</v>
      </c>
      <c r="I953" t="s">
        <v>39</v>
      </c>
      <c r="K953" t="s">
        <v>40</v>
      </c>
      <c r="M953">
        <v>403</v>
      </c>
      <c r="N953" t="s">
        <v>105</v>
      </c>
      <c r="O953" t="s">
        <v>41</v>
      </c>
      <c r="P953">
        <v>403</v>
      </c>
      <c r="Q953" t="s">
        <v>105</v>
      </c>
      <c r="R953" t="s">
        <v>41</v>
      </c>
      <c r="T953" t="s">
        <v>61</v>
      </c>
      <c r="U953" t="s">
        <v>1351</v>
      </c>
      <c r="V953" t="s">
        <v>44</v>
      </c>
      <c r="X953" t="s">
        <v>45</v>
      </c>
      <c r="AA953">
        <v>0</v>
      </c>
      <c r="AC953">
        <v>0</v>
      </c>
      <c r="AG953" t="s">
        <v>46</v>
      </c>
      <c r="AH953" t="s">
        <v>158</v>
      </c>
      <c r="AI953" s="1">
        <v>40569</v>
      </c>
      <c r="AJ953">
        <v>17378.45</v>
      </c>
      <c r="AK953" s="33">
        <f t="shared" si="42"/>
        <v>41</v>
      </c>
      <c r="AL953" t="str">
        <f t="shared" si="43"/>
        <v>39-43</v>
      </c>
      <c r="AM953" t="str">
        <f t="shared" si="44"/>
        <v>16.000 a 17.999</v>
      </c>
    </row>
    <row r="954" spans="1:39" x14ac:dyDescent="0.25">
      <c r="A954" t="s">
        <v>4069</v>
      </c>
      <c r="B954" t="s">
        <v>36</v>
      </c>
      <c r="C954">
        <v>1361888</v>
      </c>
      <c r="D954">
        <v>6205285916</v>
      </c>
      <c r="E954" t="s">
        <v>3783</v>
      </c>
      <c r="F954" t="s">
        <v>53</v>
      </c>
      <c r="G954" t="s">
        <v>4070</v>
      </c>
      <c r="H954" t="s">
        <v>48</v>
      </c>
      <c r="I954" t="s">
        <v>39</v>
      </c>
      <c r="K954" t="s">
        <v>68</v>
      </c>
      <c r="M954">
        <v>391</v>
      </c>
      <c r="N954" t="s">
        <v>64</v>
      </c>
      <c r="O954" t="s">
        <v>41</v>
      </c>
      <c r="P954">
        <v>391</v>
      </c>
      <c r="Q954" t="s">
        <v>64</v>
      </c>
      <c r="R954" t="s">
        <v>41</v>
      </c>
      <c r="T954" t="s">
        <v>61</v>
      </c>
      <c r="U954" t="s">
        <v>1534</v>
      </c>
      <c r="V954" t="s">
        <v>44</v>
      </c>
      <c r="X954" t="s">
        <v>45</v>
      </c>
      <c r="AA954">
        <v>0</v>
      </c>
      <c r="AC954">
        <v>0</v>
      </c>
      <c r="AG954" t="s">
        <v>46</v>
      </c>
      <c r="AH954" t="s">
        <v>158</v>
      </c>
      <c r="AI954" s="1">
        <v>44075</v>
      </c>
      <c r="AJ954">
        <v>10097</v>
      </c>
      <c r="AK954" s="33">
        <f t="shared" si="42"/>
        <v>36</v>
      </c>
      <c r="AL954" t="str">
        <f t="shared" si="43"/>
        <v>34-38</v>
      </c>
      <c r="AM954" t="str">
        <f t="shared" si="44"/>
        <v>10.000 a 11.999</v>
      </c>
    </row>
    <row r="955" spans="1:39" x14ac:dyDescent="0.25">
      <c r="A955" t="s">
        <v>4071</v>
      </c>
      <c r="B955" t="s">
        <v>36</v>
      </c>
      <c r="C955">
        <v>3259613</v>
      </c>
      <c r="D955">
        <v>6395776606</v>
      </c>
      <c r="E955" t="s">
        <v>4072</v>
      </c>
      <c r="F955" t="s">
        <v>37</v>
      </c>
      <c r="G955" t="s">
        <v>4073</v>
      </c>
      <c r="H955" t="s">
        <v>38</v>
      </c>
      <c r="I955" t="s">
        <v>39</v>
      </c>
      <c r="K955" t="s">
        <v>40</v>
      </c>
      <c r="M955">
        <v>800</v>
      </c>
      <c r="N955" t="s">
        <v>701</v>
      </c>
      <c r="O955" t="s">
        <v>55</v>
      </c>
      <c r="P955">
        <v>1155</v>
      </c>
      <c r="Q955" t="s">
        <v>188</v>
      </c>
      <c r="R955" t="s">
        <v>55</v>
      </c>
      <c r="T955" t="s">
        <v>413</v>
      </c>
      <c r="U955" t="s">
        <v>1244</v>
      </c>
      <c r="V955" t="s">
        <v>825</v>
      </c>
      <c r="X955" t="s">
        <v>45</v>
      </c>
      <c r="AA955">
        <v>0</v>
      </c>
      <c r="AC955">
        <v>0</v>
      </c>
      <c r="AG955" t="s">
        <v>826</v>
      </c>
      <c r="AH955" t="s">
        <v>47</v>
      </c>
      <c r="AI955" s="1">
        <v>44530</v>
      </c>
      <c r="AJ955">
        <v>2846.15</v>
      </c>
      <c r="AK955" s="33">
        <f t="shared" si="42"/>
        <v>37</v>
      </c>
      <c r="AL955" t="str">
        <f t="shared" si="43"/>
        <v>34-38</v>
      </c>
      <c r="AM955" t="str">
        <f t="shared" si="44"/>
        <v>2.000 a 3.999</v>
      </c>
    </row>
    <row r="956" spans="1:39" x14ac:dyDescent="0.25">
      <c r="A956" t="s">
        <v>4074</v>
      </c>
      <c r="B956" t="s">
        <v>36</v>
      </c>
      <c r="C956">
        <v>1932668</v>
      </c>
      <c r="D956">
        <v>7952033654</v>
      </c>
      <c r="E956" t="s">
        <v>4075</v>
      </c>
      <c r="F956" t="s">
        <v>37</v>
      </c>
      <c r="G956" t="s">
        <v>4076</v>
      </c>
      <c r="H956" t="s">
        <v>67</v>
      </c>
      <c r="I956" t="s">
        <v>39</v>
      </c>
      <c r="K956" t="s">
        <v>40</v>
      </c>
      <c r="M956">
        <v>298</v>
      </c>
      <c r="N956" t="s">
        <v>121</v>
      </c>
      <c r="O956" t="s">
        <v>86</v>
      </c>
      <c r="P956">
        <v>298</v>
      </c>
      <c r="Q956" t="s">
        <v>121</v>
      </c>
      <c r="R956" t="s">
        <v>86</v>
      </c>
      <c r="T956" t="s">
        <v>61</v>
      </c>
      <c r="U956" t="s">
        <v>1236</v>
      </c>
      <c r="V956" t="s">
        <v>44</v>
      </c>
      <c r="X956" t="s">
        <v>45</v>
      </c>
      <c r="AA956">
        <v>0</v>
      </c>
      <c r="AC956">
        <v>0</v>
      </c>
      <c r="AG956" t="s">
        <v>46</v>
      </c>
      <c r="AH956" t="s">
        <v>158</v>
      </c>
      <c r="AI956" s="1">
        <v>42681</v>
      </c>
      <c r="AJ956">
        <v>12272.12</v>
      </c>
      <c r="AK956" s="33">
        <f t="shared" si="42"/>
        <v>36</v>
      </c>
      <c r="AL956" t="str">
        <f t="shared" si="43"/>
        <v>34-38</v>
      </c>
      <c r="AM956" t="str">
        <f t="shared" si="44"/>
        <v>12.000 a 13.999</v>
      </c>
    </row>
    <row r="957" spans="1:39" x14ac:dyDescent="0.25">
      <c r="A957" t="s">
        <v>4077</v>
      </c>
      <c r="B957" t="s">
        <v>36</v>
      </c>
      <c r="C957">
        <v>2241368</v>
      </c>
      <c r="D957">
        <v>52902242034</v>
      </c>
      <c r="E957" t="s">
        <v>4078</v>
      </c>
      <c r="F957" t="s">
        <v>37</v>
      </c>
      <c r="G957" t="s">
        <v>4079</v>
      </c>
      <c r="H957" t="s">
        <v>48</v>
      </c>
      <c r="I957" t="s">
        <v>39</v>
      </c>
      <c r="K957" t="s">
        <v>271</v>
      </c>
      <c r="M957">
        <v>326</v>
      </c>
      <c r="N957" t="s">
        <v>87</v>
      </c>
      <c r="O957" t="s">
        <v>86</v>
      </c>
      <c r="P957">
        <v>326</v>
      </c>
      <c r="Q957" t="s">
        <v>87</v>
      </c>
      <c r="R957" t="s">
        <v>86</v>
      </c>
      <c r="T957" t="s">
        <v>61</v>
      </c>
      <c r="U957" t="s">
        <v>1278</v>
      </c>
      <c r="V957" t="s">
        <v>44</v>
      </c>
      <c r="X957" t="s">
        <v>45</v>
      </c>
      <c r="AA957">
        <v>0</v>
      </c>
      <c r="AC957">
        <v>0</v>
      </c>
      <c r="AG957" t="s">
        <v>46</v>
      </c>
      <c r="AH957" t="s">
        <v>158</v>
      </c>
      <c r="AI957" s="1">
        <v>42200</v>
      </c>
      <c r="AJ957">
        <v>12763.01</v>
      </c>
      <c r="AK957" s="33">
        <f t="shared" si="42"/>
        <v>59</v>
      </c>
      <c r="AL957" t="str">
        <f t="shared" si="43"/>
        <v>59-63</v>
      </c>
      <c r="AM957" t="str">
        <f t="shared" si="44"/>
        <v>12.000 a 13.999</v>
      </c>
    </row>
    <row r="958" spans="1:39" x14ac:dyDescent="0.25">
      <c r="A958" t="s">
        <v>4080</v>
      </c>
      <c r="B958" t="s">
        <v>36</v>
      </c>
      <c r="C958">
        <v>2404236</v>
      </c>
      <c r="D958">
        <v>7954183610</v>
      </c>
      <c r="E958" t="s">
        <v>4081</v>
      </c>
      <c r="F958" t="s">
        <v>37</v>
      </c>
      <c r="G958" t="s">
        <v>4082</v>
      </c>
      <c r="H958" t="s">
        <v>48</v>
      </c>
      <c r="I958" t="s">
        <v>39</v>
      </c>
      <c r="K958" t="s">
        <v>40</v>
      </c>
      <c r="M958">
        <v>792</v>
      </c>
      <c r="N958" t="s">
        <v>3443</v>
      </c>
      <c r="O958" t="s">
        <v>104</v>
      </c>
      <c r="P958">
        <v>298</v>
      </c>
      <c r="Q958" t="s">
        <v>121</v>
      </c>
      <c r="R958" t="s">
        <v>86</v>
      </c>
      <c r="T958" t="s">
        <v>61</v>
      </c>
      <c r="U958" t="s">
        <v>1257</v>
      </c>
      <c r="V958" t="s">
        <v>44</v>
      </c>
      <c r="X958" t="s">
        <v>45</v>
      </c>
      <c r="AA958">
        <v>0</v>
      </c>
      <c r="AC958">
        <v>0</v>
      </c>
      <c r="AG958" t="s">
        <v>46</v>
      </c>
      <c r="AH958" t="s">
        <v>158</v>
      </c>
      <c r="AI958" s="1">
        <v>42900</v>
      </c>
      <c r="AJ958">
        <v>11800.12</v>
      </c>
      <c r="AK958" s="33">
        <f t="shared" si="42"/>
        <v>36</v>
      </c>
      <c r="AL958" t="str">
        <f t="shared" si="43"/>
        <v>34-38</v>
      </c>
      <c r="AM958" t="str">
        <f t="shared" si="44"/>
        <v>10.000 a 11.999</v>
      </c>
    </row>
    <row r="959" spans="1:39" x14ac:dyDescent="0.25">
      <c r="A959" t="s">
        <v>4083</v>
      </c>
      <c r="B959" t="s">
        <v>36</v>
      </c>
      <c r="C959">
        <v>3204610</v>
      </c>
      <c r="D959">
        <v>11312071656</v>
      </c>
      <c r="E959" t="s">
        <v>4084</v>
      </c>
      <c r="F959" t="s">
        <v>37</v>
      </c>
      <c r="G959" t="s">
        <v>4085</v>
      </c>
      <c r="H959" t="s">
        <v>48</v>
      </c>
      <c r="I959" t="s">
        <v>39</v>
      </c>
      <c r="K959" t="s">
        <v>40</v>
      </c>
      <c r="M959">
        <v>349</v>
      </c>
      <c r="N959" t="s">
        <v>65</v>
      </c>
      <c r="O959" t="s">
        <v>41</v>
      </c>
      <c r="P959">
        <v>349</v>
      </c>
      <c r="Q959" t="s">
        <v>65</v>
      </c>
      <c r="R959" t="s">
        <v>41</v>
      </c>
      <c r="T959" t="s">
        <v>61</v>
      </c>
      <c r="U959" t="s">
        <v>1534</v>
      </c>
      <c r="V959" t="s">
        <v>44</v>
      </c>
      <c r="X959" t="s">
        <v>45</v>
      </c>
      <c r="AA959">
        <v>0</v>
      </c>
      <c r="AC959">
        <v>0</v>
      </c>
      <c r="AG959" t="s">
        <v>46</v>
      </c>
      <c r="AH959" t="s">
        <v>158</v>
      </c>
      <c r="AI959" s="1">
        <v>44075</v>
      </c>
      <c r="AJ959">
        <v>10097</v>
      </c>
      <c r="AK959" s="33">
        <f t="shared" si="42"/>
        <v>31</v>
      </c>
      <c r="AL959" t="str">
        <f t="shared" si="43"/>
        <v>29-33</v>
      </c>
      <c r="AM959" t="str">
        <f t="shared" si="44"/>
        <v>10.000 a 11.999</v>
      </c>
    </row>
    <row r="960" spans="1:39" x14ac:dyDescent="0.25">
      <c r="A960" t="s">
        <v>4086</v>
      </c>
      <c r="B960" t="s">
        <v>36</v>
      </c>
      <c r="C960">
        <v>1984208</v>
      </c>
      <c r="D960">
        <v>28166764806</v>
      </c>
      <c r="E960" t="s">
        <v>4087</v>
      </c>
      <c r="F960" t="s">
        <v>37</v>
      </c>
      <c r="G960" t="s">
        <v>4088</v>
      </c>
      <c r="H960" t="s">
        <v>48</v>
      </c>
      <c r="I960" t="s">
        <v>39</v>
      </c>
      <c r="K960" t="s">
        <v>72</v>
      </c>
      <c r="M960">
        <v>578</v>
      </c>
      <c r="N960" t="s">
        <v>665</v>
      </c>
      <c r="O960" t="s">
        <v>55</v>
      </c>
      <c r="P960">
        <v>1158</v>
      </c>
      <c r="Q960" t="s">
        <v>608</v>
      </c>
      <c r="R960" t="s">
        <v>55</v>
      </c>
      <c r="T960" t="s">
        <v>52</v>
      </c>
      <c r="U960" t="s">
        <v>1482</v>
      </c>
      <c r="V960" t="s">
        <v>44</v>
      </c>
      <c r="X960" t="s">
        <v>45</v>
      </c>
      <c r="AA960">
        <v>0</v>
      </c>
      <c r="AC960">
        <v>0</v>
      </c>
      <c r="AG960" t="s">
        <v>46</v>
      </c>
      <c r="AH960" t="s">
        <v>158</v>
      </c>
      <c r="AI960" s="1">
        <v>41247</v>
      </c>
      <c r="AJ960">
        <v>7431.86</v>
      </c>
      <c r="AK960" s="33">
        <f t="shared" si="42"/>
        <v>49</v>
      </c>
      <c r="AL960" t="str">
        <f t="shared" si="43"/>
        <v>49-53</v>
      </c>
      <c r="AM960" t="str">
        <f t="shared" si="44"/>
        <v>6.000 a 7.999</v>
      </c>
    </row>
    <row r="961" spans="1:39" x14ac:dyDescent="0.25">
      <c r="A961" t="s">
        <v>4089</v>
      </c>
      <c r="B961" t="s">
        <v>36</v>
      </c>
      <c r="C961">
        <v>1014510</v>
      </c>
      <c r="D961">
        <v>25252809895</v>
      </c>
      <c r="E961" t="s">
        <v>4090</v>
      </c>
      <c r="F961" t="s">
        <v>37</v>
      </c>
      <c r="G961" t="s">
        <v>4091</v>
      </c>
      <c r="H961" t="s">
        <v>48</v>
      </c>
      <c r="I961" t="s">
        <v>39</v>
      </c>
      <c r="K961" t="s">
        <v>40</v>
      </c>
      <c r="M961">
        <v>1347</v>
      </c>
      <c r="N961" t="s">
        <v>4092</v>
      </c>
      <c r="O961" t="s">
        <v>81</v>
      </c>
      <c r="P961">
        <v>332</v>
      </c>
      <c r="Q961" t="s">
        <v>82</v>
      </c>
      <c r="R961" t="s">
        <v>81</v>
      </c>
      <c r="T961" t="s">
        <v>61</v>
      </c>
      <c r="U961" t="s">
        <v>1278</v>
      </c>
      <c r="V961" t="s">
        <v>44</v>
      </c>
      <c r="X961" t="s">
        <v>45</v>
      </c>
      <c r="AA961">
        <v>0</v>
      </c>
      <c r="AC961">
        <v>0</v>
      </c>
      <c r="AG961" t="s">
        <v>46</v>
      </c>
      <c r="AH961" t="s">
        <v>158</v>
      </c>
      <c r="AI961" s="1">
        <v>41745</v>
      </c>
      <c r="AJ961">
        <v>13746.19</v>
      </c>
      <c r="AK961" s="33">
        <f t="shared" si="42"/>
        <v>47</v>
      </c>
      <c r="AL961" t="str">
        <f t="shared" si="43"/>
        <v>44-48</v>
      </c>
      <c r="AM961" t="str">
        <f t="shared" si="44"/>
        <v>12.000 a 13.999</v>
      </c>
    </row>
    <row r="962" spans="1:39" x14ac:dyDescent="0.25">
      <c r="A962" t="s">
        <v>4093</v>
      </c>
      <c r="B962" t="s">
        <v>36</v>
      </c>
      <c r="C962">
        <v>3299592</v>
      </c>
      <c r="D962">
        <v>11910939641</v>
      </c>
      <c r="E962" t="s">
        <v>4094</v>
      </c>
      <c r="F962" t="s">
        <v>37</v>
      </c>
      <c r="G962" t="s">
        <v>4095</v>
      </c>
      <c r="H962" t="s">
        <v>48</v>
      </c>
      <c r="I962" t="s">
        <v>39</v>
      </c>
      <c r="K962" t="s">
        <v>40</v>
      </c>
      <c r="M962">
        <v>414</v>
      </c>
      <c r="N962" t="s">
        <v>128</v>
      </c>
      <c r="O962" t="s">
        <v>41</v>
      </c>
      <c r="P962">
        <v>414</v>
      </c>
      <c r="Q962" t="s">
        <v>128</v>
      </c>
      <c r="R962" t="s">
        <v>41</v>
      </c>
      <c r="T962" t="s">
        <v>413</v>
      </c>
      <c r="U962" t="s">
        <v>1244</v>
      </c>
      <c r="V962" t="s">
        <v>825</v>
      </c>
      <c r="X962" t="s">
        <v>45</v>
      </c>
      <c r="AA962">
        <v>0</v>
      </c>
      <c r="AC962">
        <v>0</v>
      </c>
      <c r="AG962" t="s">
        <v>826</v>
      </c>
      <c r="AH962" t="s">
        <v>47</v>
      </c>
      <c r="AI962" s="1">
        <v>44733</v>
      </c>
      <c r="AJ962">
        <v>3866.06</v>
      </c>
      <c r="AK962" s="33">
        <f t="shared" si="42"/>
        <v>27</v>
      </c>
      <c r="AL962" t="str">
        <f t="shared" si="43"/>
        <v>24-28</v>
      </c>
      <c r="AM962" t="str">
        <f t="shared" si="44"/>
        <v>2.000 a 3.999</v>
      </c>
    </row>
    <row r="963" spans="1:39" x14ac:dyDescent="0.25">
      <c r="A963" t="s">
        <v>4096</v>
      </c>
      <c r="B963" t="s">
        <v>36</v>
      </c>
      <c r="C963">
        <v>1685479</v>
      </c>
      <c r="D963">
        <v>2155545908</v>
      </c>
      <c r="E963" t="s">
        <v>4097</v>
      </c>
      <c r="F963" t="s">
        <v>37</v>
      </c>
      <c r="G963" t="s">
        <v>4098</v>
      </c>
      <c r="H963" t="s">
        <v>48</v>
      </c>
      <c r="I963" t="s">
        <v>39</v>
      </c>
      <c r="K963" t="s">
        <v>68</v>
      </c>
      <c r="L963" t="s">
        <v>4099</v>
      </c>
      <c r="M963">
        <v>799</v>
      </c>
      <c r="N963" t="s">
        <v>550</v>
      </c>
      <c r="O963" t="s">
        <v>55</v>
      </c>
      <c r="P963">
        <v>1152</v>
      </c>
      <c r="Q963" t="s">
        <v>113</v>
      </c>
      <c r="R963" t="s">
        <v>55</v>
      </c>
      <c r="T963" t="s">
        <v>61</v>
      </c>
      <c r="U963" t="s">
        <v>1269</v>
      </c>
      <c r="V963" t="s">
        <v>44</v>
      </c>
      <c r="X963" t="s">
        <v>45</v>
      </c>
      <c r="AA963">
        <v>0</v>
      </c>
      <c r="AC963">
        <v>0</v>
      </c>
      <c r="AG963" t="s">
        <v>46</v>
      </c>
      <c r="AH963" t="s">
        <v>158</v>
      </c>
      <c r="AI963" s="1">
        <v>39876</v>
      </c>
      <c r="AJ963">
        <v>17945.810000000001</v>
      </c>
      <c r="AK963" s="33">
        <f t="shared" ref="AK963:AK1026" si="45">(YEAR($AO$2))-YEAR(E963)</f>
        <v>44</v>
      </c>
      <c r="AL963" t="str">
        <f t="shared" ref="AL963:AL1026" si="46">VLOOKUP(AK963,$AQ$2:$AR$13,2,1)</f>
        <v>44-48</v>
      </c>
      <c r="AM963" t="str">
        <f t="shared" ref="AM963:AM1026" si="47">VLOOKUP(AJ963,$AS$2:$AT$12,2,1)</f>
        <v>16.000 a 17.999</v>
      </c>
    </row>
    <row r="964" spans="1:39" x14ac:dyDescent="0.25">
      <c r="A964" t="s">
        <v>4100</v>
      </c>
      <c r="B964" t="s">
        <v>36</v>
      </c>
      <c r="C964">
        <v>2433622</v>
      </c>
      <c r="D964">
        <v>1328086682</v>
      </c>
      <c r="E964" t="s">
        <v>4101</v>
      </c>
      <c r="F964" t="s">
        <v>37</v>
      </c>
      <c r="G964" t="s">
        <v>4102</v>
      </c>
      <c r="H964" t="s">
        <v>48</v>
      </c>
      <c r="I964" t="s">
        <v>39</v>
      </c>
      <c r="K964" t="s">
        <v>40</v>
      </c>
      <c r="L964" t="s">
        <v>59</v>
      </c>
      <c r="M964">
        <v>319</v>
      </c>
      <c r="N964" t="s">
        <v>118</v>
      </c>
      <c r="O964" t="s">
        <v>86</v>
      </c>
      <c r="P964">
        <v>319</v>
      </c>
      <c r="Q964" t="s">
        <v>118</v>
      </c>
      <c r="R964" t="s">
        <v>86</v>
      </c>
      <c r="T964" t="s">
        <v>61</v>
      </c>
      <c r="U964" t="s">
        <v>1285</v>
      </c>
      <c r="V964" t="s">
        <v>44</v>
      </c>
      <c r="X964" t="s">
        <v>45</v>
      </c>
      <c r="AA964">
        <v>0</v>
      </c>
      <c r="AC964">
        <v>0</v>
      </c>
      <c r="AG964" t="s">
        <v>46</v>
      </c>
      <c r="AH964" t="s">
        <v>158</v>
      </c>
      <c r="AI964" s="1">
        <v>39835</v>
      </c>
      <c r="AJ964">
        <v>18058.169999999998</v>
      </c>
      <c r="AK964" s="33">
        <f t="shared" si="45"/>
        <v>43</v>
      </c>
      <c r="AL964" t="str">
        <f t="shared" si="46"/>
        <v>39-43</v>
      </c>
      <c r="AM964" t="str">
        <f t="shared" si="47"/>
        <v>18.000 a 19.999</v>
      </c>
    </row>
    <row r="965" spans="1:39" x14ac:dyDescent="0.25">
      <c r="A965" t="s">
        <v>4103</v>
      </c>
      <c r="B965" t="s">
        <v>36</v>
      </c>
      <c r="C965">
        <v>2615898</v>
      </c>
      <c r="D965">
        <v>4111797644</v>
      </c>
      <c r="E965" t="s">
        <v>4104</v>
      </c>
      <c r="F965" t="s">
        <v>37</v>
      </c>
      <c r="G965" t="s">
        <v>4105</v>
      </c>
      <c r="H965" t="s">
        <v>48</v>
      </c>
      <c r="I965" t="s">
        <v>39</v>
      </c>
      <c r="K965" t="s">
        <v>40</v>
      </c>
      <c r="L965" t="s">
        <v>59</v>
      </c>
      <c r="M965">
        <v>372</v>
      </c>
      <c r="N965" t="s">
        <v>76</v>
      </c>
      <c r="O965" t="s">
        <v>41</v>
      </c>
      <c r="P965">
        <v>372</v>
      </c>
      <c r="Q965" t="s">
        <v>76</v>
      </c>
      <c r="R965" t="s">
        <v>41</v>
      </c>
      <c r="T965" t="s">
        <v>61</v>
      </c>
      <c r="U965" t="s">
        <v>1302</v>
      </c>
      <c r="V965" t="s">
        <v>44</v>
      </c>
      <c r="X965" t="s">
        <v>45</v>
      </c>
      <c r="AA965">
        <v>0</v>
      </c>
      <c r="AC965">
        <v>0</v>
      </c>
      <c r="AG965" t="s">
        <v>46</v>
      </c>
      <c r="AH965" t="s">
        <v>158</v>
      </c>
      <c r="AI965" s="1">
        <v>40025</v>
      </c>
      <c r="AJ965">
        <v>13273.52</v>
      </c>
      <c r="AK965" s="33">
        <f t="shared" si="45"/>
        <v>43</v>
      </c>
      <c r="AL965" t="str">
        <f t="shared" si="46"/>
        <v>39-43</v>
      </c>
      <c r="AM965" t="str">
        <f t="shared" si="47"/>
        <v>12.000 a 13.999</v>
      </c>
    </row>
    <row r="966" spans="1:39" x14ac:dyDescent="0.25">
      <c r="A966" t="s">
        <v>4106</v>
      </c>
      <c r="B966" t="s">
        <v>36</v>
      </c>
      <c r="C966">
        <v>1743383</v>
      </c>
      <c r="D966">
        <v>98682598604</v>
      </c>
      <c r="E966" t="s">
        <v>4107</v>
      </c>
      <c r="F966" t="s">
        <v>37</v>
      </c>
      <c r="G966" t="s">
        <v>4108</v>
      </c>
      <c r="H966" t="s">
        <v>48</v>
      </c>
      <c r="I966" t="s">
        <v>39</v>
      </c>
      <c r="K966" t="s">
        <v>40</v>
      </c>
      <c r="M966">
        <v>410</v>
      </c>
      <c r="N966" t="s">
        <v>253</v>
      </c>
      <c r="O966" t="s">
        <v>41</v>
      </c>
      <c r="P966">
        <v>410</v>
      </c>
      <c r="Q966" t="s">
        <v>253</v>
      </c>
      <c r="R966" t="s">
        <v>41</v>
      </c>
      <c r="T966" t="s">
        <v>61</v>
      </c>
      <c r="U966" t="s">
        <v>1269</v>
      </c>
      <c r="V966" t="s">
        <v>44</v>
      </c>
      <c r="X966" t="s">
        <v>45</v>
      </c>
      <c r="AA966">
        <v>0</v>
      </c>
      <c r="AC966">
        <v>0</v>
      </c>
      <c r="AG966" t="s">
        <v>46</v>
      </c>
      <c r="AH966" t="s">
        <v>158</v>
      </c>
      <c r="AI966" s="1">
        <v>40154</v>
      </c>
      <c r="AJ966">
        <v>19615.18</v>
      </c>
      <c r="AK966" s="33">
        <f t="shared" si="45"/>
        <v>47</v>
      </c>
      <c r="AL966" t="str">
        <f t="shared" si="46"/>
        <v>44-48</v>
      </c>
      <c r="AM966" t="str">
        <f t="shared" si="47"/>
        <v>18.000 a 19.999</v>
      </c>
    </row>
    <row r="967" spans="1:39" x14ac:dyDescent="0.25">
      <c r="A967" t="s">
        <v>4109</v>
      </c>
      <c r="B967" t="s">
        <v>36</v>
      </c>
      <c r="C967">
        <v>3291991</v>
      </c>
      <c r="D967">
        <v>6046677874</v>
      </c>
      <c r="E967" t="s">
        <v>1735</v>
      </c>
      <c r="F967" t="s">
        <v>37</v>
      </c>
      <c r="G967" t="s">
        <v>4110</v>
      </c>
      <c r="H967" t="s">
        <v>48</v>
      </c>
      <c r="I967" t="s">
        <v>39</v>
      </c>
      <c r="K967" t="s">
        <v>72</v>
      </c>
      <c r="L967" t="s">
        <v>4111</v>
      </c>
      <c r="M967">
        <v>288</v>
      </c>
      <c r="N967" t="s">
        <v>186</v>
      </c>
      <c r="O967" t="s">
        <v>86</v>
      </c>
      <c r="P967">
        <v>288</v>
      </c>
      <c r="Q967" t="s">
        <v>186</v>
      </c>
      <c r="R967" t="s">
        <v>86</v>
      </c>
      <c r="T967" t="s">
        <v>61</v>
      </c>
      <c r="U967" t="s">
        <v>1269</v>
      </c>
      <c r="V967" t="s">
        <v>44</v>
      </c>
      <c r="X967" t="s">
        <v>45</v>
      </c>
      <c r="AA967">
        <v>0</v>
      </c>
      <c r="AC967">
        <v>0</v>
      </c>
      <c r="AG967" t="s">
        <v>46</v>
      </c>
      <c r="AH967" t="s">
        <v>158</v>
      </c>
      <c r="AI967" s="1">
        <v>39876</v>
      </c>
      <c r="AJ967">
        <v>17945.810000000001</v>
      </c>
      <c r="AK967" s="33">
        <f t="shared" si="45"/>
        <v>51</v>
      </c>
      <c r="AL967" t="str">
        <f t="shared" si="46"/>
        <v>49-53</v>
      </c>
      <c r="AM967" t="str">
        <f t="shared" si="47"/>
        <v>16.000 a 17.999</v>
      </c>
    </row>
    <row r="968" spans="1:39" x14ac:dyDescent="0.25">
      <c r="A968" t="s">
        <v>4112</v>
      </c>
      <c r="B968" t="s">
        <v>36</v>
      </c>
      <c r="C968">
        <v>2563190</v>
      </c>
      <c r="D968">
        <v>2958722686</v>
      </c>
      <c r="E968" t="s">
        <v>4113</v>
      </c>
      <c r="F968" t="s">
        <v>37</v>
      </c>
      <c r="G968" t="s">
        <v>4114</v>
      </c>
      <c r="H968" t="s">
        <v>48</v>
      </c>
      <c r="I968" t="s">
        <v>39</v>
      </c>
      <c r="K968" t="s">
        <v>271</v>
      </c>
      <c r="M968">
        <v>305</v>
      </c>
      <c r="N968" t="s">
        <v>100</v>
      </c>
      <c r="O968" t="s">
        <v>86</v>
      </c>
      <c r="P968">
        <v>305</v>
      </c>
      <c r="Q968" t="s">
        <v>100</v>
      </c>
      <c r="R968" t="s">
        <v>86</v>
      </c>
      <c r="T968" t="s">
        <v>52</v>
      </c>
      <c r="U968" t="s">
        <v>1434</v>
      </c>
      <c r="V968" t="s">
        <v>44</v>
      </c>
      <c r="X968" t="s">
        <v>45</v>
      </c>
      <c r="Z968" t="s">
        <v>245</v>
      </c>
      <c r="AA968">
        <v>0</v>
      </c>
      <c r="AC968">
        <v>0</v>
      </c>
      <c r="AE968" t="s">
        <v>246</v>
      </c>
      <c r="AF968" t="s">
        <v>866</v>
      </c>
      <c r="AG968" t="s">
        <v>46</v>
      </c>
      <c r="AH968" t="s">
        <v>47</v>
      </c>
      <c r="AI968" s="1">
        <v>42759</v>
      </c>
      <c r="AJ968">
        <v>5007.21</v>
      </c>
      <c r="AK968" s="33">
        <f t="shared" si="45"/>
        <v>45</v>
      </c>
      <c r="AL968" t="str">
        <f t="shared" si="46"/>
        <v>44-48</v>
      </c>
      <c r="AM968" t="str">
        <f t="shared" si="47"/>
        <v>4.000 a 5.999</v>
      </c>
    </row>
    <row r="969" spans="1:39" x14ac:dyDescent="0.25">
      <c r="A969" t="s">
        <v>4115</v>
      </c>
      <c r="B969" t="s">
        <v>36</v>
      </c>
      <c r="C969">
        <v>1685286</v>
      </c>
      <c r="D969">
        <v>2555359966</v>
      </c>
      <c r="E969" t="s">
        <v>4116</v>
      </c>
      <c r="F969" t="s">
        <v>37</v>
      </c>
      <c r="G969" t="s">
        <v>4117</v>
      </c>
      <c r="H969" t="s">
        <v>67</v>
      </c>
      <c r="I969" t="s">
        <v>39</v>
      </c>
      <c r="K969" t="s">
        <v>68</v>
      </c>
      <c r="L969" t="s">
        <v>2979</v>
      </c>
      <c r="M969">
        <v>294</v>
      </c>
      <c r="N969" t="s">
        <v>137</v>
      </c>
      <c r="O969" t="s">
        <v>86</v>
      </c>
      <c r="P969">
        <v>294</v>
      </c>
      <c r="Q969" t="s">
        <v>137</v>
      </c>
      <c r="R969" t="s">
        <v>86</v>
      </c>
      <c r="T969" t="s">
        <v>61</v>
      </c>
      <c r="U969" t="s">
        <v>1269</v>
      </c>
      <c r="V969" t="s">
        <v>44</v>
      </c>
      <c r="X969" t="s">
        <v>45</v>
      </c>
      <c r="AA969">
        <v>0</v>
      </c>
      <c r="AC969">
        <v>0</v>
      </c>
      <c r="AG969" t="s">
        <v>46</v>
      </c>
      <c r="AH969" t="s">
        <v>158</v>
      </c>
      <c r="AI969" s="1">
        <v>39876</v>
      </c>
      <c r="AJ969">
        <v>18780.490000000002</v>
      </c>
      <c r="AK969" s="33">
        <f t="shared" si="45"/>
        <v>47</v>
      </c>
      <c r="AL969" t="str">
        <f t="shared" si="46"/>
        <v>44-48</v>
      </c>
      <c r="AM969" t="str">
        <f t="shared" si="47"/>
        <v>18.000 a 19.999</v>
      </c>
    </row>
    <row r="970" spans="1:39" x14ac:dyDescent="0.25">
      <c r="A970" t="s">
        <v>4118</v>
      </c>
      <c r="B970" t="s">
        <v>36</v>
      </c>
      <c r="C970">
        <v>1560595</v>
      </c>
      <c r="D970">
        <v>5025457637</v>
      </c>
      <c r="E970" t="s">
        <v>4119</v>
      </c>
      <c r="F970" t="s">
        <v>37</v>
      </c>
      <c r="G970" t="s">
        <v>4120</v>
      </c>
      <c r="H970" t="s">
        <v>48</v>
      </c>
      <c r="I970" t="s">
        <v>39</v>
      </c>
      <c r="K970" t="s">
        <v>40</v>
      </c>
      <c r="M970">
        <v>305</v>
      </c>
      <c r="N970" t="s">
        <v>100</v>
      </c>
      <c r="O970" t="s">
        <v>86</v>
      </c>
      <c r="P970">
        <v>305</v>
      </c>
      <c r="Q970" t="s">
        <v>100</v>
      </c>
      <c r="R970" t="s">
        <v>86</v>
      </c>
      <c r="T970" t="s">
        <v>52</v>
      </c>
      <c r="U970" t="s">
        <v>1257</v>
      </c>
      <c r="V970" t="s">
        <v>44</v>
      </c>
      <c r="X970" t="s">
        <v>45</v>
      </c>
      <c r="AA970">
        <v>0</v>
      </c>
      <c r="AC970">
        <v>0</v>
      </c>
      <c r="AG970" t="s">
        <v>46</v>
      </c>
      <c r="AH970" t="s">
        <v>158</v>
      </c>
      <c r="AI970" s="1">
        <v>40672</v>
      </c>
      <c r="AJ970">
        <v>8232.64</v>
      </c>
      <c r="AK970" s="33">
        <f t="shared" si="45"/>
        <v>44</v>
      </c>
      <c r="AL970" t="str">
        <f t="shared" si="46"/>
        <v>44-48</v>
      </c>
      <c r="AM970" t="str">
        <f t="shared" si="47"/>
        <v>8.000 a 9.999</v>
      </c>
    </row>
    <row r="971" spans="1:39" x14ac:dyDescent="0.25">
      <c r="A971" t="s">
        <v>4121</v>
      </c>
      <c r="B971" t="s">
        <v>36</v>
      </c>
      <c r="C971">
        <v>1729474</v>
      </c>
      <c r="D971">
        <v>6513008603</v>
      </c>
      <c r="E971" t="s">
        <v>3342</v>
      </c>
      <c r="F971" t="s">
        <v>37</v>
      </c>
      <c r="G971" t="s">
        <v>4122</v>
      </c>
      <c r="H971" t="s">
        <v>48</v>
      </c>
      <c r="I971" t="s">
        <v>39</v>
      </c>
      <c r="K971" t="s">
        <v>40</v>
      </c>
      <c r="M971">
        <v>305</v>
      </c>
      <c r="N971" t="s">
        <v>100</v>
      </c>
      <c r="O971" t="s">
        <v>86</v>
      </c>
      <c r="P971">
        <v>305</v>
      </c>
      <c r="Q971" t="s">
        <v>100</v>
      </c>
      <c r="R971" t="s">
        <v>86</v>
      </c>
      <c r="T971" t="s">
        <v>61</v>
      </c>
      <c r="U971" t="s">
        <v>1285</v>
      </c>
      <c r="V971" t="s">
        <v>44</v>
      </c>
      <c r="X971" t="s">
        <v>45</v>
      </c>
      <c r="AA971">
        <v>0</v>
      </c>
      <c r="AC971">
        <v>0</v>
      </c>
      <c r="AG971" t="s">
        <v>46</v>
      </c>
      <c r="AH971" t="s">
        <v>158</v>
      </c>
      <c r="AI971" s="1">
        <v>40084</v>
      </c>
      <c r="AJ971">
        <v>17255.59</v>
      </c>
      <c r="AK971" s="33">
        <f t="shared" si="45"/>
        <v>39</v>
      </c>
      <c r="AL971" t="str">
        <f t="shared" si="46"/>
        <v>39-43</v>
      </c>
      <c r="AM971" t="str">
        <f t="shared" si="47"/>
        <v>16.000 a 17.999</v>
      </c>
    </row>
    <row r="972" spans="1:39" x14ac:dyDescent="0.25">
      <c r="A972" t="s">
        <v>4123</v>
      </c>
      <c r="B972" t="s">
        <v>36</v>
      </c>
      <c r="C972">
        <v>2247483</v>
      </c>
      <c r="D972">
        <v>7022769605</v>
      </c>
      <c r="E972" t="s">
        <v>4124</v>
      </c>
      <c r="F972" t="s">
        <v>37</v>
      </c>
      <c r="G972" t="s">
        <v>4125</v>
      </c>
      <c r="H972" t="s">
        <v>48</v>
      </c>
      <c r="I972" t="s">
        <v>39</v>
      </c>
      <c r="K972" t="s">
        <v>40</v>
      </c>
      <c r="M972">
        <v>808</v>
      </c>
      <c r="N972" t="s">
        <v>127</v>
      </c>
      <c r="O972" t="s">
        <v>41</v>
      </c>
      <c r="P972">
        <v>808</v>
      </c>
      <c r="Q972" t="s">
        <v>127</v>
      </c>
      <c r="R972" t="s">
        <v>41</v>
      </c>
      <c r="T972" t="s">
        <v>61</v>
      </c>
      <c r="U972" t="s">
        <v>1257</v>
      </c>
      <c r="V972" t="s">
        <v>44</v>
      </c>
      <c r="X972" t="s">
        <v>45</v>
      </c>
      <c r="AA972">
        <v>0</v>
      </c>
      <c r="AC972">
        <v>0</v>
      </c>
      <c r="AG972" t="s">
        <v>46</v>
      </c>
      <c r="AH972" t="s">
        <v>158</v>
      </c>
      <c r="AI972" s="1">
        <v>42241</v>
      </c>
      <c r="AJ972">
        <v>11800.12</v>
      </c>
      <c r="AK972" s="33">
        <f t="shared" si="45"/>
        <v>41</v>
      </c>
      <c r="AL972" t="str">
        <f t="shared" si="46"/>
        <v>39-43</v>
      </c>
      <c r="AM972" t="str">
        <f t="shared" si="47"/>
        <v>10.000 a 11.999</v>
      </c>
    </row>
    <row r="973" spans="1:39" x14ac:dyDescent="0.25">
      <c r="A973" t="s">
        <v>4126</v>
      </c>
      <c r="B973" t="s">
        <v>36</v>
      </c>
      <c r="C973">
        <v>1275919</v>
      </c>
      <c r="D973">
        <v>15929925879</v>
      </c>
      <c r="E973" t="s">
        <v>208</v>
      </c>
      <c r="F973" t="s">
        <v>37</v>
      </c>
      <c r="G973" t="s">
        <v>4127</v>
      </c>
      <c r="H973" t="s">
        <v>48</v>
      </c>
      <c r="I973" t="s">
        <v>39</v>
      </c>
      <c r="K973" t="s">
        <v>72</v>
      </c>
      <c r="M973">
        <v>376</v>
      </c>
      <c r="N973" t="s">
        <v>164</v>
      </c>
      <c r="O973" t="s">
        <v>41</v>
      </c>
      <c r="P973">
        <v>376</v>
      </c>
      <c r="Q973" t="s">
        <v>164</v>
      </c>
      <c r="R973" t="s">
        <v>41</v>
      </c>
      <c r="T973" t="s">
        <v>61</v>
      </c>
      <c r="U973" t="s">
        <v>1236</v>
      </c>
      <c r="V973" t="s">
        <v>44</v>
      </c>
      <c r="X973" t="s">
        <v>45</v>
      </c>
      <c r="AA973">
        <v>26245</v>
      </c>
      <c r="AB973" t="s">
        <v>3062</v>
      </c>
      <c r="AC973">
        <v>0</v>
      </c>
      <c r="AG973" t="s">
        <v>46</v>
      </c>
      <c r="AH973" t="s">
        <v>158</v>
      </c>
      <c r="AI973" s="1">
        <v>42816</v>
      </c>
      <c r="AJ973">
        <v>12272.12</v>
      </c>
      <c r="AK973" s="33">
        <f t="shared" si="45"/>
        <v>49</v>
      </c>
      <c r="AL973" t="str">
        <f t="shared" si="46"/>
        <v>49-53</v>
      </c>
      <c r="AM973" t="str">
        <f t="shared" si="47"/>
        <v>12.000 a 13.999</v>
      </c>
    </row>
    <row r="974" spans="1:39" x14ac:dyDescent="0.25">
      <c r="A974" t="s">
        <v>4128</v>
      </c>
      <c r="B974" t="s">
        <v>36</v>
      </c>
      <c r="C974">
        <v>3226151</v>
      </c>
      <c r="D974">
        <v>8358134606</v>
      </c>
      <c r="E974" t="s">
        <v>4129</v>
      </c>
      <c r="F974" t="s">
        <v>37</v>
      </c>
      <c r="G974" t="s">
        <v>4130</v>
      </c>
      <c r="H974" t="s">
        <v>48</v>
      </c>
      <c r="I974" t="s">
        <v>39</v>
      </c>
      <c r="K974" t="s">
        <v>40</v>
      </c>
      <c r="M974">
        <v>356</v>
      </c>
      <c r="N974" t="s">
        <v>206</v>
      </c>
      <c r="O974" t="s">
        <v>41</v>
      </c>
      <c r="P974">
        <v>356</v>
      </c>
      <c r="Q974" t="s">
        <v>206</v>
      </c>
      <c r="R974" t="s">
        <v>41</v>
      </c>
      <c r="T974" t="s">
        <v>342</v>
      </c>
      <c r="U974" t="s">
        <v>1244</v>
      </c>
      <c r="V974" t="s">
        <v>825</v>
      </c>
      <c r="X974" t="s">
        <v>45</v>
      </c>
      <c r="AA974">
        <v>0</v>
      </c>
      <c r="AC974">
        <v>0</v>
      </c>
      <c r="AG974" t="s">
        <v>826</v>
      </c>
      <c r="AH974" t="s">
        <v>47</v>
      </c>
      <c r="AI974" s="1">
        <v>44260</v>
      </c>
      <c r="AJ974">
        <v>3866.06</v>
      </c>
      <c r="AK974" s="33">
        <f t="shared" si="45"/>
        <v>35</v>
      </c>
      <c r="AL974" t="str">
        <f t="shared" si="46"/>
        <v>34-38</v>
      </c>
      <c r="AM974" t="str">
        <f t="shared" si="47"/>
        <v>2.000 a 3.999</v>
      </c>
    </row>
    <row r="975" spans="1:39" x14ac:dyDescent="0.25">
      <c r="A975" t="s">
        <v>4131</v>
      </c>
      <c r="B975" t="s">
        <v>36</v>
      </c>
      <c r="C975">
        <v>2340694</v>
      </c>
      <c r="D975">
        <v>17875007801</v>
      </c>
      <c r="E975" t="s">
        <v>4132</v>
      </c>
      <c r="F975" t="s">
        <v>53</v>
      </c>
      <c r="G975" t="s">
        <v>4133</v>
      </c>
      <c r="H975" t="s">
        <v>48</v>
      </c>
      <c r="I975" t="s">
        <v>39</v>
      </c>
      <c r="K975" t="s">
        <v>72</v>
      </c>
      <c r="L975" t="s">
        <v>73</v>
      </c>
      <c r="M975">
        <v>372</v>
      </c>
      <c r="N975" t="s">
        <v>76</v>
      </c>
      <c r="O975" t="s">
        <v>41</v>
      </c>
      <c r="P975">
        <v>372</v>
      </c>
      <c r="Q975" t="s">
        <v>76</v>
      </c>
      <c r="R975" t="s">
        <v>41</v>
      </c>
      <c r="T975" t="s">
        <v>61</v>
      </c>
      <c r="U975" t="s">
        <v>1269</v>
      </c>
      <c r="V975" t="s">
        <v>44</v>
      </c>
      <c r="X975" t="s">
        <v>45</v>
      </c>
      <c r="AA975">
        <v>0</v>
      </c>
      <c r="AC975">
        <v>0</v>
      </c>
      <c r="AG975" t="s">
        <v>46</v>
      </c>
      <c r="AH975" t="s">
        <v>158</v>
      </c>
      <c r="AI975" s="1">
        <v>38212</v>
      </c>
      <c r="AJ975">
        <v>17945.810000000001</v>
      </c>
      <c r="AK975" s="33">
        <f t="shared" si="45"/>
        <v>47</v>
      </c>
      <c r="AL975" t="str">
        <f t="shared" si="46"/>
        <v>44-48</v>
      </c>
      <c r="AM975" t="str">
        <f t="shared" si="47"/>
        <v>16.000 a 17.999</v>
      </c>
    </row>
    <row r="976" spans="1:39" x14ac:dyDescent="0.25">
      <c r="A976" t="s">
        <v>4134</v>
      </c>
      <c r="B976" t="s">
        <v>36</v>
      </c>
      <c r="C976">
        <v>1876963</v>
      </c>
      <c r="D976">
        <v>1347708626</v>
      </c>
      <c r="E976" t="s">
        <v>4135</v>
      </c>
      <c r="F976" t="s">
        <v>53</v>
      </c>
      <c r="G976" t="s">
        <v>4136</v>
      </c>
      <c r="H976" t="s">
        <v>48</v>
      </c>
      <c r="I976" t="s">
        <v>39</v>
      </c>
      <c r="K976" t="s">
        <v>40</v>
      </c>
      <c r="M976">
        <v>372</v>
      </c>
      <c r="N976" t="s">
        <v>76</v>
      </c>
      <c r="O976" t="s">
        <v>41</v>
      </c>
      <c r="P976">
        <v>372</v>
      </c>
      <c r="Q976" t="s">
        <v>76</v>
      </c>
      <c r="R976" t="s">
        <v>41</v>
      </c>
      <c r="T976" t="s">
        <v>61</v>
      </c>
      <c r="U976" t="s">
        <v>1302</v>
      </c>
      <c r="V976" t="s">
        <v>44</v>
      </c>
      <c r="X976" t="s">
        <v>45</v>
      </c>
      <c r="AA976">
        <v>0</v>
      </c>
      <c r="AC976">
        <v>0</v>
      </c>
      <c r="AG976" t="s">
        <v>46</v>
      </c>
      <c r="AH976" t="s">
        <v>158</v>
      </c>
      <c r="AI976" s="1">
        <v>40728</v>
      </c>
      <c r="AJ976">
        <v>17126.28</v>
      </c>
      <c r="AK976" s="33">
        <f t="shared" si="45"/>
        <v>42</v>
      </c>
      <c r="AL976" t="str">
        <f t="shared" si="46"/>
        <v>39-43</v>
      </c>
      <c r="AM976" t="str">
        <f t="shared" si="47"/>
        <v>16.000 a 17.999</v>
      </c>
    </row>
    <row r="977" spans="1:39" x14ac:dyDescent="0.25">
      <c r="A977" t="s">
        <v>4137</v>
      </c>
      <c r="B977" t="s">
        <v>36</v>
      </c>
      <c r="C977">
        <v>1768625</v>
      </c>
      <c r="D977">
        <v>28186606882</v>
      </c>
      <c r="E977" t="s">
        <v>4138</v>
      </c>
      <c r="F977" t="s">
        <v>53</v>
      </c>
      <c r="G977" t="s">
        <v>4139</v>
      </c>
      <c r="H977" t="s">
        <v>48</v>
      </c>
      <c r="I977" t="s">
        <v>39</v>
      </c>
      <c r="K977" t="s">
        <v>72</v>
      </c>
      <c r="M977">
        <v>391</v>
      </c>
      <c r="N977" t="s">
        <v>64</v>
      </c>
      <c r="O977" t="s">
        <v>41</v>
      </c>
      <c r="P977">
        <v>391</v>
      </c>
      <c r="Q977" t="s">
        <v>64</v>
      </c>
      <c r="R977" t="s">
        <v>41</v>
      </c>
      <c r="T977" t="s">
        <v>61</v>
      </c>
      <c r="U977" t="s">
        <v>1269</v>
      </c>
      <c r="V977" t="s">
        <v>44</v>
      </c>
      <c r="X977" t="s">
        <v>45</v>
      </c>
      <c r="AA977">
        <v>0</v>
      </c>
      <c r="AC977">
        <v>0</v>
      </c>
      <c r="AG977" t="s">
        <v>46</v>
      </c>
      <c r="AH977" t="s">
        <v>158</v>
      </c>
      <c r="AI977" s="1">
        <v>40242</v>
      </c>
      <c r="AJ977">
        <v>17945.810000000001</v>
      </c>
      <c r="AK977" s="33">
        <f t="shared" si="45"/>
        <v>43</v>
      </c>
      <c r="AL977" t="str">
        <f t="shared" si="46"/>
        <v>39-43</v>
      </c>
      <c r="AM977" t="str">
        <f t="shared" si="47"/>
        <v>16.000 a 17.999</v>
      </c>
    </row>
    <row r="978" spans="1:39" x14ac:dyDescent="0.25">
      <c r="A978" t="s">
        <v>4140</v>
      </c>
      <c r="B978" t="s">
        <v>36</v>
      </c>
      <c r="C978">
        <v>3483378</v>
      </c>
      <c r="D978">
        <v>4521656609</v>
      </c>
      <c r="E978" t="s">
        <v>590</v>
      </c>
      <c r="F978" t="s">
        <v>53</v>
      </c>
      <c r="G978" t="s">
        <v>4141</v>
      </c>
      <c r="H978" t="s">
        <v>48</v>
      </c>
      <c r="I978" t="s">
        <v>39</v>
      </c>
      <c r="K978" t="s">
        <v>40</v>
      </c>
      <c r="L978" t="s">
        <v>88</v>
      </c>
      <c r="M978">
        <v>356</v>
      </c>
      <c r="N978" t="s">
        <v>206</v>
      </c>
      <c r="O978" t="s">
        <v>41</v>
      </c>
      <c r="P978">
        <v>356</v>
      </c>
      <c r="Q978" t="s">
        <v>206</v>
      </c>
      <c r="R978" t="s">
        <v>41</v>
      </c>
      <c r="T978" t="s">
        <v>61</v>
      </c>
      <c r="U978" t="s">
        <v>1257</v>
      </c>
      <c r="V978" t="s">
        <v>44</v>
      </c>
      <c r="X978" t="s">
        <v>45</v>
      </c>
      <c r="AA978">
        <v>26254</v>
      </c>
      <c r="AB978" t="s">
        <v>89</v>
      </c>
      <c r="AC978">
        <v>0</v>
      </c>
      <c r="AG978" t="s">
        <v>46</v>
      </c>
      <c r="AH978" t="s">
        <v>158</v>
      </c>
      <c r="AI978" s="1">
        <v>42459</v>
      </c>
      <c r="AJ978">
        <v>11800.12</v>
      </c>
      <c r="AK978" s="33">
        <f t="shared" si="45"/>
        <v>40</v>
      </c>
      <c r="AL978" t="str">
        <f t="shared" si="46"/>
        <v>39-43</v>
      </c>
      <c r="AM978" t="str">
        <f t="shared" si="47"/>
        <v>10.000 a 11.999</v>
      </c>
    </row>
    <row r="979" spans="1:39" x14ac:dyDescent="0.25">
      <c r="A979" t="s">
        <v>4142</v>
      </c>
      <c r="B979" t="s">
        <v>36</v>
      </c>
      <c r="C979">
        <v>2866267</v>
      </c>
      <c r="D979">
        <v>300464673</v>
      </c>
      <c r="E979" t="s">
        <v>4143</v>
      </c>
      <c r="F979" t="s">
        <v>53</v>
      </c>
      <c r="G979" t="s">
        <v>4144</v>
      </c>
      <c r="H979" t="s">
        <v>48</v>
      </c>
      <c r="I979" t="s">
        <v>39</v>
      </c>
      <c r="K979" t="s">
        <v>40</v>
      </c>
      <c r="M979">
        <v>403</v>
      </c>
      <c r="N979" t="s">
        <v>105</v>
      </c>
      <c r="O979" t="s">
        <v>41</v>
      </c>
      <c r="P979">
        <v>403</v>
      </c>
      <c r="Q979" t="s">
        <v>105</v>
      </c>
      <c r="R979" t="s">
        <v>41</v>
      </c>
      <c r="T979" t="s">
        <v>61</v>
      </c>
      <c r="U979" t="s">
        <v>1236</v>
      </c>
      <c r="V979" t="s">
        <v>44</v>
      </c>
      <c r="X979" t="s">
        <v>45</v>
      </c>
      <c r="AA979">
        <v>0</v>
      </c>
      <c r="AC979">
        <v>0</v>
      </c>
      <c r="AG979" t="s">
        <v>46</v>
      </c>
      <c r="AH979" t="s">
        <v>158</v>
      </c>
      <c r="AI979" s="1">
        <v>41409</v>
      </c>
      <c r="AJ979">
        <v>12272.12</v>
      </c>
      <c r="AK979" s="33">
        <f t="shared" si="45"/>
        <v>46</v>
      </c>
      <c r="AL979" t="str">
        <f t="shared" si="46"/>
        <v>44-48</v>
      </c>
      <c r="AM979" t="str">
        <f t="shared" si="47"/>
        <v>12.000 a 13.999</v>
      </c>
    </row>
    <row r="980" spans="1:39" x14ac:dyDescent="0.25">
      <c r="A980" t="s">
        <v>4145</v>
      </c>
      <c r="B980" t="s">
        <v>36</v>
      </c>
      <c r="C980">
        <v>3014123</v>
      </c>
      <c r="D980">
        <v>11139543709</v>
      </c>
      <c r="E980" t="s">
        <v>2809</v>
      </c>
      <c r="F980" t="s">
        <v>53</v>
      </c>
      <c r="G980" t="s">
        <v>4146</v>
      </c>
      <c r="H980" t="s">
        <v>48</v>
      </c>
      <c r="I980" t="s">
        <v>39</v>
      </c>
      <c r="K980" t="s">
        <v>114</v>
      </c>
      <c r="M980">
        <v>344</v>
      </c>
      <c r="N980" t="s">
        <v>111</v>
      </c>
      <c r="O980" t="s">
        <v>41</v>
      </c>
      <c r="P980">
        <v>344</v>
      </c>
      <c r="Q980" t="s">
        <v>111</v>
      </c>
      <c r="R980" t="s">
        <v>41</v>
      </c>
      <c r="T980" t="s">
        <v>61</v>
      </c>
      <c r="U980" t="s">
        <v>1257</v>
      </c>
      <c r="V980" t="s">
        <v>44</v>
      </c>
      <c r="X980" t="s">
        <v>45</v>
      </c>
      <c r="AA980">
        <v>0</v>
      </c>
      <c r="AC980">
        <v>0</v>
      </c>
      <c r="AG980" t="s">
        <v>46</v>
      </c>
      <c r="AH980" t="s">
        <v>158</v>
      </c>
      <c r="AI980" s="1">
        <v>43158</v>
      </c>
      <c r="AJ980">
        <v>11800.12</v>
      </c>
      <c r="AK980" s="33">
        <f t="shared" si="45"/>
        <v>37</v>
      </c>
      <c r="AL980" t="str">
        <f t="shared" si="46"/>
        <v>34-38</v>
      </c>
      <c r="AM980" t="str">
        <f t="shared" si="47"/>
        <v>10.000 a 11.999</v>
      </c>
    </row>
    <row r="981" spans="1:39" x14ac:dyDescent="0.25">
      <c r="A981" t="s">
        <v>4147</v>
      </c>
      <c r="B981" t="s">
        <v>36</v>
      </c>
      <c r="C981">
        <v>2571093</v>
      </c>
      <c r="D981">
        <v>3662621657</v>
      </c>
      <c r="E981" t="s">
        <v>396</v>
      </c>
      <c r="F981" t="s">
        <v>53</v>
      </c>
      <c r="G981" t="s">
        <v>4148</v>
      </c>
      <c r="H981" t="s">
        <v>67</v>
      </c>
      <c r="I981" t="s">
        <v>39</v>
      </c>
      <c r="K981" t="s">
        <v>40</v>
      </c>
      <c r="L981" t="s">
        <v>59</v>
      </c>
      <c r="M981">
        <v>372</v>
      </c>
      <c r="N981" t="s">
        <v>76</v>
      </c>
      <c r="O981" t="s">
        <v>41</v>
      </c>
      <c r="P981">
        <v>372</v>
      </c>
      <c r="Q981" t="s">
        <v>76</v>
      </c>
      <c r="R981" t="s">
        <v>41</v>
      </c>
      <c r="T981" t="s">
        <v>61</v>
      </c>
      <c r="U981" t="s">
        <v>1302</v>
      </c>
      <c r="V981" t="s">
        <v>44</v>
      </c>
      <c r="X981" t="s">
        <v>45</v>
      </c>
      <c r="AA981">
        <v>0</v>
      </c>
      <c r="AC981">
        <v>0</v>
      </c>
      <c r="AG981" t="s">
        <v>46</v>
      </c>
      <c r="AH981" t="s">
        <v>158</v>
      </c>
      <c r="AI981" s="1">
        <v>39906</v>
      </c>
      <c r="AJ981">
        <v>13273.52</v>
      </c>
      <c r="AK981" s="33">
        <f t="shared" si="45"/>
        <v>46</v>
      </c>
      <c r="AL981" t="str">
        <f t="shared" si="46"/>
        <v>44-48</v>
      </c>
      <c r="AM981" t="str">
        <f t="shared" si="47"/>
        <v>12.000 a 13.999</v>
      </c>
    </row>
    <row r="982" spans="1:39" x14ac:dyDescent="0.25">
      <c r="A982" t="s">
        <v>4149</v>
      </c>
      <c r="B982" t="s">
        <v>36</v>
      </c>
      <c r="C982">
        <v>2413458</v>
      </c>
      <c r="D982">
        <v>29162932802</v>
      </c>
      <c r="E982" t="s">
        <v>4150</v>
      </c>
      <c r="F982" t="s">
        <v>37</v>
      </c>
      <c r="G982" t="s">
        <v>4151</v>
      </c>
      <c r="H982" t="s">
        <v>48</v>
      </c>
      <c r="I982" t="s">
        <v>39</v>
      </c>
      <c r="K982" t="s">
        <v>171</v>
      </c>
      <c r="L982" t="s">
        <v>4152</v>
      </c>
      <c r="M982">
        <v>800</v>
      </c>
      <c r="N982" t="s">
        <v>701</v>
      </c>
      <c r="O982" t="s">
        <v>55</v>
      </c>
      <c r="P982">
        <v>1155</v>
      </c>
      <c r="Q982" t="s">
        <v>188</v>
      </c>
      <c r="R982" t="s">
        <v>55</v>
      </c>
      <c r="T982" t="s">
        <v>61</v>
      </c>
      <c r="U982" t="s">
        <v>1269</v>
      </c>
      <c r="V982" t="s">
        <v>44</v>
      </c>
      <c r="X982" t="s">
        <v>45</v>
      </c>
      <c r="AA982">
        <v>0</v>
      </c>
      <c r="AC982">
        <v>0</v>
      </c>
      <c r="AG982" t="s">
        <v>46</v>
      </c>
      <c r="AH982" t="s">
        <v>158</v>
      </c>
      <c r="AI982" s="1">
        <v>39498</v>
      </c>
      <c r="AJ982">
        <v>17945.810000000001</v>
      </c>
      <c r="AK982" s="33">
        <f t="shared" si="45"/>
        <v>42</v>
      </c>
      <c r="AL982" t="str">
        <f t="shared" si="46"/>
        <v>39-43</v>
      </c>
      <c r="AM982" t="str">
        <f t="shared" si="47"/>
        <v>16.000 a 17.999</v>
      </c>
    </row>
    <row r="983" spans="1:39" x14ac:dyDescent="0.25">
      <c r="A983" t="s">
        <v>4153</v>
      </c>
      <c r="B983" t="s">
        <v>36</v>
      </c>
      <c r="C983">
        <v>1697038</v>
      </c>
      <c r="D983">
        <v>26296132832</v>
      </c>
      <c r="E983" t="s">
        <v>4154</v>
      </c>
      <c r="F983" t="s">
        <v>37</v>
      </c>
      <c r="G983" t="s">
        <v>4155</v>
      </c>
      <c r="H983" t="s">
        <v>48</v>
      </c>
      <c r="I983" t="s">
        <v>39</v>
      </c>
      <c r="K983" t="s">
        <v>72</v>
      </c>
      <c r="M983">
        <v>1158</v>
      </c>
      <c r="N983" t="s">
        <v>608</v>
      </c>
      <c r="O983" t="s">
        <v>55</v>
      </c>
      <c r="P983">
        <v>1158</v>
      </c>
      <c r="Q983" t="s">
        <v>608</v>
      </c>
      <c r="R983" t="s">
        <v>55</v>
      </c>
      <c r="T983" t="s">
        <v>61</v>
      </c>
      <c r="U983" t="s">
        <v>1278</v>
      </c>
      <c r="V983" t="s">
        <v>44</v>
      </c>
      <c r="X983" t="s">
        <v>45</v>
      </c>
      <c r="AA983">
        <v>0</v>
      </c>
      <c r="AC983">
        <v>0</v>
      </c>
      <c r="AG983" t="s">
        <v>46</v>
      </c>
      <c r="AH983" t="s">
        <v>158</v>
      </c>
      <c r="AI983" s="1">
        <v>41183</v>
      </c>
      <c r="AJ983">
        <v>13746.19</v>
      </c>
      <c r="AK983" s="33">
        <f t="shared" si="45"/>
        <v>44</v>
      </c>
      <c r="AL983" t="str">
        <f t="shared" si="46"/>
        <v>44-48</v>
      </c>
      <c r="AM983" t="str">
        <f t="shared" si="47"/>
        <v>12.000 a 13.999</v>
      </c>
    </row>
    <row r="984" spans="1:39" x14ac:dyDescent="0.25">
      <c r="A984" t="s">
        <v>4156</v>
      </c>
      <c r="B984" t="s">
        <v>36</v>
      </c>
      <c r="C984">
        <v>1035010</v>
      </c>
      <c r="D984">
        <v>58006630682</v>
      </c>
      <c r="E984" t="s">
        <v>4157</v>
      </c>
      <c r="F984" t="s">
        <v>37</v>
      </c>
      <c r="G984" t="s">
        <v>4158</v>
      </c>
      <c r="H984" t="s">
        <v>38</v>
      </c>
      <c r="I984" t="s">
        <v>39</v>
      </c>
      <c r="K984" t="s">
        <v>40</v>
      </c>
      <c r="L984" t="s">
        <v>59</v>
      </c>
      <c r="M984">
        <v>262</v>
      </c>
      <c r="N984" t="s">
        <v>84</v>
      </c>
      <c r="O984" t="s">
        <v>41</v>
      </c>
      <c r="P984">
        <v>369</v>
      </c>
      <c r="Q984" t="s">
        <v>242</v>
      </c>
      <c r="R984" t="s">
        <v>41</v>
      </c>
      <c r="T984" t="s">
        <v>61</v>
      </c>
      <c r="U984" t="s">
        <v>1252</v>
      </c>
      <c r="V984" t="s">
        <v>44</v>
      </c>
      <c r="X984" t="s">
        <v>45</v>
      </c>
      <c r="AA984">
        <v>0</v>
      </c>
      <c r="AC984">
        <v>0</v>
      </c>
      <c r="AG984" t="s">
        <v>46</v>
      </c>
      <c r="AH984" t="s">
        <v>158</v>
      </c>
      <c r="AI984" s="1">
        <v>33697</v>
      </c>
      <c r="AJ984">
        <v>30901.03</v>
      </c>
      <c r="AK984" s="33">
        <f t="shared" si="45"/>
        <v>55</v>
      </c>
      <c r="AL984" t="str">
        <f t="shared" si="46"/>
        <v>54-58</v>
      </c>
      <c r="AM984" t="str">
        <f t="shared" si="47"/>
        <v>20.000 ou mais</v>
      </c>
    </row>
    <row r="985" spans="1:39" x14ac:dyDescent="0.25">
      <c r="A985" t="s">
        <v>4159</v>
      </c>
      <c r="B985" t="s">
        <v>36</v>
      </c>
      <c r="C985">
        <v>1664315</v>
      </c>
      <c r="D985">
        <v>27235566892</v>
      </c>
      <c r="E985" t="s">
        <v>4160</v>
      </c>
      <c r="F985" t="s">
        <v>37</v>
      </c>
      <c r="G985" t="s">
        <v>4161</v>
      </c>
      <c r="H985" t="s">
        <v>117</v>
      </c>
      <c r="I985" t="s">
        <v>39</v>
      </c>
      <c r="K985" t="s">
        <v>72</v>
      </c>
      <c r="L985" t="s">
        <v>4162</v>
      </c>
      <c r="M985">
        <v>288</v>
      </c>
      <c r="N985" t="s">
        <v>186</v>
      </c>
      <c r="O985" t="s">
        <v>86</v>
      </c>
      <c r="P985">
        <v>288</v>
      </c>
      <c r="Q985" t="s">
        <v>186</v>
      </c>
      <c r="R985" t="s">
        <v>86</v>
      </c>
      <c r="T985" t="s">
        <v>61</v>
      </c>
      <c r="U985" t="s">
        <v>1269</v>
      </c>
      <c r="V985" t="s">
        <v>44</v>
      </c>
      <c r="X985" t="s">
        <v>45</v>
      </c>
      <c r="AA985">
        <v>0</v>
      </c>
      <c r="AC985">
        <v>0</v>
      </c>
      <c r="AG985" t="s">
        <v>46</v>
      </c>
      <c r="AH985" t="s">
        <v>158</v>
      </c>
      <c r="AI985" s="1">
        <v>39762</v>
      </c>
      <c r="AJ985">
        <v>17945.810000000001</v>
      </c>
      <c r="AK985" s="33">
        <f t="shared" si="45"/>
        <v>44</v>
      </c>
      <c r="AL985" t="str">
        <f t="shared" si="46"/>
        <v>44-48</v>
      </c>
      <c r="AM985" t="str">
        <f t="shared" si="47"/>
        <v>16.000 a 17.999</v>
      </c>
    </row>
    <row r="986" spans="1:39" x14ac:dyDescent="0.25">
      <c r="A986" t="s">
        <v>4163</v>
      </c>
      <c r="B986" t="s">
        <v>36</v>
      </c>
      <c r="C986">
        <v>2534158</v>
      </c>
      <c r="D986">
        <v>4348181608</v>
      </c>
      <c r="E986" t="s">
        <v>4164</v>
      </c>
      <c r="F986" t="s">
        <v>37</v>
      </c>
      <c r="G986" t="s">
        <v>4165</v>
      </c>
      <c r="H986" t="s">
        <v>38</v>
      </c>
      <c r="I986" t="s">
        <v>39</v>
      </c>
      <c r="K986" t="s">
        <v>40</v>
      </c>
      <c r="L986" t="s">
        <v>59</v>
      </c>
      <c r="M986">
        <v>305</v>
      </c>
      <c r="N986" t="s">
        <v>100</v>
      </c>
      <c r="O986" t="s">
        <v>86</v>
      </c>
      <c r="P986">
        <v>305</v>
      </c>
      <c r="Q986" t="s">
        <v>100</v>
      </c>
      <c r="R986" t="s">
        <v>86</v>
      </c>
      <c r="T986" t="s">
        <v>61</v>
      </c>
      <c r="U986" t="s">
        <v>1285</v>
      </c>
      <c r="V986" t="s">
        <v>44</v>
      </c>
      <c r="X986" t="s">
        <v>45</v>
      </c>
      <c r="AA986">
        <v>26251</v>
      </c>
      <c r="AB986" t="s">
        <v>397</v>
      </c>
      <c r="AC986">
        <v>0</v>
      </c>
      <c r="AG986" t="s">
        <v>46</v>
      </c>
      <c r="AH986" t="s">
        <v>158</v>
      </c>
      <c r="AI986" s="1">
        <v>41436</v>
      </c>
      <c r="AJ986">
        <v>17255.59</v>
      </c>
      <c r="AK986" s="33">
        <f t="shared" si="45"/>
        <v>43</v>
      </c>
      <c r="AL986" t="str">
        <f t="shared" si="46"/>
        <v>39-43</v>
      </c>
      <c r="AM986" t="str">
        <f t="shared" si="47"/>
        <v>16.000 a 17.999</v>
      </c>
    </row>
    <row r="987" spans="1:39" x14ac:dyDescent="0.25">
      <c r="A987" t="s">
        <v>4166</v>
      </c>
      <c r="B987" t="s">
        <v>36</v>
      </c>
      <c r="C987">
        <v>1847376</v>
      </c>
      <c r="D987">
        <v>25252997870</v>
      </c>
      <c r="E987" t="s">
        <v>4167</v>
      </c>
      <c r="F987" t="s">
        <v>37</v>
      </c>
      <c r="G987" t="s">
        <v>4168</v>
      </c>
      <c r="H987" t="s">
        <v>48</v>
      </c>
      <c r="I987" t="s">
        <v>39</v>
      </c>
      <c r="K987" t="s">
        <v>72</v>
      </c>
      <c r="M987">
        <v>791</v>
      </c>
      <c r="N987" t="s">
        <v>103</v>
      </c>
      <c r="O987" t="s">
        <v>104</v>
      </c>
      <c r="P987">
        <v>403</v>
      </c>
      <c r="Q987" t="s">
        <v>105</v>
      </c>
      <c r="R987" t="s">
        <v>41</v>
      </c>
      <c r="T987" t="s">
        <v>61</v>
      </c>
      <c r="U987" t="s">
        <v>1302</v>
      </c>
      <c r="V987" t="s">
        <v>44</v>
      </c>
      <c r="X987" t="s">
        <v>45</v>
      </c>
      <c r="AA987">
        <v>0</v>
      </c>
      <c r="AC987">
        <v>0</v>
      </c>
      <c r="AG987" t="s">
        <v>46</v>
      </c>
      <c r="AH987" t="s">
        <v>158</v>
      </c>
      <c r="AI987" s="1">
        <v>40585</v>
      </c>
      <c r="AJ987">
        <v>13273.52</v>
      </c>
      <c r="AK987" s="33">
        <f t="shared" si="45"/>
        <v>44</v>
      </c>
      <c r="AL987" t="str">
        <f t="shared" si="46"/>
        <v>44-48</v>
      </c>
      <c r="AM987" t="str">
        <f t="shared" si="47"/>
        <v>12.000 a 13.999</v>
      </c>
    </row>
    <row r="988" spans="1:39" x14ac:dyDescent="0.25">
      <c r="A988" t="s">
        <v>4169</v>
      </c>
      <c r="B988" t="s">
        <v>36</v>
      </c>
      <c r="C988">
        <v>1797957</v>
      </c>
      <c r="D988">
        <v>1634536673</v>
      </c>
      <c r="E988" t="s">
        <v>322</v>
      </c>
      <c r="F988" t="s">
        <v>37</v>
      </c>
      <c r="G988" t="s">
        <v>4170</v>
      </c>
      <c r="H988" t="s">
        <v>38</v>
      </c>
      <c r="I988" t="s">
        <v>39</v>
      </c>
      <c r="K988" t="s">
        <v>40</v>
      </c>
      <c r="M988">
        <v>391</v>
      </c>
      <c r="N988" t="s">
        <v>64</v>
      </c>
      <c r="O988" t="s">
        <v>41</v>
      </c>
      <c r="P988">
        <v>391</v>
      </c>
      <c r="Q988" t="s">
        <v>64</v>
      </c>
      <c r="R988" t="s">
        <v>41</v>
      </c>
      <c r="T988" t="s">
        <v>342</v>
      </c>
      <c r="U988" t="s">
        <v>1244</v>
      </c>
      <c r="V988" t="s">
        <v>825</v>
      </c>
      <c r="X988" t="s">
        <v>45</v>
      </c>
      <c r="AA988">
        <v>0</v>
      </c>
      <c r="AC988">
        <v>0</v>
      </c>
      <c r="AG988" t="s">
        <v>826</v>
      </c>
      <c r="AH988" t="s">
        <v>47</v>
      </c>
      <c r="AI988" s="1">
        <v>44487</v>
      </c>
      <c r="AJ988">
        <v>3866.12</v>
      </c>
      <c r="AK988" s="33">
        <f t="shared" si="45"/>
        <v>34</v>
      </c>
      <c r="AL988" t="str">
        <f t="shared" si="46"/>
        <v>34-38</v>
      </c>
      <c r="AM988" t="str">
        <f t="shared" si="47"/>
        <v>2.000 a 3.999</v>
      </c>
    </row>
    <row r="989" spans="1:39" x14ac:dyDescent="0.25">
      <c r="A989" t="s">
        <v>4171</v>
      </c>
      <c r="B989" t="s">
        <v>36</v>
      </c>
      <c r="C989">
        <v>1685315</v>
      </c>
      <c r="D989">
        <v>4693580686</v>
      </c>
      <c r="E989" t="s">
        <v>4172</v>
      </c>
      <c r="F989" t="s">
        <v>37</v>
      </c>
      <c r="G989" t="s">
        <v>4173</v>
      </c>
      <c r="H989" t="s">
        <v>67</v>
      </c>
      <c r="I989" t="s">
        <v>39</v>
      </c>
      <c r="K989" t="s">
        <v>40</v>
      </c>
      <c r="L989" t="s">
        <v>59</v>
      </c>
      <c r="M989">
        <v>799</v>
      </c>
      <c r="N989" t="s">
        <v>550</v>
      </c>
      <c r="O989" t="s">
        <v>55</v>
      </c>
      <c r="P989">
        <v>1152</v>
      </c>
      <c r="Q989" t="s">
        <v>113</v>
      </c>
      <c r="R989" t="s">
        <v>55</v>
      </c>
      <c r="T989" t="s">
        <v>61</v>
      </c>
      <c r="U989" t="s">
        <v>1269</v>
      </c>
      <c r="V989" t="s">
        <v>44</v>
      </c>
      <c r="X989" t="s">
        <v>45</v>
      </c>
      <c r="AA989">
        <v>0</v>
      </c>
      <c r="AC989">
        <v>0</v>
      </c>
      <c r="AG989" t="s">
        <v>46</v>
      </c>
      <c r="AH989" t="s">
        <v>158</v>
      </c>
      <c r="AI989" s="1">
        <v>39876</v>
      </c>
      <c r="AJ989">
        <v>18780.490000000002</v>
      </c>
      <c r="AK989" s="33">
        <f t="shared" si="45"/>
        <v>44</v>
      </c>
      <c r="AL989" t="str">
        <f t="shared" si="46"/>
        <v>44-48</v>
      </c>
      <c r="AM989" t="str">
        <f t="shared" si="47"/>
        <v>18.000 a 19.999</v>
      </c>
    </row>
    <row r="990" spans="1:39" x14ac:dyDescent="0.25">
      <c r="A990" t="s">
        <v>539</v>
      </c>
      <c r="B990" t="s">
        <v>36</v>
      </c>
      <c r="C990">
        <v>3365838</v>
      </c>
      <c r="D990">
        <v>68881819104</v>
      </c>
      <c r="E990" t="s">
        <v>540</v>
      </c>
      <c r="F990" t="s">
        <v>37</v>
      </c>
      <c r="G990" t="s">
        <v>541</v>
      </c>
      <c r="H990" t="s">
        <v>48</v>
      </c>
      <c r="I990" t="s">
        <v>39</v>
      </c>
      <c r="K990" t="s">
        <v>114</v>
      </c>
      <c r="L990" t="s">
        <v>216</v>
      </c>
      <c r="M990">
        <v>305</v>
      </c>
      <c r="N990" t="s">
        <v>100</v>
      </c>
      <c r="O990" t="s">
        <v>86</v>
      </c>
      <c r="P990">
        <v>305</v>
      </c>
      <c r="Q990" t="s">
        <v>100</v>
      </c>
      <c r="R990" t="s">
        <v>86</v>
      </c>
      <c r="T990" t="s">
        <v>61</v>
      </c>
      <c r="U990" t="s">
        <v>1285</v>
      </c>
      <c r="V990" t="s">
        <v>44</v>
      </c>
      <c r="X990" t="s">
        <v>45</v>
      </c>
      <c r="AA990">
        <v>0</v>
      </c>
      <c r="AC990">
        <v>0</v>
      </c>
      <c r="AG990" t="s">
        <v>46</v>
      </c>
      <c r="AH990" t="s">
        <v>47</v>
      </c>
      <c r="AI990" s="1">
        <v>40256</v>
      </c>
      <c r="AJ990">
        <v>10463.709999999999</v>
      </c>
      <c r="AK990" s="33">
        <f t="shared" si="45"/>
        <v>44</v>
      </c>
      <c r="AL990" t="str">
        <f t="shared" si="46"/>
        <v>44-48</v>
      </c>
      <c r="AM990" t="str">
        <f t="shared" si="47"/>
        <v>10.000 a 11.999</v>
      </c>
    </row>
    <row r="991" spans="1:39" x14ac:dyDescent="0.25">
      <c r="A991" t="s">
        <v>4174</v>
      </c>
      <c r="B991" t="s">
        <v>36</v>
      </c>
      <c r="C991">
        <v>3486595</v>
      </c>
      <c r="D991">
        <v>72808675615</v>
      </c>
      <c r="E991" t="s">
        <v>4175</v>
      </c>
      <c r="F991" t="s">
        <v>37</v>
      </c>
      <c r="G991" t="s">
        <v>4176</v>
      </c>
      <c r="H991" t="s">
        <v>48</v>
      </c>
      <c r="I991" t="s">
        <v>39</v>
      </c>
      <c r="K991" t="s">
        <v>40</v>
      </c>
      <c r="L991" t="s">
        <v>59</v>
      </c>
      <c r="M991">
        <v>288</v>
      </c>
      <c r="N991" t="s">
        <v>186</v>
      </c>
      <c r="O991" t="s">
        <v>86</v>
      </c>
      <c r="P991">
        <v>288</v>
      </c>
      <c r="Q991" t="s">
        <v>186</v>
      </c>
      <c r="R991" t="s">
        <v>86</v>
      </c>
      <c r="T991" t="s">
        <v>61</v>
      </c>
      <c r="U991" t="s">
        <v>1351</v>
      </c>
      <c r="V991" t="s">
        <v>44</v>
      </c>
      <c r="X991" t="s">
        <v>45</v>
      </c>
      <c r="AA991">
        <v>0</v>
      </c>
      <c r="AC991">
        <v>0</v>
      </c>
      <c r="AG991" t="s">
        <v>46</v>
      </c>
      <c r="AH991" t="s">
        <v>158</v>
      </c>
      <c r="AI991" s="1">
        <v>40988</v>
      </c>
      <c r="AJ991">
        <v>16591.91</v>
      </c>
      <c r="AK991" s="33">
        <f t="shared" si="45"/>
        <v>47</v>
      </c>
      <c r="AL991" t="str">
        <f t="shared" si="46"/>
        <v>44-48</v>
      </c>
      <c r="AM991" t="str">
        <f t="shared" si="47"/>
        <v>16.000 a 17.999</v>
      </c>
    </row>
    <row r="992" spans="1:39" x14ac:dyDescent="0.25">
      <c r="A992" t="s">
        <v>4177</v>
      </c>
      <c r="B992" t="s">
        <v>36</v>
      </c>
      <c r="C992">
        <v>3769481</v>
      </c>
      <c r="D992">
        <v>135800196</v>
      </c>
      <c r="E992" t="s">
        <v>4178</v>
      </c>
      <c r="F992" t="s">
        <v>37</v>
      </c>
      <c r="G992" t="s">
        <v>4179</v>
      </c>
      <c r="H992" t="s">
        <v>48</v>
      </c>
      <c r="I992" t="s">
        <v>39</v>
      </c>
      <c r="K992" t="s">
        <v>72</v>
      </c>
      <c r="M992">
        <v>319</v>
      </c>
      <c r="N992" t="s">
        <v>118</v>
      </c>
      <c r="O992" t="s">
        <v>86</v>
      </c>
      <c r="P992">
        <v>319</v>
      </c>
      <c r="Q992" t="s">
        <v>118</v>
      </c>
      <c r="R992" t="s">
        <v>86</v>
      </c>
      <c r="T992" t="s">
        <v>61</v>
      </c>
      <c r="U992" t="s">
        <v>1257</v>
      </c>
      <c r="V992" t="s">
        <v>44</v>
      </c>
      <c r="X992" t="s">
        <v>45</v>
      </c>
      <c r="AA992">
        <v>0</v>
      </c>
      <c r="AC992">
        <v>0</v>
      </c>
      <c r="AG992" t="s">
        <v>46</v>
      </c>
      <c r="AH992" t="s">
        <v>158</v>
      </c>
      <c r="AI992" s="1">
        <v>43313</v>
      </c>
      <c r="AJ992">
        <v>12510.1</v>
      </c>
      <c r="AK992" s="33">
        <f t="shared" si="45"/>
        <v>38</v>
      </c>
      <c r="AL992" t="str">
        <f t="shared" si="46"/>
        <v>34-38</v>
      </c>
      <c r="AM992" t="str">
        <f t="shared" si="47"/>
        <v>12.000 a 13.999</v>
      </c>
    </row>
    <row r="993" spans="1:39" x14ac:dyDescent="0.25">
      <c r="A993" t="s">
        <v>4180</v>
      </c>
      <c r="B993" t="s">
        <v>36</v>
      </c>
      <c r="C993">
        <v>2338283</v>
      </c>
      <c r="D993">
        <v>2548714616</v>
      </c>
      <c r="E993" t="s">
        <v>1151</v>
      </c>
      <c r="F993" t="s">
        <v>53</v>
      </c>
      <c r="G993" t="s">
        <v>4181</v>
      </c>
      <c r="H993" t="s">
        <v>48</v>
      </c>
      <c r="I993" t="s">
        <v>39</v>
      </c>
      <c r="K993" t="s">
        <v>40</v>
      </c>
      <c r="M993">
        <v>376</v>
      </c>
      <c r="N993" t="s">
        <v>164</v>
      </c>
      <c r="O993" t="s">
        <v>41</v>
      </c>
      <c r="P993">
        <v>376</v>
      </c>
      <c r="Q993" t="s">
        <v>164</v>
      </c>
      <c r="R993" t="s">
        <v>41</v>
      </c>
      <c r="T993" t="s">
        <v>52</v>
      </c>
      <c r="U993" t="s">
        <v>1434</v>
      </c>
      <c r="V993" t="s">
        <v>44</v>
      </c>
      <c r="X993" t="s">
        <v>45</v>
      </c>
      <c r="AA993">
        <v>0</v>
      </c>
      <c r="AC993">
        <v>0</v>
      </c>
      <c r="AG993" t="s">
        <v>46</v>
      </c>
      <c r="AH993" t="s">
        <v>158</v>
      </c>
      <c r="AI993" s="1">
        <v>42635</v>
      </c>
      <c r="AJ993">
        <v>7803.45</v>
      </c>
      <c r="AK993" s="33">
        <f t="shared" si="45"/>
        <v>47</v>
      </c>
      <c r="AL993" t="str">
        <f t="shared" si="46"/>
        <v>44-48</v>
      </c>
      <c r="AM993" t="str">
        <f t="shared" si="47"/>
        <v>6.000 a 7.999</v>
      </c>
    </row>
    <row r="994" spans="1:39" x14ac:dyDescent="0.25">
      <c r="A994" t="s">
        <v>4182</v>
      </c>
      <c r="B994" t="s">
        <v>36</v>
      </c>
      <c r="C994">
        <v>3173655</v>
      </c>
      <c r="D994">
        <v>95228284672</v>
      </c>
      <c r="E994" t="s">
        <v>4183</v>
      </c>
      <c r="F994" t="s">
        <v>37</v>
      </c>
      <c r="G994" t="s">
        <v>4184</v>
      </c>
      <c r="H994" t="s">
        <v>38</v>
      </c>
      <c r="I994" t="s">
        <v>39</v>
      </c>
      <c r="K994" t="s">
        <v>56</v>
      </c>
      <c r="M994">
        <v>808</v>
      </c>
      <c r="N994" t="s">
        <v>127</v>
      </c>
      <c r="O994" t="s">
        <v>41</v>
      </c>
      <c r="P994">
        <v>808</v>
      </c>
      <c r="Q994" t="s">
        <v>127</v>
      </c>
      <c r="R994" t="s">
        <v>41</v>
      </c>
      <c r="T994" t="s">
        <v>61</v>
      </c>
      <c r="U994" t="s">
        <v>1278</v>
      </c>
      <c r="V994" t="s">
        <v>44</v>
      </c>
      <c r="X994" t="s">
        <v>45</v>
      </c>
      <c r="AA994">
        <v>26270</v>
      </c>
      <c r="AB994" t="s">
        <v>710</v>
      </c>
      <c r="AC994">
        <v>0</v>
      </c>
      <c r="AG994" t="s">
        <v>46</v>
      </c>
      <c r="AH994" t="s">
        <v>158</v>
      </c>
      <c r="AI994" s="1">
        <v>43571</v>
      </c>
      <c r="AJ994">
        <v>12763.01</v>
      </c>
      <c r="AK994" s="33">
        <f t="shared" si="45"/>
        <v>60</v>
      </c>
      <c r="AL994" t="str">
        <f t="shared" si="46"/>
        <v>59-63</v>
      </c>
      <c r="AM994" t="str">
        <f t="shared" si="47"/>
        <v>12.000 a 13.999</v>
      </c>
    </row>
    <row r="995" spans="1:39" x14ac:dyDescent="0.25">
      <c r="A995" t="s">
        <v>4185</v>
      </c>
      <c r="B995" t="s">
        <v>36</v>
      </c>
      <c r="C995">
        <v>3273305</v>
      </c>
      <c r="D995">
        <v>79608370663</v>
      </c>
      <c r="E995" t="s">
        <v>4186</v>
      </c>
      <c r="F995" t="s">
        <v>37</v>
      </c>
      <c r="G995" t="s">
        <v>4187</v>
      </c>
      <c r="H995" t="s">
        <v>48</v>
      </c>
      <c r="I995" t="s">
        <v>39</v>
      </c>
      <c r="K995" t="s">
        <v>40</v>
      </c>
      <c r="L995" t="s">
        <v>244</v>
      </c>
      <c r="M995">
        <v>800</v>
      </c>
      <c r="N995" t="s">
        <v>701</v>
      </c>
      <c r="O995" t="s">
        <v>55</v>
      </c>
      <c r="P995">
        <v>1155</v>
      </c>
      <c r="Q995" t="s">
        <v>188</v>
      </c>
      <c r="R995" t="s">
        <v>55</v>
      </c>
      <c r="T995" t="s">
        <v>61</v>
      </c>
      <c r="U995" t="s">
        <v>1351</v>
      </c>
      <c r="V995" t="s">
        <v>44</v>
      </c>
      <c r="X995" t="s">
        <v>45</v>
      </c>
      <c r="AA995">
        <v>0</v>
      </c>
      <c r="AC995">
        <v>0</v>
      </c>
      <c r="AG995" t="s">
        <v>46</v>
      </c>
      <c r="AH995" t="s">
        <v>158</v>
      </c>
      <c r="AI995" s="1">
        <v>39339</v>
      </c>
      <c r="AJ995">
        <v>16591.91</v>
      </c>
      <c r="AK995" s="33">
        <f t="shared" si="45"/>
        <v>54</v>
      </c>
      <c r="AL995" t="str">
        <f t="shared" si="46"/>
        <v>54-58</v>
      </c>
      <c r="AM995" t="str">
        <f t="shared" si="47"/>
        <v>16.000 a 17.999</v>
      </c>
    </row>
    <row r="996" spans="1:39" x14ac:dyDescent="0.25">
      <c r="A996" t="s">
        <v>4188</v>
      </c>
      <c r="B996" t="s">
        <v>36</v>
      </c>
      <c r="C996">
        <v>1728598</v>
      </c>
      <c r="D996">
        <v>10209736844</v>
      </c>
      <c r="E996" t="s">
        <v>4189</v>
      </c>
      <c r="F996" t="s">
        <v>37</v>
      </c>
      <c r="G996" t="s">
        <v>4190</v>
      </c>
      <c r="H996" t="s">
        <v>48</v>
      </c>
      <c r="I996" t="s">
        <v>39</v>
      </c>
      <c r="K996" t="s">
        <v>72</v>
      </c>
      <c r="M996">
        <v>799</v>
      </c>
      <c r="N996" t="s">
        <v>550</v>
      </c>
      <c r="O996" t="s">
        <v>55</v>
      </c>
      <c r="P996">
        <v>1152</v>
      </c>
      <c r="Q996" t="s">
        <v>113</v>
      </c>
      <c r="R996" t="s">
        <v>55</v>
      </c>
      <c r="T996" t="s">
        <v>61</v>
      </c>
      <c r="U996" t="s">
        <v>1285</v>
      </c>
      <c r="V996" t="s">
        <v>44</v>
      </c>
      <c r="X996" t="s">
        <v>45</v>
      </c>
      <c r="AA996">
        <v>0</v>
      </c>
      <c r="AC996">
        <v>0</v>
      </c>
      <c r="AG996" t="s">
        <v>46</v>
      </c>
      <c r="AH996" t="s">
        <v>158</v>
      </c>
      <c r="AI996" s="1">
        <v>40074</v>
      </c>
      <c r="AJ996">
        <v>17255.59</v>
      </c>
      <c r="AK996" s="33">
        <f t="shared" si="45"/>
        <v>55</v>
      </c>
      <c r="AL996" t="str">
        <f t="shared" si="46"/>
        <v>54-58</v>
      </c>
      <c r="AM996" t="str">
        <f t="shared" si="47"/>
        <v>16.000 a 17.999</v>
      </c>
    </row>
    <row r="997" spans="1:39" x14ac:dyDescent="0.25">
      <c r="A997" t="s">
        <v>4191</v>
      </c>
      <c r="B997" t="s">
        <v>36</v>
      </c>
      <c r="C997">
        <v>411696</v>
      </c>
      <c r="D997">
        <v>39385787691</v>
      </c>
      <c r="E997" t="s">
        <v>4030</v>
      </c>
      <c r="F997" t="s">
        <v>37</v>
      </c>
      <c r="G997" t="s">
        <v>4192</v>
      </c>
      <c r="H997" t="s">
        <v>48</v>
      </c>
      <c r="I997" t="s">
        <v>39</v>
      </c>
      <c r="K997" t="s">
        <v>40</v>
      </c>
      <c r="L997" t="s">
        <v>59</v>
      </c>
      <c r="M997">
        <v>349</v>
      </c>
      <c r="N997" t="s">
        <v>65</v>
      </c>
      <c r="O997" t="s">
        <v>41</v>
      </c>
      <c r="P997">
        <v>349</v>
      </c>
      <c r="Q997" t="s">
        <v>65</v>
      </c>
      <c r="R997" t="s">
        <v>41</v>
      </c>
      <c r="T997" t="s">
        <v>61</v>
      </c>
      <c r="U997" t="s">
        <v>1285</v>
      </c>
      <c r="V997" t="s">
        <v>44</v>
      </c>
      <c r="X997" t="s">
        <v>45</v>
      </c>
      <c r="AA997">
        <v>0</v>
      </c>
      <c r="AC997">
        <v>0</v>
      </c>
      <c r="AG997" t="s">
        <v>46</v>
      </c>
      <c r="AH997" t="s">
        <v>158</v>
      </c>
      <c r="AI997" s="1">
        <v>29312</v>
      </c>
      <c r="AJ997">
        <v>21343.759999999998</v>
      </c>
      <c r="AK997" s="33">
        <f t="shared" si="45"/>
        <v>68</v>
      </c>
      <c r="AL997" t="str">
        <f t="shared" si="46"/>
        <v>64-68</v>
      </c>
      <c r="AM997" t="str">
        <f t="shared" si="47"/>
        <v>20.000 ou mais</v>
      </c>
    </row>
    <row r="998" spans="1:39" x14ac:dyDescent="0.25">
      <c r="A998" t="s">
        <v>4193</v>
      </c>
      <c r="B998" t="s">
        <v>36</v>
      </c>
      <c r="C998">
        <v>3241682</v>
      </c>
      <c r="D998">
        <v>9501468623</v>
      </c>
      <c r="E998" t="s">
        <v>620</v>
      </c>
      <c r="F998" t="s">
        <v>37</v>
      </c>
      <c r="G998" t="s">
        <v>4194</v>
      </c>
      <c r="H998" t="s">
        <v>48</v>
      </c>
      <c r="I998" t="s">
        <v>39</v>
      </c>
      <c r="K998" t="s">
        <v>40</v>
      </c>
      <c r="M998">
        <v>795</v>
      </c>
      <c r="N998" t="s">
        <v>621</v>
      </c>
      <c r="O998" t="s">
        <v>55</v>
      </c>
      <c r="P998">
        <v>1158</v>
      </c>
      <c r="Q998" t="s">
        <v>608</v>
      </c>
      <c r="R998" t="s">
        <v>55</v>
      </c>
      <c r="T998" t="s">
        <v>77</v>
      </c>
      <c r="U998" t="s">
        <v>1244</v>
      </c>
      <c r="V998" t="s">
        <v>825</v>
      </c>
      <c r="X998" t="s">
        <v>45</v>
      </c>
      <c r="AA998">
        <v>0</v>
      </c>
      <c r="AC998">
        <v>0</v>
      </c>
      <c r="AG998" t="s">
        <v>826</v>
      </c>
      <c r="AH998" t="s">
        <v>47</v>
      </c>
      <c r="AI998" s="1">
        <v>44365</v>
      </c>
      <c r="AJ998">
        <v>2846.15</v>
      </c>
      <c r="AK998" s="33">
        <f t="shared" si="45"/>
        <v>34</v>
      </c>
      <c r="AL998" t="str">
        <f t="shared" si="46"/>
        <v>34-38</v>
      </c>
      <c r="AM998" t="str">
        <f t="shared" si="47"/>
        <v>2.000 a 3.999</v>
      </c>
    </row>
    <row r="999" spans="1:39" x14ac:dyDescent="0.25">
      <c r="A999" t="s">
        <v>4195</v>
      </c>
      <c r="B999" t="s">
        <v>36</v>
      </c>
      <c r="C999">
        <v>1676281</v>
      </c>
      <c r="D999">
        <v>4654894438</v>
      </c>
      <c r="E999" t="s">
        <v>4196</v>
      </c>
      <c r="F999" t="s">
        <v>53</v>
      </c>
      <c r="G999" t="s">
        <v>4197</v>
      </c>
      <c r="H999" t="s">
        <v>117</v>
      </c>
      <c r="I999" t="s">
        <v>39</v>
      </c>
      <c r="K999" t="s">
        <v>72</v>
      </c>
      <c r="L999" t="s">
        <v>730</v>
      </c>
      <c r="M999">
        <v>808</v>
      </c>
      <c r="N999" t="s">
        <v>127</v>
      </c>
      <c r="O999" t="s">
        <v>41</v>
      </c>
      <c r="P999">
        <v>808</v>
      </c>
      <c r="Q999" t="s">
        <v>127</v>
      </c>
      <c r="R999" t="s">
        <v>41</v>
      </c>
      <c r="T999" t="s">
        <v>52</v>
      </c>
      <c r="U999" t="s">
        <v>1257</v>
      </c>
      <c r="V999" t="s">
        <v>44</v>
      </c>
      <c r="X999" t="s">
        <v>45</v>
      </c>
      <c r="AA999">
        <v>0</v>
      </c>
      <c r="AC999">
        <v>0</v>
      </c>
      <c r="AG999" t="s">
        <v>46</v>
      </c>
      <c r="AH999" t="s">
        <v>158</v>
      </c>
      <c r="AI999" s="1">
        <v>39835</v>
      </c>
      <c r="AJ999">
        <v>8232.64</v>
      </c>
      <c r="AK999" s="33">
        <f t="shared" si="45"/>
        <v>39</v>
      </c>
      <c r="AL999" t="str">
        <f t="shared" si="46"/>
        <v>39-43</v>
      </c>
      <c r="AM999" t="str">
        <f t="shared" si="47"/>
        <v>8.000 a 9.999</v>
      </c>
    </row>
    <row r="1000" spans="1:39" x14ac:dyDescent="0.25">
      <c r="A1000" t="s">
        <v>4198</v>
      </c>
      <c r="B1000" t="s">
        <v>36</v>
      </c>
      <c r="C1000">
        <v>411646</v>
      </c>
      <c r="D1000">
        <v>522530826</v>
      </c>
      <c r="E1000" t="s">
        <v>4199</v>
      </c>
      <c r="F1000" t="s">
        <v>53</v>
      </c>
      <c r="G1000" t="s">
        <v>4200</v>
      </c>
      <c r="H1000" t="s">
        <v>117</v>
      </c>
      <c r="I1000" t="s">
        <v>450</v>
      </c>
      <c r="J1000" t="s">
        <v>4201</v>
      </c>
      <c r="L1000" t="s">
        <v>4202</v>
      </c>
      <c r="M1000">
        <v>403</v>
      </c>
      <c r="N1000" t="s">
        <v>105</v>
      </c>
      <c r="O1000" t="s">
        <v>41</v>
      </c>
      <c r="P1000">
        <v>403</v>
      </c>
      <c r="Q1000" t="s">
        <v>105</v>
      </c>
      <c r="R1000" t="s">
        <v>41</v>
      </c>
      <c r="T1000" t="s">
        <v>61</v>
      </c>
      <c r="U1000" t="s">
        <v>1252</v>
      </c>
      <c r="V1000" t="s">
        <v>44</v>
      </c>
      <c r="X1000" t="s">
        <v>45</v>
      </c>
      <c r="AA1000">
        <v>0</v>
      </c>
      <c r="AC1000">
        <v>0</v>
      </c>
      <c r="AG1000" t="s">
        <v>46</v>
      </c>
      <c r="AH1000" t="s">
        <v>158</v>
      </c>
      <c r="AI1000" s="1">
        <v>29266</v>
      </c>
      <c r="AJ1000">
        <v>26718.35</v>
      </c>
      <c r="AK1000" s="33">
        <f t="shared" si="45"/>
        <v>66</v>
      </c>
      <c r="AL1000" t="str">
        <f t="shared" si="46"/>
        <v>64-68</v>
      </c>
      <c r="AM1000" t="str">
        <f t="shared" si="47"/>
        <v>20.000 ou mais</v>
      </c>
    </row>
    <row r="1001" spans="1:39" x14ac:dyDescent="0.25">
      <c r="A1001" t="s">
        <v>4203</v>
      </c>
      <c r="B1001" t="s">
        <v>36</v>
      </c>
      <c r="C1001">
        <v>1658294</v>
      </c>
      <c r="D1001">
        <v>99919605620</v>
      </c>
      <c r="E1001" t="s">
        <v>4204</v>
      </c>
      <c r="F1001" t="s">
        <v>37</v>
      </c>
      <c r="G1001" t="s">
        <v>4205</v>
      </c>
      <c r="H1001" t="s">
        <v>48</v>
      </c>
      <c r="I1001" t="s">
        <v>39</v>
      </c>
      <c r="K1001" t="s">
        <v>40</v>
      </c>
      <c r="L1001" t="s">
        <v>59</v>
      </c>
      <c r="M1001">
        <v>376</v>
      </c>
      <c r="N1001" t="s">
        <v>164</v>
      </c>
      <c r="O1001" t="s">
        <v>41</v>
      </c>
      <c r="P1001">
        <v>376</v>
      </c>
      <c r="Q1001" t="s">
        <v>164</v>
      </c>
      <c r="R1001" t="s">
        <v>41</v>
      </c>
      <c r="T1001" t="s">
        <v>61</v>
      </c>
      <c r="U1001" t="s">
        <v>1236</v>
      </c>
      <c r="V1001" t="s">
        <v>44</v>
      </c>
      <c r="X1001" t="s">
        <v>45</v>
      </c>
      <c r="AA1001">
        <v>0</v>
      </c>
      <c r="AC1001">
        <v>0</v>
      </c>
      <c r="AG1001" t="s">
        <v>46</v>
      </c>
      <c r="AH1001" t="s">
        <v>158</v>
      </c>
      <c r="AI1001" s="1">
        <v>39716</v>
      </c>
      <c r="AJ1001">
        <v>12272.12</v>
      </c>
      <c r="AK1001" s="33">
        <f t="shared" si="45"/>
        <v>47</v>
      </c>
      <c r="AL1001" t="str">
        <f t="shared" si="46"/>
        <v>44-48</v>
      </c>
      <c r="AM1001" t="str">
        <f t="shared" si="47"/>
        <v>12.000 a 13.999</v>
      </c>
    </row>
    <row r="1002" spans="1:39" x14ac:dyDescent="0.25">
      <c r="A1002" t="s">
        <v>4206</v>
      </c>
      <c r="B1002" t="s">
        <v>36</v>
      </c>
      <c r="C1002">
        <v>3694541</v>
      </c>
      <c r="D1002">
        <v>4475088658</v>
      </c>
      <c r="E1002" t="s">
        <v>4207</v>
      </c>
      <c r="F1002" t="s">
        <v>37</v>
      </c>
      <c r="G1002" t="s">
        <v>4208</v>
      </c>
      <c r="H1002" t="s">
        <v>48</v>
      </c>
      <c r="I1002" t="s">
        <v>39</v>
      </c>
      <c r="K1002" t="s">
        <v>40</v>
      </c>
      <c r="M1002">
        <v>349</v>
      </c>
      <c r="N1002" t="s">
        <v>65</v>
      </c>
      <c r="O1002" t="s">
        <v>41</v>
      </c>
      <c r="P1002">
        <v>349</v>
      </c>
      <c r="Q1002" t="s">
        <v>65</v>
      </c>
      <c r="R1002" t="s">
        <v>41</v>
      </c>
      <c r="T1002" t="s">
        <v>52</v>
      </c>
      <c r="U1002" t="s">
        <v>1236</v>
      </c>
      <c r="V1002" t="s">
        <v>44</v>
      </c>
      <c r="X1002" t="s">
        <v>45</v>
      </c>
      <c r="AA1002">
        <v>0</v>
      </c>
      <c r="AC1002">
        <v>0</v>
      </c>
      <c r="AG1002" t="s">
        <v>46</v>
      </c>
      <c r="AH1002" t="s">
        <v>158</v>
      </c>
      <c r="AI1002" s="1">
        <v>41310</v>
      </c>
      <c r="AJ1002">
        <v>8561.94</v>
      </c>
      <c r="AK1002" s="33">
        <f t="shared" si="45"/>
        <v>43</v>
      </c>
      <c r="AL1002" t="str">
        <f t="shared" si="46"/>
        <v>39-43</v>
      </c>
      <c r="AM1002" t="str">
        <f t="shared" si="47"/>
        <v>8.000 a 9.999</v>
      </c>
    </row>
    <row r="1003" spans="1:39" x14ac:dyDescent="0.25">
      <c r="A1003" t="s">
        <v>4209</v>
      </c>
      <c r="B1003" t="s">
        <v>36</v>
      </c>
      <c r="C1003">
        <v>1579613</v>
      </c>
      <c r="D1003">
        <v>3043179935</v>
      </c>
      <c r="E1003" t="s">
        <v>2627</v>
      </c>
      <c r="F1003" t="s">
        <v>37</v>
      </c>
      <c r="G1003" t="s">
        <v>4210</v>
      </c>
      <c r="H1003" t="s">
        <v>48</v>
      </c>
      <c r="I1003" t="s">
        <v>39</v>
      </c>
      <c r="K1003" t="s">
        <v>68</v>
      </c>
      <c r="L1003" t="s">
        <v>4211</v>
      </c>
      <c r="M1003">
        <v>298</v>
      </c>
      <c r="N1003" t="s">
        <v>121</v>
      </c>
      <c r="O1003" t="s">
        <v>86</v>
      </c>
      <c r="P1003">
        <v>298</v>
      </c>
      <c r="Q1003" t="s">
        <v>121</v>
      </c>
      <c r="R1003" t="s">
        <v>86</v>
      </c>
      <c r="T1003" t="s">
        <v>61</v>
      </c>
      <c r="U1003" t="s">
        <v>1241</v>
      </c>
      <c r="V1003" t="s">
        <v>44</v>
      </c>
      <c r="X1003" t="s">
        <v>45</v>
      </c>
      <c r="AA1003">
        <v>0</v>
      </c>
      <c r="AC1003">
        <v>0</v>
      </c>
      <c r="AG1003" t="s">
        <v>46</v>
      </c>
      <c r="AH1003" t="s">
        <v>158</v>
      </c>
      <c r="AI1003" s="1">
        <v>39660</v>
      </c>
      <c r="AJ1003">
        <v>19531.71</v>
      </c>
      <c r="AK1003" s="33">
        <f t="shared" si="45"/>
        <v>43</v>
      </c>
      <c r="AL1003" t="str">
        <f t="shared" si="46"/>
        <v>39-43</v>
      </c>
      <c r="AM1003" t="str">
        <f t="shared" si="47"/>
        <v>18.000 a 19.999</v>
      </c>
    </row>
    <row r="1004" spans="1:39" x14ac:dyDescent="0.25">
      <c r="A1004" t="s">
        <v>4212</v>
      </c>
      <c r="B1004" t="s">
        <v>36</v>
      </c>
      <c r="C1004">
        <v>3241746</v>
      </c>
      <c r="D1004">
        <v>8312604677</v>
      </c>
      <c r="E1004" t="s">
        <v>4213</v>
      </c>
      <c r="F1004" t="s">
        <v>37</v>
      </c>
      <c r="G1004" t="s">
        <v>4214</v>
      </c>
      <c r="H1004" t="s">
        <v>48</v>
      </c>
      <c r="I1004" t="s">
        <v>39</v>
      </c>
      <c r="K1004" t="s">
        <v>40</v>
      </c>
      <c r="M1004">
        <v>349</v>
      </c>
      <c r="N1004" t="s">
        <v>65</v>
      </c>
      <c r="O1004" t="s">
        <v>41</v>
      </c>
      <c r="P1004">
        <v>349</v>
      </c>
      <c r="Q1004" t="s">
        <v>65</v>
      </c>
      <c r="R1004" t="s">
        <v>41</v>
      </c>
      <c r="T1004" t="s">
        <v>77</v>
      </c>
      <c r="U1004" t="s">
        <v>1244</v>
      </c>
      <c r="V1004" t="s">
        <v>825</v>
      </c>
      <c r="X1004" t="s">
        <v>45</v>
      </c>
      <c r="AA1004">
        <v>0</v>
      </c>
      <c r="AC1004">
        <v>0</v>
      </c>
      <c r="AG1004" t="s">
        <v>826</v>
      </c>
      <c r="AH1004" t="s">
        <v>47</v>
      </c>
      <c r="AI1004" s="1">
        <v>44372</v>
      </c>
      <c r="AJ1004">
        <v>2846.15</v>
      </c>
      <c r="AK1004" s="33">
        <f t="shared" si="45"/>
        <v>34</v>
      </c>
      <c r="AL1004" t="str">
        <f t="shared" si="46"/>
        <v>34-38</v>
      </c>
      <c r="AM1004" t="str">
        <f t="shared" si="47"/>
        <v>2.000 a 3.999</v>
      </c>
    </row>
    <row r="1005" spans="1:39" x14ac:dyDescent="0.25">
      <c r="A1005" t="s">
        <v>4215</v>
      </c>
      <c r="B1005" t="s">
        <v>36</v>
      </c>
      <c r="C1005">
        <v>1890929</v>
      </c>
      <c r="D1005">
        <v>5517791603</v>
      </c>
      <c r="E1005" t="s">
        <v>4216</v>
      </c>
      <c r="F1005" t="s">
        <v>37</v>
      </c>
      <c r="G1005" t="s">
        <v>4217</v>
      </c>
      <c r="H1005" t="s">
        <v>67</v>
      </c>
      <c r="I1005" t="s">
        <v>39</v>
      </c>
      <c r="K1005" t="s">
        <v>40</v>
      </c>
      <c r="M1005">
        <v>314</v>
      </c>
      <c r="N1005" t="s">
        <v>135</v>
      </c>
      <c r="O1005" t="s">
        <v>86</v>
      </c>
      <c r="P1005">
        <v>314</v>
      </c>
      <c r="Q1005" t="s">
        <v>135</v>
      </c>
      <c r="R1005" t="s">
        <v>86</v>
      </c>
      <c r="T1005" t="s">
        <v>61</v>
      </c>
      <c r="U1005" t="s">
        <v>1285</v>
      </c>
      <c r="V1005" t="s">
        <v>44</v>
      </c>
      <c r="X1005" t="s">
        <v>45</v>
      </c>
      <c r="AA1005">
        <v>0</v>
      </c>
      <c r="AC1005">
        <v>0</v>
      </c>
      <c r="AG1005" t="s">
        <v>46</v>
      </c>
      <c r="AH1005" t="s">
        <v>158</v>
      </c>
      <c r="AI1005" s="1">
        <v>40805</v>
      </c>
      <c r="AJ1005">
        <v>17255.59</v>
      </c>
      <c r="AK1005" s="33">
        <f t="shared" si="45"/>
        <v>39</v>
      </c>
      <c r="AL1005" t="str">
        <f t="shared" si="46"/>
        <v>39-43</v>
      </c>
      <c r="AM1005" t="str">
        <f t="shared" si="47"/>
        <v>16.000 a 17.999</v>
      </c>
    </row>
    <row r="1006" spans="1:39" x14ac:dyDescent="0.25">
      <c r="A1006" t="s">
        <v>4218</v>
      </c>
      <c r="B1006" t="s">
        <v>36</v>
      </c>
      <c r="C1006">
        <v>2035298</v>
      </c>
      <c r="D1006">
        <v>35106190649</v>
      </c>
      <c r="E1006" t="s">
        <v>4219</v>
      </c>
      <c r="F1006" t="s">
        <v>37</v>
      </c>
      <c r="G1006" t="s">
        <v>4220</v>
      </c>
      <c r="H1006" t="s">
        <v>48</v>
      </c>
      <c r="I1006" t="s">
        <v>39</v>
      </c>
      <c r="K1006" t="s">
        <v>40</v>
      </c>
      <c r="M1006">
        <v>349</v>
      </c>
      <c r="N1006" t="s">
        <v>65</v>
      </c>
      <c r="O1006" t="s">
        <v>41</v>
      </c>
      <c r="P1006">
        <v>349</v>
      </c>
      <c r="Q1006" t="s">
        <v>65</v>
      </c>
      <c r="R1006" t="s">
        <v>41</v>
      </c>
      <c r="T1006" t="s">
        <v>61</v>
      </c>
      <c r="U1006" t="s">
        <v>1269</v>
      </c>
      <c r="V1006" t="s">
        <v>44</v>
      </c>
      <c r="X1006" t="s">
        <v>45</v>
      </c>
      <c r="AA1006">
        <v>0</v>
      </c>
      <c r="AC1006">
        <v>0</v>
      </c>
      <c r="AG1006" t="s">
        <v>46</v>
      </c>
      <c r="AH1006" t="s">
        <v>158</v>
      </c>
      <c r="AI1006" s="1">
        <v>40025</v>
      </c>
      <c r="AJ1006">
        <v>17945.810000000001</v>
      </c>
      <c r="AK1006" s="33">
        <f t="shared" si="45"/>
        <v>60</v>
      </c>
      <c r="AL1006" t="str">
        <f t="shared" si="46"/>
        <v>59-63</v>
      </c>
      <c r="AM1006" t="str">
        <f t="shared" si="47"/>
        <v>16.000 a 17.999</v>
      </c>
    </row>
    <row r="1007" spans="1:39" x14ac:dyDescent="0.25">
      <c r="A1007" t="s">
        <v>4221</v>
      </c>
      <c r="B1007" t="s">
        <v>36</v>
      </c>
      <c r="C1007">
        <v>1933801</v>
      </c>
      <c r="D1007">
        <v>29665654896</v>
      </c>
      <c r="E1007" t="s">
        <v>4222</v>
      </c>
      <c r="F1007" t="s">
        <v>53</v>
      </c>
      <c r="G1007" t="s">
        <v>4223</v>
      </c>
      <c r="H1007" t="s">
        <v>48</v>
      </c>
      <c r="I1007" t="s">
        <v>39</v>
      </c>
      <c r="K1007" t="s">
        <v>72</v>
      </c>
      <c r="M1007">
        <v>403</v>
      </c>
      <c r="N1007" t="s">
        <v>105</v>
      </c>
      <c r="O1007" t="s">
        <v>41</v>
      </c>
      <c r="P1007">
        <v>403</v>
      </c>
      <c r="Q1007" t="s">
        <v>105</v>
      </c>
      <c r="R1007" t="s">
        <v>41</v>
      </c>
      <c r="T1007" t="s">
        <v>61</v>
      </c>
      <c r="U1007" t="s">
        <v>1285</v>
      </c>
      <c r="V1007" t="s">
        <v>44</v>
      </c>
      <c r="X1007" t="s">
        <v>45</v>
      </c>
      <c r="AA1007">
        <v>0</v>
      </c>
      <c r="AC1007">
        <v>0</v>
      </c>
      <c r="AG1007" t="s">
        <v>46</v>
      </c>
      <c r="AH1007" t="s">
        <v>158</v>
      </c>
      <c r="AI1007" s="1">
        <v>40997</v>
      </c>
      <c r="AJ1007">
        <v>17255.59</v>
      </c>
      <c r="AK1007" s="33">
        <f t="shared" si="45"/>
        <v>44</v>
      </c>
      <c r="AL1007" t="str">
        <f t="shared" si="46"/>
        <v>44-48</v>
      </c>
      <c r="AM1007" t="str">
        <f t="shared" si="47"/>
        <v>16.000 a 17.999</v>
      </c>
    </row>
    <row r="1008" spans="1:39" x14ac:dyDescent="0.25">
      <c r="A1008" t="s">
        <v>4224</v>
      </c>
      <c r="B1008" t="s">
        <v>36</v>
      </c>
      <c r="C1008">
        <v>413623</v>
      </c>
      <c r="D1008">
        <v>5924850803</v>
      </c>
      <c r="E1008" t="s">
        <v>3601</v>
      </c>
      <c r="F1008" t="s">
        <v>53</v>
      </c>
      <c r="G1008" t="s">
        <v>4225</v>
      </c>
      <c r="H1008" t="s">
        <v>48</v>
      </c>
      <c r="I1008" t="s">
        <v>39</v>
      </c>
      <c r="K1008" t="s">
        <v>40</v>
      </c>
      <c r="L1008" t="s">
        <v>4226</v>
      </c>
      <c r="M1008">
        <v>294</v>
      </c>
      <c r="N1008" t="s">
        <v>137</v>
      </c>
      <c r="O1008" t="s">
        <v>86</v>
      </c>
      <c r="P1008">
        <v>294</v>
      </c>
      <c r="Q1008" t="s">
        <v>137</v>
      </c>
      <c r="R1008" t="s">
        <v>86</v>
      </c>
      <c r="T1008" t="s">
        <v>61</v>
      </c>
      <c r="U1008" t="s">
        <v>1252</v>
      </c>
      <c r="V1008" t="s">
        <v>44</v>
      </c>
      <c r="X1008" t="s">
        <v>45</v>
      </c>
      <c r="AA1008">
        <v>0</v>
      </c>
      <c r="AC1008">
        <v>0</v>
      </c>
      <c r="AG1008" t="s">
        <v>46</v>
      </c>
      <c r="AH1008" t="s">
        <v>158</v>
      </c>
      <c r="AI1008" s="1">
        <v>33609</v>
      </c>
      <c r="AJ1008">
        <v>21198.42</v>
      </c>
      <c r="AK1008" s="33">
        <f t="shared" si="45"/>
        <v>57</v>
      </c>
      <c r="AL1008" t="str">
        <f t="shared" si="46"/>
        <v>54-58</v>
      </c>
      <c r="AM1008" t="str">
        <f t="shared" si="47"/>
        <v>20.000 ou mais</v>
      </c>
    </row>
    <row r="1009" spans="1:39" x14ac:dyDescent="0.25">
      <c r="A1009" t="s">
        <v>4227</v>
      </c>
      <c r="B1009" t="s">
        <v>36</v>
      </c>
      <c r="C1009">
        <v>1871457</v>
      </c>
      <c r="D1009">
        <v>99971798620</v>
      </c>
      <c r="E1009" t="s">
        <v>4015</v>
      </c>
      <c r="F1009" t="s">
        <v>53</v>
      </c>
      <c r="G1009" t="s">
        <v>4228</v>
      </c>
      <c r="H1009" t="s">
        <v>48</v>
      </c>
      <c r="I1009" t="s">
        <v>39</v>
      </c>
      <c r="K1009" t="s">
        <v>217</v>
      </c>
      <c r="M1009">
        <v>363</v>
      </c>
      <c r="N1009" t="s">
        <v>155</v>
      </c>
      <c r="O1009" t="s">
        <v>41</v>
      </c>
      <c r="P1009">
        <v>363</v>
      </c>
      <c r="Q1009" t="s">
        <v>155</v>
      </c>
      <c r="R1009" t="s">
        <v>41</v>
      </c>
      <c r="S1009" t="s">
        <v>520</v>
      </c>
      <c r="T1009" t="s">
        <v>52</v>
      </c>
      <c r="U1009" t="s">
        <v>1236</v>
      </c>
      <c r="V1009" t="s">
        <v>44</v>
      </c>
      <c r="X1009" t="s">
        <v>45</v>
      </c>
      <c r="AA1009">
        <v>0</v>
      </c>
      <c r="AC1009">
        <v>0</v>
      </c>
      <c r="AG1009" t="s">
        <v>46</v>
      </c>
      <c r="AH1009" t="s">
        <v>158</v>
      </c>
      <c r="AI1009" s="1">
        <v>40702</v>
      </c>
      <c r="AJ1009">
        <v>8561.94</v>
      </c>
      <c r="AK1009" s="33">
        <f t="shared" si="45"/>
        <v>50</v>
      </c>
      <c r="AL1009" t="str">
        <f t="shared" si="46"/>
        <v>49-53</v>
      </c>
      <c r="AM1009" t="str">
        <f t="shared" si="47"/>
        <v>8.000 a 9.999</v>
      </c>
    </row>
    <row r="1010" spans="1:39" x14ac:dyDescent="0.25">
      <c r="A1010" t="s">
        <v>4229</v>
      </c>
      <c r="B1010" t="s">
        <v>36</v>
      </c>
      <c r="C1010">
        <v>1826061</v>
      </c>
      <c r="D1010">
        <v>31963641272</v>
      </c>
      <c r="E1010" t="s">
        <v>4230</v>
      </c>
      <c r="F1010" t="s">
        <v>37</v>
      </c>
      <c r="G1010" t="s">
        <v>4231</v>
      </c>
      <c r="H1010" t="s">
        <v>48</v>
      </c>
      <c r="I1010" t="s">
        <v>39</v>
      </c>
      <c r="K1010" t="s">
        <v>411</v>
      </c>
      <c r="M1010">
        <v>798</v>
      </c>
      <c r="N1010" t="s">
        <v>518</v>
      </c>
      <c r="O1010" t="s">
        <v>55</v>
      </c>
      <c r="P1010">
        <v>1155</v>
      </c>
      <c r="Q1010" t="s">
        <v>188</v>
      </c>
      <c r="R1010" t="s">
        <v>55</v>
      </c>
      <c r="T1010" t="s">
        <v>61</v>
      </c>
      <c r="U1010" t="s">
        <v>1278</v>
      </c>
      <c r="V1010" t="s">
        <v>44</v>
      </c>
      <c r="X1010" t="s">
        <v>45</v>
      </c>
      <c r="AA1010">
        <v>26251</v>
      </c>
      <c r="AB1010" t="s">
        <v>397</v>
      </c>
      <c r="AC1010">
        <v>0</v>
      </c>
      <c r="AG1010" t="s">
        <v>46</v>
      </c>
      <c r="AH1010" t="s">
        <v>158</v>
      </c>
      <c r="AI1010" s="1">
        <v>43525</v>
      </c>
      <c r="AJ1010">
        <v>12763.01</v>
      </c>
      <c r="AK1010" s="33">
        <f t="shared" si="45"/>
        <v>55</v>
      </c>
      <c r="AL1010" t="str">
        <f t="shared" si="46"/>
        <v>54-58</v>
      </c>
      <c r="AM1010" t="str">
        <f t="shared" si="47"/>
        <v>12.000 a 13.999</v>
      </c>
    </row>
    <row r="1011" spans="1:39" x14ac:dyDescent="0.25">
      <c r="A1011" t="s">
        <v>4232</v>
      </c>
      <c r="B1011" t="s">
        <v>36</v>
      </c>
      <c r="C1011">
        <v>1642580</v>
      </c>
      <c r="D1011">
        <v>21337005878</v>
      </c>
      <c r="E1011" t="s">
        <v>247</v>
      </c>
      <c r="F1011" t="s">
        <v>37</v>
      </c>
      <c r="G1011" t="s">
        <v>4233</v>
      </c>
      <c r="H1011" t="s">
        <v>117</v>
      </c>
      <c r="I1011" t="s">
        <v>450</v>
      </c>
      <c r="J1011" t="s">
        <v>4234</v>
      </c>
      <c r="M1011">
        <v>391</v>
      </c>
      <c r="N1011" t="s">
        <v>64</v>
      </c>
      <c r="O1011" t="s">
        <v>41</v>
      </c>
      <c r="P1011">
        <v>391</v>
      </c>
      <c r="Q1011" t="s">
        <v>64</v>
      </c>
      <c r="R1011" t="s">
        <v>41</v>
      </c>
      <c r="S1011" t="s">
        <v>122</v>
      </c>
      <c r="T1011" t="s">
        <v>61</v>
      </c>
      <c r="U1011" t="s">
        <v>1351</v>
      </c>
      <c r="V1011" t="s">
        <v>44</v>
      </c>
      <c r="X1011" t="s">
        <v>45</v>
      </c>
      <c r="AA1011">
        <v>0</v>
      </c>
      <c r="AC1011">
        <v>0</v>
      </c>
      <c r="AG1011" t="s">
        <v>46</v>
      </c>
      <c r="AH1011" t="s">
        <v>158</v>
      </c>
      <c r="AI1011" s="1">
        <v>40260</v>
      </c>
      <c r="AJ1011">
        <v>16591.91</v>
      </c>
      <c r="AK1011" s="33">
        <f t="shared" si="45"/>
        <v>48</v>
      </c>
      <c r="AL1011" t="str">
        <f t="shared" si="46"/>
        <v>44-48</v>
      </c>
      <c r="AM1011" t="str">
        <f t="shared" si="47"/>
        <v>16.000 a 17.999</v>
      </c>
    </row>
    <row r="1012" spans="1:39" x14ac:dyDescent="0.25">
      <c r="A1012" t="s">
        <v>4235</v>
      </c>
      <c r="B1012" t="s">
        <v>36</v>
      </c>
      <c r="C1012">
        <v>2313368</v>
      </c>
      <c r="D1012">
        <v>10181243733</v>
      </c>
      <c r="E1012" t="s">
        <v>528</v>
      </c>
      <c r="F1012" t="s">
        <v>53</v>
      </c>
      <c r="G1012" t="s">
        <v>4236</v>
      </c>
      <c r="H1012" t="s">
        <v>38</v>
      </c>
      <c r="I1012" t="s">
        <v>39</v>
      </c>
      <c r="K1012" t="s">
        <v>114</v>
      </c>
      <c r="M1012">
        <v>335</v>
      </c>
      <c r="N1012" t="s">
        <v>159</v>
      </c>
      <c r="O1012" t="s">
        <v>41</v>
      </c>
      <c r="P1012">
        <v>335</v>
      </c>
      <c r="Q1012" t="s">
        <v>159</v>
      </c>
      <c r="R1012" t="s">
        <v>41</v>
      </c>
      <c r="T1012" t="s">
        <v>61</v>
      </c>
      <c r="U1012" t="s">
        <v>1236</v>
      </c>
      <c r="V1012" t="s">
        <v>44</v>
      </c>
      <c r="X1012" t="s">
        <v>45</v>
      </c>
      <c r="AA1012">
        <v>0</v>
      </c>
      <c r="AC1012">
        <v>0</v>
      </c>
      <c r="AG1012" t="s">
        <v>46</v>
      </c>
      <c r="AH1012" t="s">
        <v>158</v>
      </c>
      <c r="AI1012" s="1">
        <v>42514</v>
      </c>
      <c r="AJ1012">
        <v>12272.12</v>
      </c>
      <c r="AK1012" s="33">
        <f t="shared" si="45"/>
        <v>40</v>
      </c>
      <c r="AL1012" t="str">
        <f t="shared" si="46"/>
        <v>39-43</v>
      </c>
      <c r="AM1012" t="str">
        <f t="shared" si="47"/>
        <v>12.000 a 13.999</v>
      </c>
    </row>
    <row r="1013" spans="1:39" x14ac:dyDescent="0.25">
      <c r="A1013" t="s">
        <v>4237</v>
      </c>
      <c r="B1013" t="s">
        <v>36</v>
      </c>
      <c r="C1013">
        <v>2618778</v>
      </c>
      <c r="D1013">
        <v>1285126602</v>
      </c>
      <c r="E1013" t="s">
        <v>4238</v>
      </c>
      <c r="F1013" t="s">
        <v>53</v>
      </c>
      <c r="G1013" t="s">
        <v>4239</v>
      </c>
      <c r="H1013" t="s">
        <v>48</v>
      </c>
      <c r="I1013" t="s">
        <v>39</v>
      </c>
      <c r="K1013" t="s">
        <v>40</v>
      </c>
      <c r="L1013" t="s">
        <v>546</v>
      </c>
      <c r="M1013">
        <v>437</v>
      </c>
      <c r="N1013" t="s">
        <v>2315</v>
      </c>
      <c r="O1013" t="s">
        <v>86</v>
      </c>
      <c r="P1013">
        <v>319</v>
      </c>
      <c r="Q1013" t="s">
        <v>118</v>
      </c>
      <c r="R1013" t="s">
        <v>86</v>
      </c>
      <c r="T1013" t="s">
        <v>61</v>
      </c>
      <c r="U1013" t="s">
        <v>1302</v>
      </c>
      <c r="V1013" t="s">
        <v>44</v>
      </c>
      <c r="X1013" t="s">
        <v>45</v>
      </c>
      <c r="AA1013">
        <v>0</v>
      </c>
      <c r="AC1013">
        <v>0</v>
      </c>
      <c r="AG1013" t="s">
        <v>46</v>
      </c>
      <c r="AH1013" t="s">
        <v>47</v>
      </c>
      <c r="AI1013" s="1">
        <v>39762</v>
      </c>
      <c r="AJ1013">
        <v>10125.4</v>
      </c>
      <c r="AK1013" s="33">
        <f t="shared" si="45"/>
        <v>41</v>
      </c>
      <c r="AL1013" t="str">
        <f t="shared" si="46"/>
        <v>39-43</v>
      </c>
      <c r="AM1013" t="str">
        <f t="shared" si="47"/>
        <v>10.000 a 11.999</v>
      </c>
    </row>
    <row r="1014" spans="1:39" x14ac:dyDescent="0.25">
      <c r="A1014" t="s">
        <v>4240</v>
      </c>
      <c r="B1014" t="s">
        <v>36</v>
      </c>
      <c r="C1014">
        <v>1839427</v>
      </c>
      <c r="D1014">
        <v>6690733696</v>
      </c>
      <c r="E1014" t="s">
        <v>575</v>
      </c>
      <c r="F1014" t="s">
        <v>37</v>
      </c>
      <c r="G1014" t="s">
        <v>4241</v>
      </c>
      <c r="H1014" t="s">
        <v>38</v>
      </c>
      <c r="I1014" t="s">
        <v>39</v>
      </c>
      <c r="K1014" t="s">
        <v>40</v>
      </c>
      <c r="M1014">
        <v>391</v>
      </c>
      <c r="N1014" t="s">
        <v>64</v>
      </c>
      <c r="O1014" t="s">
        <v>41</v>
      </c>
      <c r="P1014">
        <v>391</v>
      </c>
      <c r="Q1014" t="s">
        <v>64</v>
      </c>
      <c r="R1014" t="s">
        <v>41</v>
      </c>
      <c r="T1014" t="s">
        <v>61</v>
      </c>
      <c r="U1014" t="s">
        <v>1302</v>
      </c>
      <c r="V1014" t="s">
        <v>44</v>
      </c>
      <c r="X1014" t="s">
        <v>45</v>
      </c>
      <c r="AA1014">
        <v>0</v>
      </c>
      <c r="AC1014">
        <v>0</v>
      </c>
      <c r="AG1014" t="s">
        <v>46</v>
      </c>
      <c r="AH1014" t="s">
        <v>158</v>
      </c>
      <c r="AI1014" s="1">
        <v>40569</v>
      </c>
      <c r="AJ1014">
        <v>13273.52</v>
      </c>
      <c r="AK1014" s="33">
        <f t="shared" si="45"/>
        <v>38</v>
      </c>
      <c r="AL1014" t="str">
        <f t="shared" si="46"/>
        <v>34-38</v>
      </c>
      <c r="AM1014" t="str">
        <f t="shared" si="47"/>
        <v>12.000 a 13.999</v>
      </c>
    </row>
    <row r="1015" spans="1:39" x14ac:dyDescent="0.25">
      <c r="A1015" t="s">
        <v>4242</v>
      </c>
      <c r="B1015" t="s">
        <v>36</v>
      </c>
      <c r="C1015">
        <v>1840462</v>
      </c>
      <c r="D1015">
        <v>76610870659</v>
      </c>
      <c r="E1015" t="s">
        <v>661</v>
      </c>
      <c r="F1015" t="s">
        <v>37</v>
      </c>
      <c r="G1015" t="s">
        <v>4243</v>
      </c>
      <c r="H1015" t="s">
        <v>48</v>
      </c>
      <c r="I1015" t="s">
        <v>39</v>
      </c>
      <c r="K1015" t="s">
        <v>40</v>
      </c>
      <c r="M1015">
        <v>360</v>
      </c>
      <c r="N1015" t="s">
        <v>455</v>
      </c>
      <c r="O1015" t="s">
        <v>41</v>
      </c>
      <c r="P1015">
        <v>360</v>
      </c>
      <c r="Q1015" t="s">
        <v>455</v>
      </c>
      <c r="R1015" t="s">
        <v>41</v>
      </c>
      <c r="T1015" t="s">
        <v>61</v>
      </c>
      <c r="U1015" t="s">
        <v>1302</v>
      </c>
      <c r="V1015" t="s">
        <v>44</v>
      </c>
      <c r="X1015" t="s">
        <v>45</v>
      </c>
      <c r="AA1015">
        <v>0</v>
      </c>
      <c r="AC1015">
        <v>0</v>
      </c>
      <c r="AG1015" t="s">
        <v>46</v>
      </c>
      <c r="AH1015" t="s">
        <v>158</v>
      </c>
      <c r="AI1015" s="1">
        <v>40571</v>
      </c>
      <c r="AJ1015">
        <v>13273.52</v>
      </c>
      <c r="AK1015" s="33">
        <f t="shared" si="45"/>
        <v>50</v>
      </c>
      <c r="AL1015" t="str">
        <f t="shared" si="46"/>
        <v>49-53</v>
      </c>
      <c r="AM1015" t="str">
        <f t="shared" si="47"/>
        <v>12.000 a 13.999</v>
      </c>
    </row>
    <row r="1016" spans="1:39" x14ac:dyDescent="0.25">
      <c r="A1016" t="s">
        <v>4244</v>
      </c>
      <c r="B1016" t="s">
        <v>36</v>
      </c>
      <c r="C1016">
        <v>2912569</v>
      </c>
      <c r="D1016">
        <v>35721507870</v>
      </c>
      <c r="E1016" t="s">
        <v>4245</v>
      </c>
      <c r="F1016" t="s">
        <v>37</v>
      </c>
      <c r="G1016" t="s">
        <v>4246</v>
      </c>
      <c r="H1016" t="s">
        <v>48</v>
      </c>
      <c r="I1016" t="s">
        <v>39</v>
      </c>
      <c r="K1016" t="s">
        <v>72</v>
      </c>
      <c r="M1016">
        <v>344</v>
      </c>
      <c r="N1016" t="s">
        <v>111</v>
      </c>
      <c r="O1016" t="s">
        <v>41</v>
      </c>
      <c r="P1016">
        <v>344</v>
      </c>
      <c r="Q1016" t="s">
        <v>111</v>
      </c>
      <c r="R1016" t="s">
        <v>41</v>
      </c>
      <c r="T1016" t="s">
        <v>61</v>
      </c>
      <c r="U1016" t="s">
        <v>1236</v>
      </c>
      <c r="V1016" t="s">
        <v>44</v>
      </c>
      <c r="X1016" t="s">
        <v>45</v>
      </c>
      <c r="AA1016">
        <v>0</v>
      </c>
      <c r="AC1016">
        <v>0</v>
      </c>
      <c r="AG1016" t="s">
        <v>46</v>
      </c>
      <c r="AH1016" t="s">
        <v>158</v>
      </c>
      <c r="AI1016" s="1">
        <v>41397</v>
      </c>
      <c r="AJ1016">
        <v>12272.12</v>
      </c>
      <c r="AK1016" s="33">
        <f t="shared" si="45"/>
        <v>36</v>
      </c>
      <c r="AL1016" t="str">
        <f t="shared" si="46"/>
        <v>34-38</v>
      </c>
      <c r="AM1016" t="str">
        <f t="shared" si="47"/>
        <v>12.000 a 13.999</v>
      </c>
    </row>
    <row r="1017" spans="1:39" x14ac:dyDescent="0.25">
      <c r="A1017" t="s">
        <v>4247</v>
      </c>
      <c r="B1017" t="s">
        <v>36</v>
      </c>
      <c r="C1017">
        <v>1841152</v>
      </c>
      <c r="D1017">
        <v>7314407657</v>
      </c>
      <c r="E1017" t="s">
        <v>91</v>
      </c>
      <c r="F1017" t="s">
        <v>37</v>
      </c>
      <c r="G1017" t="s">
        <v>4248</v>
      </c>
      <c r="H1017" t="s">
        <v>48</v>
      </c>
      <c r="I1017" t="s">
        <v>39</v>
      </c>
      <c r="K1017" t="s">
        <v>40</v>
      </c>
      <c r="M1017">
        <v>305</v>
      </c>
      <c r="N1017" t="s">
        <v>100</v>
      </c>
      <c r="O1017" t="s">
        <v>86</v>
      </c>
      <c r="P1017">
        <v>305</v>
      </c>
      <c r="Q1017" t="s">
        <v>100</v>
      </c>
      <c r="R1017" t="s">
        <v>86</v>
      </c>
      <c r="T1017" t="s">
        <v>52</v>
      </c>
      <c r="U1017" t="s">
        <v>1434</v>
      </c>
      <c r="V1017" t="s">
        <v>44</v>
      </c>
      <c r="X1017" t="s">
        <v>45</v>
      </c>
      <c r="AA1017">
        <v>0</v>
      </c>
      <c r="AC1017">
        <v>0</v>
      </c>
      <c r="AG1017" t="s">
        <v>46</v>
      </c>
      <c r="AH1017" t="s">
        <v>47</v>
      </c>
      <c r="AI1017" s="1">
        <v>43056</v>
      </c>
      <c r="AJ1017">
        <v>5118.47</v>
      </c>
      <c r="AK1017" s="33">
        <f t="shared" si="45"/>
        <v>36</v>
      </c>
      <c r="AL1017" t="str">
        <f t="shared" si="46"/>
        <v>34-38</v>
      </c>
      <c r="AM1017" t="str">
        <f t="shared" si="47"/>
        <v>4.000 a 5.999</v>
      </c>
    </row>
    <row r="1018" spans="1:39" x14ac:dyDescent="0.25">
      <c r="A1018" t="s">
        <v>4249</v>
      </c>
      <c r="B1018" t="s">
        <v>36</v>
      </c>
      <c r="C1018">
        <v>2052407</v>
      </c>
      <c r="D1018">
        <v>792172302</v>
      </c>
      <c r="E1018" t="s">
        <v>4250</v>
      </c>
      <c r="F1018" t="s">
        <v>37</v>
      </c>
      <c r="G1018" t="s">
        <v>4251</v>
      </c>
      <c r="H1018" t="s">
        <v>117</v>
      </c>
      <c r="I1018" t="s">
        <v>39</v>
      </c>
      <c r="K1018" t="s">
        <v>233</v>
      </c>
      <c r="M1018">
        <v>301</v>
      </c>
      <c r="N1018" t="s">
        <v>69</v>
      </c>
      <c r="O1018" t="s">
        <v>70</v>
      </c>
      <c r="P1018">
        <v>301</v>
      </c>
      <c r="Q1018" t="s">
        <v>69</v>
      </c>
      <c r="R1018" t="s">
        <v>70</v>
      </c>
      <c r="T1018" t="s">
        <v>61</v>
      </c>
      <c r="U1018" t="s">
        <v>1278</v>
      </c>
      <c r="V1018" t="s">
        <v>44</v>
      </c>
      <c r="X1018" t="s">
        <v>45</v>
      </c>
      <c r="AA1018">
        <v>0</v>
      </c>
      <c r="AC1018">
        <v>0</v>
      </c>
      <c r="AG1018" t="s">
        <v>46</v>
      </c>
      <c r="AH1018" t="s">
        <v>158</v>
      </c>
      <c r="AI1018" s="1">
        <v>41499</v>
      </c>
      <c r="AJ1018">
        <v>13356.63</v>
      </c>
      <c r="AK1018" s="33">
        <f t="shared" si="45"/>
        <v>37</v>
      </c>
      <c r="AL1018" t="str">
        <f t="shared" si="46"/>
        <v>34-38</v>
      </c>
      <c r="AM1018" t="str">
        <f t="shared" si="47"/>
        <v>12.000 a 13.999</v>
      </c>
    </row>
    <row r="1019" spans="1:39" x14ac:dyDescent="0.25">
      <c r="A1019" t="s">
        <v>4252</v>
      </c>
      <c r="B1019" t="s">
        <v>36</v>
      </c>
      <c r="C1019">
        <v>1666774</v>
      </c>
      <c r="D1019">
        <v>80371760100</v>
      </c>
      <c r="E1019" t="s">
        <v>679</v>
      </c>
      <c r="F1019" t="s">
        <v>37</v>
      </c>
      <c r="G1019" t="s">
        <v>4253</v>
      </c>
      <c r="H1019" t="s">
        <v>38</v>
      </c>
      <c r="I1019" t="s">
        <v>39</v>
      </c>
      <c r="K1019" t="s">
        <v>217</v>
      </c>
      <c r="M1019">
        <v>340</v>
      </c>
      <c r="N1019" t="s">
        <v>143</v>
      </c>
      <c r="O1019" t="s">
        <v>41</v>
      </c>
      <c r="P1019">
        <v>340</v>
      </c>
      <c r="Q1019" t="s">
        <v>143</v>
      </c>
      <c r="R1019" t="s">
        <v>41</v>
      </c>
      <c r="T1019" t="s">
        <v>61</v>
      </c>
      <c r="U1019" t="s">
        <v>1269</v>
      </c>
      <c r="V1019" t="s">
        <v>44</v>
      </c>
      <c r="X1019" t="s">
        <v>45</v>
      </c>
      <c r="AA1019">
        <v>26447</v>
      </c>
      <c r="AB1019" t="s">
        <v>4254</v>
      </c>
      <c r="AC1019">
        <v>0</v>
      </c>
      <c r="AG1019" t="s">
        <v>46</v>
      </c>
      <c r="AH1019" t="s">
        <v>158</v>
      </c>
      <c r="AI1019" s="1">
        <v>42208</v>
      </c>
      <c r="AJ1019">
        <v>17945.810000000001</v>
      </c>
      <c r="AK1019" s="33">
        <f t="shared" si="45"/>
        <v>47</v>
      </c>
      <c r="AL1019" t="str">
        <f t="shared" si="46"/>
        <v>44-48</v>
      </c>
      <c r="AM1019" t="str">
        <f t="shared" si="47"/>
        <v>16.000 a 17.999</v>
      </c>
    </row>
    <row r="1020" spans="1:39" x14ac:dyDescent="0.25">
      <c r="A1020" t="s">
        <v>4255</v>
      </c>
      <c r="B1020" t="s">
        <v>36</v>
      </c>
      <c r="C1020">
        <v>1000328</v>
      </c>
      <c r="D1020">
        <v>8740987698</v>
      </c>
      <c r="E1020" t="s">
        <v>4256</v>
      </c>
      <c r="F1020" t="s">
        <v>37</v>
      </c>
      <c r="G1020" t="s">
        <v>4257</v>
      </c>
      <c r="H1020" t="s">
        <v>38</v>
      </c>
      <c r="I1020" t="s">
        <v>39</v>
      </c>
      <c r="K1020" t="s">
        <v>40</v>
      </c>
      <c r="M1020">
        <v>410</v>
      </c>
      <c r="N1020" t="s">
        <v>253</v>
      </c>
      <c r="O1020" t="s">
        <v>41</v>
      </c>
      <c r="P1020">
        <v>410</v>
      </c>
      <c r="Q1020" t="s">
        <v>253</v>
      </c>
      <c r="R1020" t="s">
        <v>41</v>
      </c>
      <c r="T1020" t="s">
        <v>61</v>
      </c>
      <c r="U1020" t="s">
        <v>1236</v>
      </c>
      <c r="V1020" t="s">
        <v>44</v>
      </c>
      <c r="X1020" t="s">
        <v>45</v>
      </c>
      <c r="AA1020">
        <v>0</v>
      </c>
      <c r="AC1020">
        <v>0</v>
      </c>
      <c r="AG1020" t="s">
        <v>46</v>
      </c>
      <c r="AH1020" t="s">
        <v>158</v>
      </c>
      <c r="AI1020" s="1">
        <v>42494</v>
      </c>
      <c r="AJ1020">
        <v>12272.12</v>
      </c>
      <c r="AK1020" s="33">
        <f t="shared" si="45"/>
        <v>34</v>
      </c>
      <c r="AL1020" t="str">
        <f t="shared" si="46"/>
        <v>34-38</v>
      </c>
      <c r="AM1020" t="str">
        <f t="shared" si="47"/>
        <v>12.000 a 13.999</v>
      </c>
    </row>
    <row r="1021" spans="1:39" x14ac:dyDescent="0.25">
      <c r="A1021" t="s">
        <v>4258</v>
      </c>
      <c r="B1021" t="s">
        <v>36</v>
      </c>
      <c r="C1021">
        <v>1212130</v>
      </c>
      <c r="D1021">
        <v>34951256800</v>
      </c>
      <c r="E1021" t="s">
        <v>4259</v>
      </c>
      <c r="F1021" t="s">
        <v>37</v>
      </c>
      <c r="G1021" t="s">
        <v>4260</v>
      </c>
      <c r="H1021" t="s">
        <v>48</v>
      </c>
      <c r="I1021" t="s">
        <v>39</v>
      </c>
      <c r="K1021" t="s">
        <v>72</v>
      </c>
      <c r="M1021">
        <v>349</v>
      </c>
      <c r="N1021" t="s">
        <v>65</v>
      </c>
      <c r="O1021" t="s">
        <v>41</v>
      </c>
      <c r="P1021">
        <v>349</v>
      </c>
      <c r="Q1021" t="s">
        <v>65</v>
      </c>
      <c r="R1021" t="s">
        <v>41</v>
      </c>
      <c r="T1021" t="s">
        <v>61</v>
      </c>
      <c r="U1021" t="s">
        <v>1244</v>
      </c>
      <c r="V1021" t="s">
        <v>44</v>
      </c>
      <c r="X1021" t="s">
        <v>45</v>
      </c>
      <c r="AA1021">
        <v>0</v>
      </c>
      <c r="AC1021">
        <v>0</v>
      </c>
      <c r="AG1021" t="s">
        <v>46</v>
      </c>
      <c r="AH1021" t="s">
        <v>158</v>
      </c>
      <c r="AI1021" s="1">
        <v>44718</v>
      </c>
      <c r="AJ1021">
        <v>9616.18</v>
      </c>
      <c r="AK1021" s="33">
        <f t="shared" si="45"/>
        <v>36</v>
      </c>
      <c r="AL1021" t="str">
        <f t="shared" si="46"/>
        <v>34-38</v>
      </c>
      <c r="AM1021" t="str">
        <f t="shared" si="47"/>
        <v>8.000 a 9.999</v>
      </c>
    </row>
    <row r="1022" spans="1:39" x14ac:dyDescent="0.25">
      <c r="A1022" t="s">
        <v>4261</v>
      </c>
      <c r="B1022" t="s">
        <v>36</v>
      </c>
      <c r="C1022">
        <v>1383249</v>
      </c>
      <c r="D1022">
        <v>8180195651</v>
      </c>
      <c r="E1022" t="s">
        <v>4262</v>
      </c>
      <c r="F1022" t="s">
        <v>37</v>
      </c>
      <c r="G1022" t="s">
        <v>4263</v>
      </c>
      <c r="H1022" t="s">
        <v>48</v>
      </c>
      <c r="I1022" t="s">
        <v>39</v>
      </c>
      <c r="K1022" t="s">
        <v>40</v>
      </c>
      <c r="M1022">
        <v>305</v>
      </c>
      <c r="N1022" t="s">
        <v>100</v>
      </c>
      <c r="O1022" t="s">
        <v>86</v>
      </c>
      <c r="P1022">
        <v>305</v>
      </c>
      <c r="Q1022" t="s">
        <v>100</v>
      </c>
      <c r="R1022" t="s">
        <v>86</v>
      </c>
      <c r="T1022" t="s">
        <v>342</v>
      </c>
      <c r="U1022" t="s">
        <v>1244</v>
      </c>
      <c r="V1022" t="s">
        <v>825</v>
      </c>
      <c r="X1022" t="s">
        <v>45</v>
      </c>
      <c r="AA1022">
        <v>0</v>
      </c>
      <c r="AC1022">
        <v>0</v>
      </c>
      <c r="AG1022" t="s">
        <v>826</v>
      </c>
      <c r="AH1022" t="s">
        <v>47</v>
      </c>
      <c r="AI1022" s="1">
        <v>44525</v>
      </c>
      <c r="AJ1022">
        <v>3866.06</v>
      </c>
      <c r="AK1022" s="33">
        <f t="shared" si="45"/>
        <v>31</v>
      </c>
      <c r="AL1022" t="str">
        <f t="shared" si="46"/>
        <v>29-33</v>
      </c>
      <c r="AM1022" t="str">
        <f t="shared" si="47"/>
        <v>2.000 a 3.999</v>
      </c>
    </row>
    <row r="1023" spans="1:39" x14ac:dyDescent="0.25">
      <c r="A1023" t="s">
        <v>4264</v>
      </c>
      <c r="B1023" t="s">
        <v>36</v>
      </c>
      <c r="C1023">
        <v>1077490</v>
      </c>
      <c r="D1023">
        <v>9017519606</v>
      </c>
      <c r="E1023" t="s">
        <v>4265</v>
      </c>
      <c r="F1023" t="s">
        <v>37</v>
      </c>
      <c r="G1023" t="s">
        <v>4266</v>
      </c>
      <c r="H1023" t="s">
        <v>38</v>
      </c>
      <c r="I1023" t="s">
        <v>39</v>
      </c>
      <c r="K1023" t="s">
        <v>40</v>
      </c>
      <c r="M1023">
        <v>407</v>
      </c>
      <c r="N1023" t="s">
        <v>161</v>
      </c>
      <c r="O1023" t="s">
        <v>41</v>
      </c>
      <c r="P1023">
        <v>407</v>
      </c>
      <c r="Q1023" t="s">
        <v>161</v>
      </c>
      <c r="R1023" t="s">
        <v>41</v>
      </c>
      <c r="T1023" t="s">
        <v>61</v>
      </c>
      <c r="U1023" t="s">
        <v>1236</v>
      </c>
      <c r="V1023" t="s">
        <v>44</v>
      </c>
      <c r="X1023" t="s">
        <v>45</v>
      </c>
      <c r="AA1023">
        <v>0</v>
      </c>
      <c r="AC1023">
        <v>0</v>
      </c>
      <c r="AG1023" t="s">
        <v>46</v>
      </c>
      <c r="AH1023" t="s">
        <v>158</v>
      </c>
      <c r="AI1023" s="1">
        <v>41618</v>
      </c>
      <c r="AJ1023">
        <v>12272.12</v>
      </c>
      <c r="AK1023" s="33">
        <f t="shared" si="45"/>
        <v>34</v>
      </c>
      <c r="AL1023" t="str">
        <f t="shared" si="46"/>
        <v>34-38</v>
      </c>
      <c r="AM1023" t="str">
        <f t="shared" si="47"/>
        <v>12.000 a 13.999</v>
      </c>
    </row>
    <row r="1024" spans="1:39" x14ac:dyDescent="0.25">
      <c r="A1024" t="s">
        <v>4267</v>
      </c>
      <c r="B1024" t="s">
        <v>36</v>
      </c>
      <c r="C1024">
        <v>1625662</v>
      </c>
      <c r="D1024">
        <v>3540055614</v>
      </c>
      <c r="E1024" t="s">
        <v>4268</v>
      </c>
      <c r="F1024" t="s">
        <v>53</v>
      </c>
      <c r="G1024" t="s">
        <v>4269</v>
      </c>
      <c r="H1024" t="s">
        <v>48</v>
      </c>
      <c r="I1024" t="s">
        <v>39</v>
      </c>
      <c r="K1024" t="s">
        <v>40</v>
      </c>
      <c r="M1024">
        <v>1276</v>
      </c>
      <c r="N1024" t="s">
        <v>4270</v>
      </c>
      <c r="O1024" t="s">
        <v>86</v>
      </c>
      <c r="P1024">
        <v>414</v>
      </c>
      <c r="Q1024" t="s">
        <v>128</v>
      </c>
      <c r="R1024" t="s">
        <v>41</v>
      </c>
      <c r="T1024" t="s">
        <v>61</v>
      </c>
      <c r="U1024" t="s">
        <v>1351</v>
      </c>
      <c r="V1024" t="s">
        <v>44</v>
      </c>
      <c r="X1024" t="s">
        <v>45</v>
      </c>
      <c r="AA1024">
        <v>0</v>
      </c>
      <c r="AC1024">
        <v>0</v>
      </c>
      <c r="AG1024" t="s">
        <v>46</v>
      </c>
      <c r="AH1024" t="s">
        <v>158</v>
      </c>
      <c r="AI1024" s="1">
        <v>40945</v>
      </c>
      <c r="AJ1024">
        <v>17575.09</v>
      </c>
      <c r="AK1024" s="33">
        <f t="shared" si="45"/>
        <v>44</v>
      </c>
      <c r="AL1024" t="str">
        <f t="shared" si="46"/>
        <v>44-48</v>
      </c>
      <c r="AM1024" t="str">
        <f t="shared" si="47"/>
        <v>16.000 a 17.999</v>
      </c>
    </row>
    <row r="1025" spans="1:39" x14ac:dyDescent="0.25">
      <c r="A1025" t="s">
        <v>4271</v>
      </c>
      <c r="B1025" t="s">
        <v>36</v>
      </c>
      <c r="C1025">
        <v>2289233</v>
      </c>
      <c r="D1025">
        <v>43425801104</v>
      </c>
      <c r="E1025" t="s">
        <v>4272</v>
      </c>
      <c r="F1025" t="s">
        <v>37</v>
      </c>
      <c r="G1025" t="s">
        <v>4273</v>
      </c>
      <c r="H1025" t="s">
        <v>38</v>
      </c>
      <c r="I1025" t="s">
        <v>39</v>
      </c>
      <c r="K1025" t="s">
        <v>56</v>
      </c>
      <c r="L1025" t="s">
        <v>4274</v>
      </c>
      <c r="M1025">
        <v>363</v>
      </c>
      <c r="N1025" t="s">
        <v>155</v>
      </c>
      <c r="O1025" t="s">
        <v>41</v>
      </c>
      <c r="P1025">
        <v>363</v>
      </c>
      <c r="Q1025" t="s">
        <v>155</v>
      </c>
      <c r="R1025" t="s">
        <v>41</v>
      </c>
      <c r="T1025" t="s">
        <v>61</v>
      </c>
      <c r="U1025" t="s">
        <v>1269</v>
      </c>
      <c r="V1025" t="s">
        <v>44</v>
      </c>
      <c r="X1025" t="s">
        <v>45</v>
      </c>
      <c r="AA1025">
        <v>0</v>
      </c>
      <c r="AC1025">
        <v>0</v>
      </c>
      <c r="AG1025" t="s">
        <v>46</v>
      </c>
      <c r="AH1025" t="s">
        <v>158</v>
      </c>
      <c r="AI1025" s="1">
        <v>37447</v>
      </c>
      <c r="AJ1025">
        <v>17945.810000000001</v>
      </c>
      <c r="AK1025" s="33">
        <f t="shared" si="45"/>
        <v>55</v>
      </c>
      <c r="AL1025" t="str">
        <f t="shared" si="46"/>
        <v>54-58</v>
      </c>
      <c r="AM1025" t="str">
        <f t="shared" si="47"/>
        <v>16.000 a 17.999</v>
      </c>
    </row>
    <row r="1026" spans="1:39" x14ac:dyDescent="0.25">
      <c r="A1026" t="s">
        <v>4275</v>
      </c>
      <c r="B1026" t="s">
        <v>36</v>
      </c>
      <c r="C1026">
        <v>1662951</v>
      </c>
      <c r="D1026">
        <v>4071831677</v>
      </c>
      <c r="E1026" t="s">
        <v>4276</v>
      </c>
      <c r="F1026" t="s">
        <v>53</v>
      </c>
      <c r="G1026" t="s">
        <v>4277</v>
      </c>
      <c r="H1026" t="s">
        <v>38</v>
      </c>
      <c r="I1026" t="s">
        <v>39</v>
      </c>
      <c r="K1026" t="s">
        <v>40</v>
      </c>
      <c r="L1026" t="s">
        <v>667</v>
      </c>
      <c r="M1026">
        <v>391</v>
      </c>
      <c r="N1026" t="s">
        <v>64</v>
      </c>
      <c r="O1026" t="s">
        <v>41</v>
      </c>
      <c r="P1026">
        <v>391</v>
      </c>
      <c r="Q1026" t="s">
        <v>64</v>
      </c>
      <c r="R1026" t="s">
        <v>41</v>
      </c>
      <c r="T1026" t="s">
        <v>61</v>
      </c>
      <c r="U1026" t="s">
        <v>1351</v>
      </c>
      <c r="V1026" t="s">
        <v>44</v>
      </c>
      <c r="X1026" t="s">
        <v>45</v>
      </c>
      <c r="AA1026">
        <v>0</v>
      </c>
      <c r="AC1026">
        <v>0</v>
      </c>
      <c r="AG1026" t="s">
        <v>46</v>
      </c>
      <c r="AH1026" t="s">
        <v>158</v>
      </c>
      <c r="AI1026" s="1">
        <v>39755</v>
      </c>
      <c r="AJ1026">
        <v>19689.07</v>
      </c>
      <c r="AK1026" s="33">
        <f t="shared" si="45"/>
        <v>43</v>
      </c>
      <c r="AL1026" t="str">
        <f t="shared" si="46"/>
        <v>39-43</v>
      </c>
      <c r="AM1026" t="str">
        <f t="shared" si="47"/>
        <v>18.000 a 19.999</v>
      </c>
    </row>
    <row r="1027" spans="1:39" x14ac:dyDescent="0.25">
      <c r="A1027" t="s">
        <v>4278</v>
      </c>
      <c r="B1027" t="s">
        <v>36</v>
      </c>
      <c r="C1027">
        <v>1073472</v>
      </c>
      <c r="D1027">
        <v>2672488142</v>
      </c>
      <c r="E1027" t="s">
        <v>4279</v>
      </c>
      <c r="F1027" t="s">
        <v>53</v>
      </c>
      <c r="G1027" t="s">
        <v>4280</v>
      </c>
      <c r="H1027" t="s">
        <v>48</v>
      </c>
      <c r="I1027" t="s">
        <v>39</v>
      </c>
      <c r="K1027" t="s">
        <v>56</v>
      </c>
      <c r="M1027">
        <v>798</v>
      </c>
      <c r="N1027" t="s">
        <v>518</v>
      </c>
      <c r="O1027" t="s">
        <v>55</v>
      </c>
      <c r="P1027">
        <v>1155</v>
      </c>
      <c r="Q1027" t="s">
        <v>188</v>
      </c>
      <c r="R1027" t="s">
        <v>55</v>
      </c>
      <c r="T1027" t="s">
        <v>52</v>
      </c>
      <c r="U1027" t="s">
        <v>1434</v>
      </c>
      <c r="V1027" t="s">
        <v>44</v>
      </c>
      <c r="X1027" t="s">
        <v>45</v>
      </c>
      <c r="Z1027" t="s">
        <v>245</v>
      </c>
      <c r="AA1027">
        <v>26251</v>
      </c>
      <c r="AB1027" t="s">
        <v>397</v>
      </c>
      <c r="AC1027">
        <v>0</v>
      </c>
      <c r="AE1027" t="s">
        <v>1093</v>
      </c>
      <c r="AF1027" t="s">
        <v>4281</v>
      </c>
      <c r="AG1027" t="s">
        <v>46</v>
      </c>
      <c r="AH1027" t="s">
        <v>158</v>
      </c>
      <c r="AI1027" s="1">
        <v>43241</v>
      </c>
      <c r="AJ1027">
        <v>7803.45</v>
      </c>
      <c r="AK1027" s="33">
        <f t="shared" ref="AK1027:AK1090" si="48">(YEAR($AO$2))-YEAR(E1027)</f>
        <v>33</v>
      </c>
      <c r="AL1027" t="str">
        <f t="shared" ref="AL1027:AL1090" si="49">VLOOKUP(AK1027,$AQ$2:$AR$13,2,1)</f>
        <v>29-33</v>
      </c>
      <c r="AM1027" t="str">
        <f t="shared" ref="AM1027:AM1090" si="50">VLOOKUP(AJ1027,$AS$2:$AT$12,2,1)</f>
        <v>6.000 a 7.999</v>
      </c>
    </row>
    <row r="1028" spans="1:39" x14ac:dyDescent="0.25">
      <c r="A1028" t="s">
        <v>4282</v>
      </c>
      <c r="B1028" t="s">
        <v>36</v>
      </c>
      <c r="C1028">
        <v>2295627</v>
      </c>
      <c r="D1028">
        <v>91103452649</v>
      </c>
      <c r="E1028" t="s">
        <v>4283</v>
      </c>
      <c r="F1028" t="s">
        <v>53</v>
      </c>
      <c r="G1028" t="s">
        <v>4284</v>
      </c>
      <c r="H1028" t="s">
        <v>38</v>
      </c>
      <c r="I1028" t="s">
        <v>39</v>
      </c>
      <c r="K1028" t="s">
        <v>40</v>
      </c>
      <c r="M1028">
        <v>305</v>
      </c>
      <c r="N1028" t="s">
        <v>100</v>
      </c>
      <c r="O1028" t="s">
        <v>86</v>
      </c>
      <c r="P1028">
        <v>305</v>
      </c>
      <c r="Q1028" t="s">
        <v>100</v>
      </c>
      <c r="R1028" t="s">
        <v>86</v>
      </c>
      <c r="T1028" t="s">
        <v>43</v>
      </c>
      <c r="U1028" t="s">
        <v>1236</v>
      </c>
      <c r="V1028" t="s">
        <v>44</v>
      </c>
      <c r="X1028" t="s">
        <v>45</v>
      </c>
      <c r="AA1028">
        <v>0</v>
      </c>
      <c r="AC1028">
        <v>0</v>
      </c>
      <c r="AG1028" t="s">
        <v>46</v>
      </c>
      <c r="AH1028" t="s">
        <v>47</v>
      </c>
      <c r="AI1028" s="1">
        <v>41086</v>
      </c>
      <c r="AJ1028">
        <v>4594.92</v>
      </c>
      <c r="AK1028" s="33">
        <f t="shared" si="48"/>
        <v>48</v>
      </c>
      <c r="AL1028" t="str">
        <f t="shared" si="49"/>
        <v>44-48</v>
      </c>
      <c r="AM1028" t="str">
        <f t="shared" si="50"/>
        <v>4.000 a 5.999</v>
      </c>
    </row>
    <row r="1029" spans="1:39" x14ac:dyDescent="0.25">
      <c r="A1029" t="s">
        <v>4285</v>
      </c>
      <c r="B1029" t="s">
        <v>36</v>
      </c>
      <c r="C1029">
        <v>1334879</v>
      </c>
      <c r="D1029">
        <v>82514445</v>
      </c>
      <c r="E1029" t="s">
        <v>4286</v>
      </c>
      <c r="F1029" t="s">
        <v>53</v>
      </c>
      <c r="G1029" t="s">
        <v>4287</v>
      </c>
      <c r="H1029" t="s">
        <v>80</v>
      </c>
      <c r="I1029" t="s">
        <v>39</v>
      </c>
      <c r="K1029" t="s">
        <v>171</v>
      </c>
      <c r="M1029">
        <v>349</v>
      </c>
      <c r="N1029" t="s">
        <v>65</v>
      </c>
      <c r="O1029" t="s">
        <v>41</v>
      </c>
      <c r="P1029">
        <v>349</v>
      </c>
      <c r="Q1029" t="s">
        <v>65</v>
      </c>
      <c r="R1029" t="s">
        <v>41</v>
      </c>
      <c r="T1029" t="s">
        <v>61</v>
      </c>
      <c r="U1029" t="s">
        <v>1257</v>
      </c>
      <c r="V1029" t="s">
        <v>44</v>
      </c>
      <c r="X1029" t="s">
        <v>45</v>
      </c>
      <c r="AA1029">
        <v>0</v>
      </c>
      <c r="AC1029">
        <v>0</v>
      </c>
      <c r="AG1029" t="s">
        <v>46</v>
      </c>
      <c r="AH1029" t="s">
        <v>158</v>
      </c>
      <c r="AI1029" s="1">
        <v>43313</v>
      </c>
      <c r="AJ1029">
        <v>11800.12</v>
      </c>
      <c r="AK1029" s="33">
        <f t="shared" si="48"/>
        <v>44</v>
      </c>
      <c r="AL1029" t="str">
        <f t="shared" si="49"/>
        <v>44-48</v>
      </c>
      <c r="AM1029" t="str">
        <f t="shared" si="50"/>
        <v>10.000 a 11.999</v>
      </c>
    </row>
    <row r="1030" spans="1:39" x14ac:dyDescent="0.25">
      <c r="A1030" t="s">
        <v>4288</v>
      </c>
      <c r="B1030" t="s">
        <v>36</v>
      </c>
      <c r="C1030">
        <v>1051142</v>
      </c>
      <c r="D1030">
        <v>28807167808</v>
      </c>
      <c r="E1030" t="s">
        <v>1536</v>
      </c>
      <c r="F1030" t="s">
        <v>53</v>
      </c>
      <c r="G1030" t="s">
        <v>4289</v>
      </c>
      <c r="H1030" t="s">
        <v>48</v>
      </c>
      <c r="I1030" t="s">
        <v>39</v>
      </c>
      <c r="K1030" t="s">
        <v>40</v>
      </c>
      <c r="M1030">
        <v>801</v>
      </c>
      <c r="N1030" t="s">
        <v>802</v>
      </c>
      <c r="O1030" t="s">
        <v>55</v>
      </c>
      <c r="P1030">
        <v>1152</v>
      </c>
      <c r="Q1030" t="s">
        <v>113</v>
      </c>
      <c r="R1030" t="s">
        <v>55</v>
      </c>
      <c r="T1030" t="s">
        <v>61</v>
      </c>
      <c r="U1030" t="s">
        <v>1236</v>
      </c>
      <c r="V1030" t="s">
        <v>44</v>
      </c>
      <c r="X1030" t="s">
        <v>45</v>
      </c>
      <c r="AA1030">
        <v>0</v>
      </c>
      <c r="AC1030">
        <v>0</v>
      </c>
      <c r="AG1030" t="s">
        <v>46</v>
      </c>
      <c r="AH1030" t="s">
        <v>158</v>
      </c>
      <c r="AI1030" s="1">
        <v>42444</v>
      </c>
      <c r="AJ1030">
        <v>12272.12</v>
      </c>
      <c r="AK1030" s="33">
        <f t="shared" si="48"/>
        <v>42</v>
      </c>
      <c r="AL1030" t="str">
        <f t="shared" si="49"/>
        <v>39-43</v>
      </c>
      <c r="AM1030" t="str">
        <f t="shared" si="50"/>
        <v>12.000 a 13.999</v>
      </c>
    </row>
    <row r="1031" spans="1:39" x14ac:dyDescent="0.25">
      <c r="A1031" t="s">
        <v>4290</v>
      </c>
      <c r="B1031" t="s">
        <v>36</v>
      </c>
      <c r="C1031">
        <v>1542990</v>
      </c>
      <c r="D1031">
        <v>3647571911</v>
      </c>
      <c r="E1031" t="s">
        <v>2269</v>
      </c>
      <c r="F1031" t="s">
        <v>53</v>
      </c>
      <c r="G1031" t="s">
        <v>4291</v>
      </c>
      <c r="H1031" t="s">
        <v>48</v>
      </c>
      <c r="I1031" t="s">
        <v>39</v>
      </c>
      <c r="K1031" t="s">
        <v>68</v>
      </c>
      <c r="M1031">
        <v>314</v>
      </c>
      <c r="N1031" t="s">
        <v>135</v>
      </c>
      <c r="O1031" t="s">
        <v>86</v>
      </c>
      <c r="P1031">
        <v>314</v>
      </c>
      <c r="Q1031" t="s">
        <v>135</v>
      </c>
      <c r="R1031" t="s">
        <v>86</v>
      </c>
      <c r="T1031" t="s">
        <v>61</v>
      </c>
      <c r="U1031" t="s">
        <v>1285</v>
      </c>
      <c r="V1031" t="s">
        <v>44</v>
      </c>
      <c r="X1031" t="s">
        <v>45</v>
      </c>
      <c r="AA1031">
        <v>0</v>
      </c>
      <c r="AC1031">
        <v>0</v>
      </c>
      <c r="AG1031" t="s">
        <v>46</v>
      </c>
      <c r="AH1031" t="s">
        <v>158</v>
      </c>
      <c r="AI1031" s="1">
        <v>40736</v>
      </c>
      <c r="AJ1031">
        <v>17255.59</v>
      </c>
      <c r="AK1031" s="33">
        <f t="shared" si="48"/>
        <v>40</v>
      </c>
      <c r="AL1031" t="str">
        <f t="shared" si="49"/>
        <v>39-43</v>
      </c>
      <c r="AM1031" t="str">
        <f t="shared" si="50"/>
        <v>16.000 a 17.999</v>
      </c>
    </row>
    <row r="1032" spans="1:39" x14ac:dyDescent="0.25">
      <c r="A1032" t="s">
        <v>4292</v>
      </c>
      <c r="B1032" t="s">
        <v>36</v>
      </c>
      <c r="C1032">
        <v>2010593</v>
      </c>
      <c r="D1032">
        <v>35038663885</v>
      </c>
      <c r="E1032" t="s">
        <v>373</v>
      </c>
      <c r="F1032" t="s">
        <v>53</v>
      </c>
      <c r="G1032" t="s">
        <v>4293</v>
      </c>
      <c r="H1032" t="s">
        <v>48</v>
      </c>
      <c r="I1032" t="s">
        <v>39</v>
      </c>
      <c r="K1032" t="s">
        <v>72</v>
      </c>
      <c r="M1032">
        <v>783</v>
      </c>
      <c r="N1032" t="s">
        <v>376</v>
      </c>
      <c r="O1032" t="s">
        <v>142</v>
      </c>
      <c r="P1032">
        <v>414</v>
      </c>
      <c r="Q1032" t="s">
        <v>128</v>
      </c>
      <c r="R1032" t="s">
        <v>41</v>
      </c>
      <c r="T1032" t="s">
        <v>61</v>
      </c>
      <c r="U1032" t="s">
        <v>1278</v>
      </c>
      <c r="V1032" t="s">
        <v>44</v>
      </c>
      <c r="X1032" t="s">
        <v>45</v>
      </c>
      <c r="AA1032">
        <v>0</v>
      </c>
      <c r="AC1032">
        <v>0</v>
      </c>
      <c r="AG1032" t="s">
        <v>46</v>
      </c>
      <c r="AH1032" t="s">
        <v>158</v>
      </c>
      <c r="AI1032" s="1">
        <v>41352</v>
      </c>
      <c r="AJ1032">
        <v>12763.01</v>
      </c>
      <c r="AK1032" s="33">
        <f t="shared" si="48"/>
        <v>36</v>
      </c>
      <c r="AL1032" t="str">
        <f t="shared" si="49"/>
        <v>34-38</v>
      </c>
      <c r="AM1032" t="str">
        <f t="shared" si="50"/>
        <v>12.000 a 13.999</v>
      </c>
    </row>
    <row r="1033" spans="1:39" x14ac:dyDescent="0.25">
      <c r="A1033" t="s">
        <v>4294</v>
      </c>
      <c r="B1033" t="s">
        <v>36</v>
      </c>
      <c r="C1033">
        <v>2190958</v>
      </c>
      <c r="D1033">
        <v>75311674253</v>
      </c>
      <c r="E1033" t="s">
        <v>4295</v>
      </c>
      <c r="F1033" t="s">
        <v>53</v>
      </c>
      <c r="G1033" t="s">
        <v>4296</v>
      </c>
      <c r="H1033" t="s">
        <v>48</v>
      </c>
      <c r="I1033" t="s">
        <v>39</v>
      </c>
      <c r="K1033" t="s">
        <v>40</v>
      </c>
      <c r="M1033">
        <v>305</v>
      </c>
      <c r="N1033" t="s">
        <v>100</v>
      </c>
      <c r="O1033" t="s">
        <v>86</v>
      </c>
      <c r="P1033">
        <v>305</v>
      </c>
      <c r="Q1033" t="s">
        <v>100</v>
      </c>
      <c r="R1033" t="s">
        <v>86</v>
      </c>
      <c r="T1033" t="s">
        <v>413</v>
      </c>
      <c r="U1033" t="s">
        <v>1244</v>
      </c>
      <c r="V1033" t="s">
        <v>825</v>
      </c>
      <c r="X1033" t="s">
        <v>45</v>
      </c>
      <c r="AA1033">
        <v>0</v>
      </c>
      <c r="AC1033">
        <v>0</v>
      </c>
      <c r="AG1033" t="s">
        <v>826</v>
      </c>
      <c r="AH1033" t="s">
        <v>47</v>
      </c>
      <c r="AI1033" s="1">
        <v>44732</v>
      </c>
      <c r="AJ1033">
        <v>3866.06</v>
      </c>
      <c r="AK1033" s="33">
        <f t="shared" si="48"/>
        <v>38</v>
      </c>
      <c r="AL1033" t="str">
        <f t="shared" si="49"/>
        <v>34-38</v>
      </c>
      <c r="AM1033" t="str">
        <f t="shared" si="50"/>
        <v>2.000 a 3.999</v>
      </c>
    </row>
    <row r="1034" spans="1:39" x14ac:dyDescent="0.25">
      <c r="A1034" t="s">
        <v>4297</v>
      </c>
      <c r="B1034" t="s">
        <v>36</v>
      </c>
      <c r="C1034">
        <v>2036764</v>
      </c>
      <c r="D1034">
        <v>33928233840</v>
      </c>
      <c r="E1034" t="s">
        <v>4298</v>
      </c>
      <c r="F1034" t="s">
        <v>53</v>
      </c>
      <c r="G1034" t="s">
        <v>4299</v>
      </c>
      <c r="H1034" t="s">
        <v>48</v>
      </c>
      <c r="I1034" t="s">
        <v>39</v>
      </c>
      <c r="K1034" t="s">
        <v>72</v>
      </c>
      <c r="M1034">
        <v>349</v>
      </c>
      <c r="N1034" t="s">
        <v>65</v>
      </c>
      <c r="O1034" t="s">
        <v>41</v>
      </c>
      <c r="P1034">
        <v>349</v>
      </c>
      <c r="Q1034" t="s">
        <v>65</v>
      </c>
      <c r="R1034" t="s">
        <v>41</v>
      </c>
      <c r="T1034" t="s">
        <v>61</v>
      </c>
      <c r="U1034" t="s">
        <v>1278</v>
      </c>
      <c r="V1034" t="s">
        <v>44</v>
      </c>
      <c r="X1034" t="s">
        <v>45</v>
      </c>
      <c r="AA1034">
        <v>0</v>
      </c>
      <c r="AC1034">
        <v>0</v>
      </c>
      <c r="AG1034" t="s">
        <v>46</v>
      </c>
      <c r="AH1034" t="s">
        <v>158</v>
      </c>
      <c r="AI1034" s="1">
        <v>41449</v>
      </c>
      <c r="AJ1034">
        <v>12763.01</v>
      </c>
      <c r="AK1034" s="33">
        <f t="shared" si="48"/>
        <v>36</v>
      </c>
      <c r="AL1034" t="str">
        <f t="shared" si="49"/>
        <v>34-38</v>
      </c>
      <c r="AM1034" t="str">
        <f t="shared" si="50"/>
        <v>12.000 a 13.999</v>
      </c>
    </row>
    <row r="1035" spans="1:39" x14ac:dyDescent="0.25">
      <c r="A1035" t="s">
        <v>4300</v>
      </c>
      <c r="B1035" t="s">
        <v>36</v>
      </c>
      <c r="C1035">
        <v>3204678</v>
      </c>
      <c r="D1035">
        <v>31334201862</v>
      </c>
      <c r="E1035" t="s">
        <v>680</v>
      </c>
      <c r="F1035" t="s">
        <v>53</v>
      </c>
      <c r="G1035" t="s">
        <v>4301</v>
      </c>
      <c r="H1035" t="s">
        <v>48</v>
      </c>
      <c r="I1035" t="s">
        <v>39</v>
      </c>
      <c r="K1035" t="s">
        <v>72</v>
      </c>
      <c r="M1035">
        <v>314</v>
      </c>
      <c r="N1035" t="s">
        <v>135</v>
      </c>
      <c r="O1035" t="s">
        <v>86</v>
      </c>
      <c r="P1035">
        <v>314</v>
      </c>
      <c r="Q1035" t="s">
        <v>135</v>
      </c>
      <c r="R1035" t="s">
        <v>86</v>
      </c>
      <c r="T1035" t="s">
        <v>61</v>
      </c>
      <c r="U1035" t="s">
        <v>1244</v>
      </c>
      <c r="V1035" t="s">
        <v>44</v>
      </c>
      <c r="X1035" t="s">
        <v>45</v>
      </c>
      <c r="AA1035">
        <v>0</v>
      </c>
      <c r="AC1035">
        <v>0</v>
      </c>
      <c r="AG1035" t="s">
        <v>46</v>
      </c>
      <c r="AH1035" t="s">
        <v>158</v>
      </c>
      <c r="AI1035" s="1">
        <v>44076</v>
      </c>
      <c r="AJ1035">
        <v>10063.44</v>
      </c>
      <c r="AK1035" s="33">
        <f t="shared" si="48"/>
        <v>39</v>
      </c>
      <c r="AL1035" t="str">
        <f t="shared" si="49"/>
        <v>39-43</v>
      </c>
      <c r="AM1035" t="str">
        <f t="shared" si="50"/>
        <v>10.000 a 11.999</v>
      </c>
    </row>
    <row r="1036" spans="1:39" x14ac:dyDescent="0.25">
      <c r="A1036" t="s">
        <v>4302</v>
      </c>
      <c r="B1036" t="s">
        <v>36</v>
      </c>
      <c r="C1036">
        <v>1960968</v>
      </c>
      <c r="D1036">
        <v>28615835845</v>
      </c>
      <c r="E1036" t="s">
        <v>794</v>
      </c>
      <c r="F1036" t="s">
        <v>37</v>
      </c>
      <c r="G1036" t="s">
        <v>4303</v>
      </c>
      <c r="H1036" t="s">
        <v>48</v>
      </c>
      <c r="I1036" t="s">
        <v>39</v>
      </c>
      <c r="K1036" t="s">
        <v>72</v>
      </c>
      <c r="M1036">
        <v>800</v>
      </c>
      <c r="N1036" t="s">
        <v>701</v>
      </c>
      <c r="O1036" t="s">
        <v>55</v>
      </c>
      <c r="P1036">
        <v>1155</v>
      </c>
      <c r="Q1036" t="s">
        <v>188</v>
      </c>
      <c r="R1036" t="s">
        <v>55</v>
      </c>
      <c r="T1036" t="s">
        <v>61</v>
      </c>
      <c r="U1036" t="s">
        <v>1351</v>
      </c>
      <c r="V1036" t="s">
        <v>44</v>
      </c>
      <c r="X1036" t="s">
        <v>45</v>
      </c>
      <c r="Z1036" t="s">
        <v>166</v>
      </c>
      <c r="AA1036">
        <v>0</v>
      </c>
      <c r="AC1036">
        <v>0</v>
      </c>
      <c r="AE1036" t="s">
        <v>504</v>
      </c>
      <c r="AF1036" t="s">
        <v>505</v>
      </c>
      <c r="AG1036" t="s">
        <v>46</v>
      </c>
      <c r="AH1036" t="s">
        <v>158</v>
      </c>
      <c r="AI1036" s="1">
        <v>41123</v>
      </c>
      <c r="AJ1036">
        <v>16591.91</v>
      </c>
      <c r="AK1036" s="33">
        <f t="shared" si="48"/>
        <v>43</v>
      </c>
      <c r="AL1036" t="str">
        <f t="shared" si="49"/>
        <v>39-43</v>
      </c>
      <c r="AM1036" t="str">
        <f t="shared" si="50"/>
        <v>16.000 a 17.999</v>
      </c>
    </row>
    <row r="1037" spans="1:39" x14ac:dyDescent="0.25">
      <c r="A1037" t="s">
        <v>4304</v>
      </c>
      <c r="B1037" t="s">
        <v>36</v>
      </c>
      <c r="C1037">
        <v>2218506</v>
      </c>
      <c r="D1037">
        <v>79434452600</v>
      </c>
      <c r="E1037" t="s">
        <v>681</v>
      </c>
      <c r="F1037" t="s">
        <v>37</v>
      </c>
      <c r="G1037" t="s">
        <v>4305</v>
      </c>
      <c r="H1037" t="s">
        <v>48</v>
      </c>
      <c r="I1037" t="s">
        <v>39</v>
      </c>
      <c r="K1037" t="s">
        <v>40</v>
      </c>
      <c r="L1037" t="s">
        <v>223</v>
      </c>
      <c r="M1037">
        <v>407</v>
      </c>
      <c r="N1037" t="s">
        <v>161</v>
      </c>
      <c r="O1037" t="s">
        <v>41</v>
      </c>
      <c r="P1037">
        <v>407</v>
      </c>
      <c r="Q1037" t="s">
        <v>161</v>
      </c>
      <c r="R1037" t="s">
        <v>41</v>
      </c>
      <c r="T1037" t="s">
        <v>61</v>
      </c>
      <c r="U1037" t="s">
        <v>1252</v>
      </c>
      <c r="V1037" t="s">
        <v>44</v>
      </c>
      <c r="X1037" t="s">
        <v>45</v>
      </c>
      <c r="AA1037">
        <v>0</v>
      </c>
      <c r="AC1037">
        <v>0</v>
      </c>
      <c r="AG1037" t="s">
        <v>46</v>
      </c>
      <c r="AH1037" t="s">
        <v>158</v>
      </c>
      <c r="AI1037" s="1">
        <v>36209</v>
      </c>
      <c r="AJ1037">
        <v>20530.009999999998</v>
      </c>
      <c r="AK1037" s="33">
        <f t="shared" si="48"/>
        <v>52</v>
      </c>
      <c r="AL1037" t="str">
        <f t="shared" si="49"/>
        <v>49-53</v>
      </c>
      <c r="AM1037" t="str">
        <f t="shared" si="50"/>
        <v>20.000 ou mais</v>
      </c>
    </row>
    <row r="1038" spans="1:39" x14ac:dyDescent="0.25">
      <c r="A1038" t="s">
        <v>4306</v>
      </c>
      <c r="B1038" t="s">
        <v>36</v>
      </c>
      <c r="C1038">
        <v>2523004</v>
      </c>
      <c r="D1038">
        <v>2723421651</v>
      </c>
      <c r="E1038" t="s">
        <v>4307</v>
      </c>
      <c r="F1038" t="s">
        <v>53</v>
      </c>
      <c r="G1038" t="s">
        <v>4308</v>
      </c>
      <c r="H1038" t="s">
        <v>48</v>
      </c>
      <c r="I1038" t="s">
        <v>39</v>
      </c>
      <c r="K1038" t="s">
        <v>56</v>
      </c>
      <c r="L1038" t="s">
        <v>58</v>
      </c>
      <c r="M1038">
        <v>806</v>
      </c>
      <c r="N1038" t="s">
        <v>265</v>
      </c>
      <c r="O1038" t="s">
        <v>41</v>
      </c>
      <c r="P1038">
        <v>806</v>
      </c>
      <c r="Q1038" t="s">
        <v>265</v>
      </c>
      <c r="R1038" t="s">
        <v>41</v>
      </c>
      <c r="T1038" t="s">
        <v>61</v>
      </c>
      <c r="U1038" t="s">
        <v>1269</v>
      </c>
      <c r="V1038" t="s">
        <v>44</v>
      </c>
      <c r="X1038" t="s">
        <v>45</v>
      </c>
      <c r="Z1038" t="s">
        <v>162</v>
      </c>
      <c r="AA1038">
        <v>0</v>
      </c>
      <c r="AC1038">
        <v>0</v>
      </c>
      <c r="AE1038" t="s">
        <v>515</v>
      </c>
      <c r="AF1038" t="s">
        <v>4309</v>
      </c>
      <c r="AG1038" t="s">
        <v>46</v>
      </c>
      <c r="AH1038" t="s">
        <v>158</v>
      </c>
      <c r="AI1038" s="1">
        <v>39876</v>
      </c>
      <c r="AJ1038">
        <v>17945.810000000001</v>
      </c>
      <c r="AK1038" s="33">
        <f t="shared" si="48"/>
        <v>47</v>
      </c>
      <c r="AL1038" t="str">
        <f t="shared" si="49"/>
        <v>44-48</v>
      </c>
      <c r="AM1038" t="str">
        <f t="shared" si="50"/>
        <v>16.000 a 17.999</v>
      </c>
    </row>
    <row r="1039" spans="1:39" x14ac:dyDescent="0.25">
      <c r="A1039" t="s">
        <v>4310</v>
      </c>
      <c r="B1039" t="s">
        <v>36</v>
      </c>
      <c r="C1039">
        <v>2685516</v>
      </c>
      <c r="D1039">
        <v>72568020644</v>
      </c>
      <c r="E1039" t="s">
        <v>4311</v>
      </c>
      <c r="F1039" t="s">
        <v>53</v>
      </c>
      <c r="G1039" t="s">
        <v>1410</v>
      </c>
      <c r="H1039" t="s">
        <v>48</v>
      </c>
      <c r="I1039" t="s">
        <v>39</v>
      </c>
      <c r="K1039" t="s">
        <v>40</v>
      </c>
      <c r="L1039" t="s">
        <v>88</v>
      </c>
      <c r="M1039">
        <v>369</v>
      </c>
      <c r="N1039" t="s">
        <v>242</v>
      </c>
      <c r="O1039" t="s">
        <v>41</v>
      </c>
      <c r="P1039">
        <v>369</v>
      </c>
      <c r="Q1039" t="s">
        <v>242</v>
      </c>
      <c r="R1039" t="s">
        <v>41</v>
      </c>
      <c r="T1039" t="s">
        <v>61</v>
      </c>
      <c r="U1039" t="s">
        <v>1351</v>
      </c>
      <c r="V1039" t="s">
        <v>44</v>
      </c>
      <c r="X1039" t="s">
        <v>45</v>
      </c>
      <c r="AA1039">
        <v>0</v>
      </c>
      <c r="AC1039">
        <v>0</v>
      </c>
      <c r="AG1039" t="s">
        <v>46</v>
      </c>
      <c r="AH1039" t="s">
        <v>158</v>
      </c>
      <c r="AI1039" s="1">
        <v>40576</v>
      </c>
      <c r="AJ1039">
        <v>16591.91</v>
      </c>
      <c r="AK1039" s="33">
        <f t="shared" si="48"/>
        <v>50</v>
      </c>
      <c r="AL1039" t="str">
        <f t="shared" si="49"/>
        <v>49-53</v>
      </c>
      <c r="AM1039" t="str">
        <f t="shared" si="50"/>
        <v>16.000 a 17.999</v>
      </c>
    </row>
    <row r="1040" spans="1:39" x14ac:dyDescent="0.25">
      <c r="A1040" t="s">
        <v>4312</v>
      </c>
      <c r="B1040" t="s">
        <v>36</v>
      </c>
      <c r="C1040">
        <v>1566681</v>
      </c>
      <c r="D1040">
        <v>4256528660</v>
      </c>
      <c r="E1040" t="s">
        <v>4313</v>
      </c>
      <c r="F1040" t="s">
        <v>53</v>
      </c>
      <c r="G1040" t="s">
        <v>4314</v>
      </c>
      <c r="H1040" t="s">
        <v>67</v>
      </c>
      <c r="I1040" t="s">
        <v>39</v>
      </c>
      <c r="K1040" t="s">
        <v>72</v>
      </c>
      <c r="M1040">
        <v>807</v>
      </c>
      <c r="N1040" t="s">
        <v>210</v>
      </c>
      <c r="O1040" t="s">
        <v>41</v>
      </c>
      <c r="P1040">
        <v>807</v>
      </c>
      <c r="Q1040" t="s">
        <v>210</v>
      </c>
      <c r="R1040" t="s">
        <v>41</v>
      </c>
      <c r="T1040" t="s">
        <v>61</v>
      </c>
      <c r="U1040" t="s">
        <v>1269</v>
      </c>
      <c r="V1040" t="s">
        <v>44</v>
      </c>
      <c r="X1040" t="s">
        <v>45</v>
      </c>
      <c r="Z1040" t="s">
        <v>1627</v>
      </c>
      <c r="AA1040">
        <v>26235</v>
      </c>
      <c r="AB1040" t="s">
        <v>254</v>
      </c>
      <c r="AC1040">
        <v>0</v>
      </c>
      <c r="AE1040" t="s">
        <v>2289</v>
      </c>
      <c r="AF1040" t="s">
        <v>582</v>
      </c>
      <c r="AG1040" t="s">
        <v>46</v>
      </c>
      <c r="AH1040" t="s">
        <v>158</v>
      </c>
      <c r="AI1040" s="1">
        <v>40711</v>
      </c>
      <c r="AJ1040">
        <v>17945.810000000001</v>
      </c>
      <c r="AK1040" s="33">
        <f t="shared" si="48"/>
        <v>41</v>
      </c>
      <c r="AL1040" t="str">
        <f t="shared" si="49"/>
        <v>39-43</v>
      </c>
      <c r="AM1040" t="str">
        <f t="shared" si="50"/>
        <v>16.000 a 17.999</v>
      </c>
    </row>
    <row r="1041" spans="1:39" x14ac:dyDescent="0.25">
      <c r="A1041" t="s">
        <v>4315</v>
      </c>
      <c r="B1041" t="s">
        <v>36</v>
      </c>
      <c r="C1041">
        <v>1664834</v>
      </c>
      <c r="D1041">
        <v>97161063604</v>
      </c>
      <c r="E1041" t="s">
        <v>3231</v>
      </c>
      <c r="F1041" t="s">
        <v>53</v>
      </c>
      <c r="G1041" t="s">
        <v>4316</v>
      </c>
      <c r="H1041" t="s">
        <v>38</v>
      </c>
      <c r="I1041" t="s">
        <v>39</v>
      </c>
      <c r="K1041" t="s">
        <v>40</v>
      </c>
      <c r="L1041" t="s">
        <v>4317</v>
      </c>
      <c r="M1041">
        <v>349</v>
      </c>
      <c r="N1041" t="s">
        <v>65</v>
      </c>
      <c r="O1041" t="s">
        <v>41</v>
      </c>
      <c r="P1041">
        <v>349</v>
      </c>
      <c r="Q1041" t="s">
        <v>65</v>
      </c>
      <c r="R1041" t="s">
        <v>41</v>
      </c>
      <c r="T1041" t="s">
        <v>61</v>
      </c>
      <c r="U1041" t="s">
        <v>1269</v>
      </c>
      <c r="V1041" t="s">
        <v>44</v>
      </c>
      <c r="X1041" t="s">
        <v>45</v>
      </c>
      <c r="AA1041">
        <v>0</v>
      </c>
      <c r="AC1041">
        <v>0</v>
      </c>
      <c r="AG1041" t="s">
        <v>46</v>
      </c>
      <c r="AH1041" t="s">
        <v>158</v>
      </c>
      <c r="AI1041" s="1">
        <v>39762</v>
      </c>
      <c r="AJ1041">
        <v>17945.810000000001</v>
      </c>
      <c r="AK1041" s="33">
        <f t="shared" si="48"/>
        <v>48</v>
      </c>
      <c r="AL1041" t="str">
        <f t="shared" si="49"/>
        <v>44-48</v>
      </c>
      <c r="AM1041" t="str">
        <f t="shared" si="50"/>
        <v>16.000 a 17.999</v>
      </c>
    </row>
    <row r="1042" spans="1:39" x14ac:dyDescent="0.25">
      <c r="A1042" t="s">
        <v>4318</v>
      </c>
      <c r="B1042" t="s">
        <v>36</v>
      </c>
      <c r="C1042">
        <v>1974674</v>
      </c>
      <c r="D1042">
        <v>6108760664</v>
      </c>
      <c r="E1042" t="s">
        <v>4319</v>
      </c>
      <c r="F1042" t="s">
        <v>53</v>
      </c>
      <c r="G1042" t="s">
        <v>4320</v>
      </c>
      <c r="H1042" t="s">
        <v>48</v>
      </c>
      <c r="I1042" t="s">
        <v>39</v>
      </c>
      <c r="K1042" t="s">
        <v>40</v>
      </c>
      <c r="M1042">
        <v>326</v>
      </c>
      <c r="N1042" t="s">
        <v>87</v>
      </c>
      <c r="O1042" t="s">
        <v>86</v>
      </c>
      <c r="P1042">
        <v>326</v>
      </c>
      <c r="Q1042" t="s">
        <v>87</v>
      </c>
      <c r="R1042" t="s">
        <v>86</v>
      </c>
      <c r="T1042" t="s">
        <v>61</v>
      </c>
      <c r="U1042" t="s">
        <v>1351</v>
      </c>
      <c r="V1042" t="s">
        <v>44</v>
      </c>
      <c r="X1042" t="s">
        <v>45</v>
      </c>
      <c r="AA1042">
        <v>26236</v>
      </c>
      <c r="AB1042" t="s">
        <v>2921</v>
      </c>
      <c r="AC1042">
        <v>0</v>
      </c>
      <c r="AG1042" t="s">
        <v>46</v>
      </c>
      <c r="AH1042" t="s">
        <v>158</v>
      </c>
      <c r="AI1042" s="1">
        <v>42205</v>
      </c>
      <c r="AJ1042">
        <v>16591.91</v>
      </c>
      <c r="AK1042" s="33">
        <f t="shared" si="48"/>
        <v>40</v>
      </c>
      <c r="AL1042" t="str">
        <f t="shared" si="49"/>
        <v>39-43</v>
      </c>
      <c r="AM1042" t="str">
        <f t="shared" si="50"/>
        <v>16.000 a 17.999</v>
      </c>
    </row>
    <row r="1043" spans="1:39" x14ac:dyDescent="0.25">
      <c r="A1043" t="s">
        <v>4321</v>
      </c>
      <c r="B1043" t="s">
        <v>36</v>
      </c>
      <c r="C1043">
        <v>3258113</v>
      </c>
      <c r="D1043">
        <v>2729786392</v>
      </c>
      <c r="E1043" t="s">
        <v>439</v>
      </c>
      <c r="F1043" t="s">
        <v>53</v>
      </c>
      <c r="G1043" t="s">
        <v>4322</v>
      </c>
      <c r="H1043" t="s">
        <v>48</v>
      </c>
      <c r="I1043" t="s">
        <v>39</v>
      </c>
      <c r="K1043" t="s">
        <v>101</v>
      </c>
      <c r="M1043">
        <v>399</v>
      </c>
      <c r="N1043" t="s">
        <v>115</v>
      </c>
      <c r="O1043" t="s">
        <v>70</v>
      </c>
      <c r="P1043">
        <v>399</v>
      </c>
      <c r="Q1043" t="s">
        <v>115</v>
      </c>
      <c r="R1043" t="s">
        <v>70</v>
      </c>
      <c r="T1043" t="s">
        <v>61</v>
      </c>
      <c r="U1043" t="s">
        <v>1244</v>
      </c>
      <c r="V1043" t="s">
        <v>44</v>
      </c>
      <c r="X1043" t="s">
        <v>45</v>
      </c>
      <c r="AA1043">
        <v>0</v>
      </c>
      <c r="AC1043">
        <v>0</v>
      </c>
      <c r="AG1043" t="s">
        <v>46</v>
      </c>
      <c r="AH1043" t="s">
        <v>158</v>
      </c>
      <c r="AI1043" s="1">
        <v>44522</v>
      </c>
      <c r="AJ1043">
        <v>9616.18</v>
      </c>
      <c r="AK1043" s="33">
        <f t="shared" si="48"/>
        <v>31</v>
      </c>
      <c r="AL1043" t="str">
        <f t="shared" si="49"/>
        <v>29-33</v>
      </c>
      <c r="AM1043" t="str">
        <f t="shared" si="50"/>
        <v>8.000 a 9.999</v>
      </c>
    </row>
    <row r="1044" spans="1:39" x14ac:dyDescent="0.25">
      <c r="A1044" t="s">
        <v>4323</v>
      </c>
      <c r="B1044" t="s">
        <v>36</v>
      </c>
      <c r="C1044">
        <v>3133075</v>
      </c>
      <c r="D1044">
        <v>36986849850</v>
      </c>
      <c r="E1044" t="s">
        <v>4324</v>
      </c>
      <c r="F1044" t="s">
        <v>53</v>
      </c>
      <c r="G1044" t="s">
        <v>4325</v>
      </c>
      <c r="H1044" t="s">
        <v>48</v>
      </c>
      <c r="I1044" t="s">
        <v>39</v>
      </c>
      <c r="K1044" t="s">
        <v>72</v>
      </c>
      <c r="M1044">
        <v>344</v>
      </c>
      <c r="N1044" t="s">
        <v>111</v>
      </c>
      <c r="O1044" t="s">
        <v>41</v>
      </c>
      <c r="P1044">
        <v>344</v>
      </c>
      <c r="Q1044" t="s">
        <v>111</v>
      </c>
      <c r="R1044" t="s">
        <v>41</v>
      </c>
      <c r="T1044" t="s">
        <v>61</v>
      </c>
      <c r="U1044" t="s">
        <v>1257</v>
      </c>
      <c r="V1044" t="s">
        <v>44</v>
      </c>
      <c r="X1044" t="s">
        <v>45</v>
      </c>
      <c r="AA1044">
        <v>0</v>
      </c>
      <c r="AC1044">
        <v>0</v>
      </c>
      <c r="AG1044" t="s">
        <v>46</v>
      </c>
      <c r="AH1044" t="s">
        <v>158</v>
      </c>
      <c r="AI1044" s="1">
        <v>43640</v>
      </c>
      <c r="AJ1044">
        <v>11800.12</v>
      </c>
      <c r="AK1044" s="33">
        <f t="shared" si="48"/>
        <v>35</v>
      </c>
      <c r="AL1044" t="str">
        <f t="shared" si="49"/>
        <v>34-38</v>
      </c>
      <c r="AM1044" t="str">
        <f t="shared" si="50"/>
        <v>10.000 a 11.999</v>
      </c>
    </row>
    <row r="1045" spans="1:39" x14ac:dyDescent="0.25">
      <c r="A1045" t="s">
        <v>4326</v>
      </c>
      <c r="B1045" t="s">
        <v>36</v>
      </c>
      <c r="C1045">
        <v>2504751</v>
      </c>
      <c r="D1045">
        <v>5531524676</v>
      </c>
      <c r="E1045" t="s">
        <v>4327</v>
      </c>
      <c r="F1045" t="s">
        <v>37</v>
      </c>
      <c r="G1045" t="s">
        <v>4328</v>
      </c>
      <c r="H1045" t="s">
        <v>48</v>
      </c>
      <c r="I1045" t="s">
        <v>39</v>
      </c>
      <c r="K1045" t="s">
        <v>40</v>
      </c>
      <c r="L1045" t="s">
        <v>4329</v>
      </c>
      <c r="M1045">
        <v>363</v>
      </c>
      <c r="N1045" t="s">
        <v>155</v>
      </c>
      <c r="O1045" t="s">
        <v>41</v>
      </c>
      <c r="P1045">
        <v>363</v>
      </c>
      <c r="Q1045" t="s">
        <v>155</v>
      </c>
      <c r="R1045" t="s">
        <v>41</v>
      </c>
      <c r="T1045" t="s">
        <v>61</v>
      </c>
      <c r="U1045" t="s">
        <v>1351</v>
      </c>
      <c r="V1045" t="s">
        <v>44</v>
      </c>
      <c r="X1045" t="s">
        <v>45</v>
      </c>
      <c r="AA1045">
        <v>0</v>
      </c>
      <c r="AC1045">
        <v>0</v>
      </c>
      <c r="AG1045" t="s">
        <v>46</v>
      </c>
      <c r="AH1045" t="s">
        <v>158</v>
      </c>
      <c r="AI1045" s="1">
        <v>39339</v>
      </c>
      <c r="AJ1045">
        <v>16591.91</v>
      </c>
      <c r="AK1045" s="33">
        <f t="shared" si="48"/>
        <v>42</v>
      </c>
      <c r="AL1045" t="str">
        <f t="shared" si="49"/>
        <v>39-43</v>
      </c>
      <c r="AM1045" t="str">
        <f t="shared" si="50"/>
        <v>16.000 a 17.999</v>
      </c>
    </row>
    <row r="1046" spans="1:39" x14ac:dyDescent="0.25">
      <c r="A1046" t="s">
        <v>4330</v>
      </c>
      <c r="B1046" t="s">
        <v>36</v>
      </c>
      <c r="C1046">
        <v>2605152</v>
      </c>
      <c r="D1046">
        <v>6388715656</v>
      </c>
      <c r="E1046" t="s">
        <v>4331</v>
      </c>
      <c r="F1046" t="s">
        <v>37</v>
      </c>
      <c r="G1046" t="s">
        <v>4332</v>
      </c>
      <c r="H1046" t="s">
        <v>48</v>
      </c>
      <c r="I1046" t="s">
        <v>39</v>
      </c>
      <c r="K1046" t="s">
        <v>56</v>
      </c>
      <c r="M1046">
        <v>305</v>
      </c>
      <c r="N1046" t="s">
        <v>100</v>
      </c>
      <c r="O1046" t="s">
        <v>86</v>
      </c>
      <c r="P1046">
        <v>305</v>
      </c>
      <c r="Q1046" t="s">
        <v>100</v>
      </c>
      <c r="R1046" t="s">
        <v>86</v>
      </c>
      <c r="T1046" t="s">
        <v>61</v>
      </c>
      <c r="U1046" t="s">
        <v>1244</v>
      </c>
      <c r="V1046" t="s">
        <v>44</v>
      </c>
      <c r="X1046" t="s">
        <v>45</v>
      </c>
      <c r="AA1046">
        <v>0</v>
      </c>
      <c r="AC1046">
        <v>0</v>
      </c>
      <c r="AG1046" t="s">
        <v>46</v>
      </c>
      <c r="AH1046" t="s">
        <v>47</v>
      </c>
      <c r="AI1046" s="1">
        <v>44369</v>
      </c>
      <c r="AJ1046">
        <v>5831.21</v>
      </c>
      <c r="AK1046" s="33">
        <f t="shared" si="48"/>
        <v>39</v>
      </c>
      <c r="AL1046" t="str">
        <f t="shared" si="49"/>
        <v>39-43</v>
      </c>
      <c r="AM1046" t="str">
        <f t="shared" si="50"/>
        <v>4.000 a 5.999</v>
      </c>
    </row>
    <row r="1047" spans="1:39" x14ac:dyDescent="0.25">
      <c r="A1047" t="s">
        <v>4333</v>
      </c>
      <c r="B1047" t="s">
        <v>36</v>
      </c>
      <c r="C1047">
        <v>1154652</v>
      </c>
      <c r="D1047">
        <v>11684672686</v>
      </c>
      <c r="E1047" t="s">
        <v>4334</v>
      </c>
      <c r="F1047" t="s">
        <v>37</v>
      </c>
      <c r="G1047" t="s">
        <v>4335</v>
      </c>
      <c r="H1047" t="s">
        <v>48</v>
      </c>
      <c r="I1047" t="s">
        <v>39</v>
      </c>
      <c r="K1047" t="s">
        <v>40</v>
      </c>
      <c r="M1047">
        <v>960</v>
      </c>
      <c r="N1047" t="s">
        <v>2644</v>
      </c>
      <c r="O1047" t="s">
        <v>142</v>
      </c>
      <c r="P1047">
        <v>960</v>
      </c>
      <c r="Q1047" t="s">
        <v>2644</v>
      </c>
      <c r="R1047" t="s">
        <v>142</v>
      </c>
      <c r="T1047" t="s">
        <v>61</v>
      </c>
      <c r="U1047" t="s">
        <v>1244</v>
      </c>
      <c r="V1047" t="s">
        <v>44</v>
      </c>
      <c r="X1047" t="s">
        <v>45</v>
      </c>
      <c r="AA1047">
        <v>0</v>
      </c>
      <c r="AC1047">
        <v>0</v>
      </c>
      <c r="AG1047" t="s">
        <v>46</v>
      </c>
      <c r="AH1047" t="s">
        <v>158</v>
      </c>
      <c r="AI1047" s="1">
        <v>44830</v>
      </c>
      <c r="AJ1047">
        <v>9616.18</v>
      </c>
      <c r="AK1047" s="33">
        <f t="shared" si="48"/>
        <v>27</v>
      </c>
      <c r="AL1047" t="str">
        <f t="shared" si="49"/>
        <v>24-28</v>
      </c>
      <c r="AM1047" t="str">
        <f t="shared" si="50"/>
        <v>8.000 a 9.999</v>
      </c>
    </row>
    <row r="1048" spans="1:39" x14ac:dyDescent="0.25">
      <c r="A1048" t="s">
        <v>4336</v>
      </c>
      <c r="B1048" t="s">
        <v>36</v>
      </c>
      <c r="C1048">
        <v>3065990</v>
      </c>
      <c r="D1048">
        <v>3912662681</v>
      </c>
      <c r="E1048" t="s">
        <v>4337</v>
      </c>
      <c r="F1048" t="s">
        <v>37</v>
      </c>
      <c r="G1048" t="s">
        <v>4338</v>
      </c>
      <c r="H1048" t="s">
        <v>48</v>
      </c>
      <c r="I1048" t="s">
        <v>39</v>
      </c>
      <c r="K1048" t="s">
        <v>40</v>
      </c>
      <c r="M1048">
        <v>305</v>
      </c>
      <c r="N1048" t="s">
        <v>100</v>
      </c>
      <c r="O1048" t="s">
        <v>86</v>
      </c>
      <c r="P1048">
        <v>305</v>
      </c>
      <c r="Q1048" t="s">
        <v>100</v>
      </c>
      <c r="R1048" t="s">
        <v>86</v>
      </c>
      <c r="T1048" t="s">
        <v>61</v>
      </c>
      <c r="U1048" t="s">
        <v>1257</v>
      </c>
      <c r="V1048" t="s">
        <v>44</v>
      </c>
      <c r="X1048" t="s">
        <v>45</v>
      </c>
      <c r="AA1048">
        <v>0</v>
      </c>
      <c r="AC1048">
        <v>0</v>
      </c>
      <c r="AG1048" t="s">
        <v>46</v>
      </c>
      <c r="AH1048" t="s">
        <v>158</v>
      </c>
      <c r="AI1048" s="1">
        <v>43314</v>
      </c>
      <c r="AJ1048">
        <v>12348.96</v>
      </c>
      <c r="AK1048" s="33">
        <f t="shared" si="48"/>
        <v>45</v>
      </c>
      <c r="AL1048" t="str">
        <f t="shared" si="49"/>
        <v>44-48</v>
      </c>
      <c r="AM1048" t="str">
        <f t="shared" si="50"/>
        <v>12.000 a 13.999</v>
      </c>
    </row>
    <row r="1049" spans="1:39" x14ac:dyDescent="0.25">
      <c r="A1049" t="s">
        <v>4339</v>
      </c>
      <c r="B1049" t="s">
        <v>36</v>
      </c>
      <c r="C1049">
        <v>2281296</v>
      </c>
      <c r="D1049">
        <v>55644570134</v>
      </c>
      <c r="E1049" t="s">
        <v>4340</v>
      </c>
      <c r="F1049" t="s">
        <v>37</v>
      </c>
      <c r="G1049" t="s">
        <v>4341</v>
      </c>
      <c r="H1049" t="s">
        <v>48</v>
      </c>
      <c r="I1049" t="s">
        <v>39</v>
      </c>
      <c r="K1049" t="s">
        <v>56</v>
      </c>
      <c r="M1049">
        <v>305</v>
      </c>
      <c r="N1049" t="s">
        <v>100</v>
      </c>
      <c r="O1049" t="s">
        <v>86</v>
      </c>
      <c r="P1049">
        <v>305</v>
      </c>
      <c r="Q1049" t="s">
        <v>100</v>
      </c>
      <c r="R1049" t="s">
        <v>86</v>
      </c>
      <c r="T1049" t="s">
        <v>61</v>
      </c>
      <c r="U1049" t="s">
        <v>1278</v>
      </c>
      <c r="V1049" t="s">
        <v>44</v>
      </c>
      <c r="X1049" t="s">
        <v>45</v>
      </c>
      <c r="AA1049">
        <v>0</v>
      </c>
      <c r="AC1049">
        <v>0</v>
      </c>
      <c r="AG1049" t="s">
        <v>46</v>
      </c>
      <c r="AH1049" t="s">
        <v>158</v>
      </c>
      <c r="AI1049" s="1">
        <v>41310</v>
      </c>
      <c r="AJ1049">
        <v>12763.01</v>
      </c>
      <c r="AK1049" s="33">
        <f t="shared" si="48"/>
        <v>49</v>
      </c>
      <c r="AL1049" t="str">
        <f t="shared" si="49"/>
        <v>49-53</v>
      </c>
      <c r="AM1049" t="str">
        <f t="shared" si="50"/>
        <v>12.000 a 13.999</v>
      </c>
    </row>
    <row r="1050" spans="1:39" x14ac:dyDescent="0.25">
      <c r="A1050" t="s">
        <v>4342</v>
      </c>
      <c r="B1050" t="s">
        <v>36</v>
      </c>
      <c r="C1050">
        <v>3258370</v>
      </c>
      <c r="D1050">
        <v>10984170626</v>
      </c>
      <c r="E1050" t="s">
        <v>4343</v>
      </c>
      <c r="F1050" t="s">
        <v>37</v>
      </c>
      <c r="G1050" t="s">
        <v>4344</v>
      </c>
      <c r="H1050" t="s">
        <v>48</v>
      </c>
      <c r="I1050" t="s">
        <v>39</v>
      </c>
      <c r="K1050" t="s">
        <v>40</v>
      </c>
      <c r="M1050">
        <v>305</v>
      </c>
      <c r="N1050" t="s">
        <v>100</v>
      </c>
      <c r="O1050" t="s">
        <v>86</v>
      </c>
      <c r="P1050">
        <v>305</v>
      </c>
      <c r="Q1050" t="s">
        <v>100</v>
      </c>
      <c r="R1050" t="s">
        <v>86</v>
      </c>
      <c r="T1050" t="s">
        <v>413</v>
      </c>
      <c r="U1050" t="s">
        <v>1244</v>
      </c>
      <c r="V1050" t="s">
        <v>825</v>
      </c>
      <c r="X1050" t="s">
        <v>45</v>
      </c>
      <c r="AA1050">
        <v>0</v>
      </c>
      <c r="AC1050">
        <v>0</v>
      </c>
      <c r="AG1050" t="s">
        <v>826</v>
      </c>
      <c r="AH1050" t="s">
        <v>47</v>
      </c>
      <c r="AI1050" s="1">
        <v>44529</v>
      </c>
      <c r="AJ1050">
        <v>3866.06</v>
      </c>
      <c r="AK1050" s="33">
        <f t="shared" si="48"/>
        <v>28</v>
      </c>
      <c r="AL1050" t="str">
        <f t="shared" si="49"/>
        <v>24-28</v>
      </c>
      <c r="AM1050" t="str">
        <f t="shared" si="50"/>
        <v>2.000 a 3.999</v>
      </c>
    </row>
    <row r="1051" spans="1:39" x14ac:dyDescent="0.25">
      <c r="A1051" t="s">
        <v>4345</v>
      </c>
      <c r="B1051" t="s">
        <v>36</v>
      </c>
      <c r="C1051">
        <v>2692396</v>
      </c>
      <c r="D1051">
        <v>3988786683</v>
      </c>
      <c r="E1051" t="s">
        <v>4346</v>
      </c>
      <c r="F1051" t="s">
        <v>37</v>
      </c>
      <c r="G1051" t="s">
        <v>4347</v>
      </c>
      <c r="H1051" t="s">
        <v>48</v>
      </c>
      <c r="I1051" t="s">
        <v>39</v>
      </c>
      <c r="K1051" t="s">
        <v>40</v>
      </c>
      <c r="L1051" t="s">
        <v>59</v>
      </c>
      <c r="M1051">
        <v>319</v>
      </c>
      <c r="N1051" t="s">
        <v>118</v>
      </c>
      <c r="O1051" t="s">
        <v>86</v>
      </c>
      <c r="P1051">
        <v>319</v>
      </c>
      <c r="Q1051" t="s">
        <v>118</v>
      </c>
      <c r="R1051" t="s">
        <v>86</v>
      </c>
      <c r="T1051" t="s">
        <v>61</v>
      </c>
      <c r="U1051" t="s">
        <v>1351</v>
      </c>
      <c r="V1051" t="s">
        <v>44</v>
      </c>
      <c r="X1051" t="s">
        <v>45</v>
      </c>
      <c r="AA1051">
        <v>0</v>
      </c>
      <c r="AC1051">
        <v>0</v>
      </c>
      <c r="AG1051" t="s">
        <v>46</v>
      </c>
      <c r="AH1051" t="s">
        <v>158</v>
      </c>
      <c r="AI1051" s="1">
        <v>41323</v>
      </c>
      <c r="AJ1051">
        <v>17363.62</v>
      </c>
      <c r="AK1051" s="33">
        <f t="shared" si="48"/>
        <v>44</v>
      </c>
      <c r="AL1051" t="str">
        <f t="shared" si="49"/>
        <v>44-48</v>
      </c>
      <c r="AM1051" t="str">
        <f t="shared" si="50"/>
        <v>16.000 a 17.999</v>
      </c>
    </row>
    <row r="1052" spans="1:39" x14ac:dyDescent="0.25">
      <c r="A1052" t="s">
        <v>4348</v>
      </c>
      <c r="B1052" t="s">
        <v>36</v>
      </c>
      <c r="C1052">
        <v>2678886</v>
      </c>
      <c r="D1052">
        <v>4497868621</v>
      </c>
      <c r="E1052" t="s">
        <v>4349</v>
      </c>
      <c r="F1052" t="s">
        <v>37</v>
      </c>
      <c r="G1052" t="s">
        <v>4350</v>
      </c>
      <c r="H1052" t="s">
        <v>48</v>
      </c>
      <c r="I1052" t="s">
        <v>39</v>
      </c>
      <c r="K1052" t="s">
        <v>40</v>
      </c>
      <c r="M1052">
        <v>305</v>
      </c>
      <c r="N1052" t="s">
        <v>100</v>
      </c>
      <c r="O1052" t="s">
        <v>86</v>
      </c>
      <c r="P1052">
        <v>305</v>
      </c>
      <c r="Q1052" t="s">
        <v>100</v>
      </c>
      <c r="R1052" t="s">
        <v>86</v>
      </c>
      <c r="T1052" t="s">
        <v>61</v>
      </c>
      <c r="U1052" t="s">
        <v>1257</v>
      </c>
      <c r="V1052" t="s">
        <v>44</v>
      </c>
      <c r="X1052" t="s">
        <v>45</v>
      </c>
      <c r="AA1052">
        <v>0</v>
      </c>
      <c r="AC1052">
        <v>0</v>
      </c>
      <c r="AG1052" t="s">
        <v>46</v>
      </c>
      <c r="AH1052" t="s">
        <v>47</v>
      </c>
      <c r="AI1052" s="1">
        <v>43161</v>
      </c>
      <c r="AJ1052">
        <v>7155.54</v>
      </c>
      <c r="AK1052" s="33">
        <f t="shared" si="48"/>
        <v>41</v>
      </c>
      <c r="AL1052" t="str">
        <f t="shared" si="49"/>
        <v>39-43</v>
      </c>
      <c r="AM1052" t="str">
        <f t="shared" si="50"/>
        <v>6.000 a 7.999</v>
      </c>
    </row>
    <row r="1053" spans="1:39" x14ac:dyDescent="0.25">
      <c r="A1053" t="s">
        <v>4351</v>
      </c>
      <c r="B1053" t="s">
        <v>36</v>
      </c>
      <c r="C1053">
        <v>3014156</v>
      </c>
      <c r="D1053">
        <v>6547318613</v>
      </c>
      <c r="E1053" t="s">
        <v>4352</v>
      </c>
      <c r="F1053" t="s">
        <v>37</v>
      </c>
      <c r="G1053" t="s">
        <v>4353</v>
      </c>
      <c r="H1053" t="s">
        <v>48</v>
      </c>
      <c r="I1053" t="s">
        <v>39</v>
      </c>
      <c r="K1053" t="s">
        <v>40</v>
      </c>
      <c r="M1053">
        <v>789</v>
      </c>
      <c r="N1053" t="s">
        <v>252</v>
      </c>
      <c r="O1053" t="s">
        <v>104</v>
      </c>
      <c r="P1053">
        <v>410</v>
      </c>
      <c r="Q1053" t="s">
        <v>253</v>
      </c>
      <c r="R1053" t="s">
        <v>41</v>
      </c>
      <c r="T1053" t="s">
        <v>61</v>
      </c>
      <c r="U1053" t="s">
        <v>1257</v>
      </c>
      <c r="V1053" t="s">
        <v>44</v>
      </c>
      <c r="X1053" t="s">
        <v>45</v>
      </c>
      <c r="AA1053">
        <v>0</v>
      </c>
      <c r="AC1053">
        <v>0</v>
      </c>
      <c r="AG1053" t="s">
        <v>46</v>
      </c>
      <c r="AH1053" t="s">
        <v>158</v>
      </c>
      <c r="AI1053" s="1">
        <v>43158</v>
      </c>
      <c r="AJ1053">
        <v>11800.12</v>
      </c>
      <c r="AK1053" s="33">
        <f t="shared" si="48"/>
        <v>38</v>
      </c>
      <c r="AL1053" t="str">
        <f t="shared" si="49"/>
        <v>34-38</v>
      </c>
      <c r="AM1053" t="str">
        <f t="shared" si="50"/>
        <v>10.000 a 11.999</v>
      </c>
    </row>
    <row r="1054" spans="1:39" x14ac:dyDescent="0.25">
      <c r="A1054" t="s">
        <v>564</v>
      </c>
      <c r="B1054" t="s">
        <v>36</v>
      </c>
      <c r="C1054">
        <v>3002628</v>
      </c>
      <c r="D1054">
        <v>8958701692</v>
      </c>
      <c r="E1054" t="s">
        <v>552</v>
      </c>
      <c r="F1054" t="s">
        <v>37</v>
      </c>
      <c r="G1054" t="s">
        <v>565</v>
      </c>
      <c r="H1054" t="s">
        <v>48</v>
      </c>
      <c r="I1054" t="s">
        <v>39</v>
      </c>
      <c r="K1054" t="s">
        <v>40</v>
      </c>
      <c r="M1054">
        <v>305</v>
      </c>
      <c r="N1054" t="s">
        <v>100</v>
      </c>
      <c r="O1054" t="s">
        <v>86</v>
      </c>
      <c r="P1054">
        <v>305</v>
      </c>
      <c r="Q1054" t="s">
        <v>100</v>
      </c>
      <c r="R1054" t="s">
        <v>86</v>
      </c>
      <c r="T1054" t="s">
        <v>52</v>
      </c>
      <c r="U1054" t="s">
        <v>1244</v>
      </c>
      <c r="V1054" t="s">
        <v>44</v>
      </c>
      <c r="X1054" t="s">
        <v>45</v>
      </c>
      <c r="AA1054">
        <v>0</v>
      </c>
      <c r="AC1054">
        <v>0</v>
      </c>
      <c r="AG1054" t="s">
        <v>46</v>
      </c>
      <c r="AH1054" t="s">
        <v>47</v>
      </c>
      <c r="AI1054" s="1">
        <v>44729</v>
      </c>
      <c r="AJ1054">
        <v>4304.92</v>
      </c>
      <c r="AK1054" s="33">
        <f t="shared" si="48"/>
        <v>34</v>
      </c>
      <c r="AL1054" t="str">
        <f t="shared" si="49"/>
        <v>34-38</v>
      </c>
      <c r="AM1054" t="str">
        <f t="shared" si="50"/>
        <v>4.000 a 5.999</v>
      </c>
    </row>
    <row r="1055" spans="1:39" x14ac:dyDescent="0.25">
      <c r="A1055" t="s">
        <v>4354</v>
      </c>
      <c r="B1055" t="s">
        <v>36</v>
      </c>
      <c r="C1055">
        <v>1843971</v>
      </c>
      <c r="D1055">
        <v>1349386669</v>
      </c>
      <c r="E1055" t="s">
        <v>1370</v>
      </c>
      <c r="F1055" t="s">
        <v>37</v>
      </c>
      <c r="G1055" t="s">
        <v>4355</v>
      </c>
      <c r="H1055" t="s">
        <v>48</v>
      </c>
      <c r="I1055" t="s">
        <v>39</v>
      </c>
      <c r="K1055" t="s">
        <v>40</v>
      </c>
      <c r="M1055">
        <v>410</v>
      </c>
      <c r="N1055" t="s">
        <v>253</v>
      </c>
      <c r="O1055" t="s">
        <v>41</v>
      </c>
      <c r="P1055">
        <v>410</v>
      </c>
      <c r="Q1055" t="s">
        <v>253</v>
      </c>
      <c r="R1055" t="s">
        <v>41</v>
      </c>
      <c r="T1055" t="s">
        <v>61</v>
      </c>
      <c r="U1055" t="s">
        <v>1351</v>
      </c>
      <c r="V1055" t="s">
        <v>44</v>
      </c>
      <c r="X1055" t="s">
        <v>45</v>
      </c>
      <c r="AA1055">
        <v>0</v>
      </c>
      <c r="AC1055">
        <v>0</v>
      </c>
      <c r="AG1055" t="s">
        <v>46</v>
      </c>
      <c r="AH1055" t="s">
        <v>158</v>
      </c>
      <c r="AI1055" s="1">
        <v>40582</v>
      </c>
      <c r="AJ1055">
        <v>17575.09</v>
      </c>
      <c r="AK1055" s="33">
        <f t="shared" si="48"/>
        <v>44</v>
      </c>
      <c r="AL1055" t="str">
        <f t="shared" si="49"/>
        <v>44-48</v>
      </c>
      <c r="AM1055" t="str">
        <f t="shared" si="50"/>
        <v>16.000 a 17.999</v>
      </c>
    </row>
    <row r="1056" spans="1:39" x14ac:dyDescent="0.25">
      <c r="A1056" t="s">
        <v>4356</v>
      </c>
      <c r="B1056" t="s">
        <v>36</v>
      </c>
      <c r="C1056">
        <v>1294656</v>
      </c>
      <c r="D1056">
        <v>91115647687</v>
      </c>
      <c r="E1056" t="s">
        <v>4357</v>
      </c>
      <c r="F1056" t="s">
        <v>37</v>
      </c>
      <c r="G1056" t="s">
        <v>4358</v>
      </c>
      <c r="H1056" t="s">
        <v>48</v>
      </c>
      <c r="I1056" t="s">
        <v>39</v>
      </c>
      <c r="K1056" t="s">
        <v>114</v>
      </c>
      <c r="M1056">
        <v>305</v>
      </c>
      <c r="N1056" t="s">
        <v>100</v>
      </c>
      <c r="O1056" t="s">
        <v>86</v>
      </c>
      <c r="P1056">
        <v>305</v>
      </c>
      <c r="Q1056" t="s">
        <v>100</v>
      </c>
      <c r="R1056" t="s">
        <v>86</v>
      </c>
      <c r="T1056" t="s">
        <v>61</v>
      </c>
      <c r="U1056" t="s">
        <v>1236</v>
      </c>
      <c r="V1056" t="s">
        <v>44</v>
      </c>
      <c r="X1056" t="s">
        <v>45</v>
      </c>
      <c r="AA1056">
        <v>0</v>
      </c>
      <c r="AC1056">
        <v>0</v>
      </c>
      <c r="AG1056" t="s">
        <v>46</v>
      </c>
      <c r="AH1056" t="s">
        <v>47</v>
      </c>
      <c r="AI1056" s="1">
        <v>41477</v>
      </c>
      <c r="AJ1056">
        <v>7441.76</v>
      </c>
      <c r="AK1056" s="33">
        <f t="shared" si="48"/>
        <v>47</v>
      </c>
      <c r="AL1056" t="str">
        <f t="shared" si="49"/>
        <v>44-48</v>
      </c>
      <c r="AM1056" t="str">
        <f t="shared" si="50"/>
        <v>6.000 a 7.999</v>
      </c>
    </row>
    <row r="1057" spans="1:39" x14ac:dyDescent="0.25">
      <c r="A1057" t="s">
        <v>4359</v>
      </c>
      <c r="B1057" t="s">
        <v>36</v>
      </c>
      <c r="C1057">
        <v>3610822</v>
      </c>
      <c r="D1057">
        <v>6630161696</v>
      </c>
      <c r="E1057" t="s">
        <v>4360</v>
      </c>
      <c r="F1057" t="s">
        <v>37</v>
      </c>
      <c r="G1057" t="s">
        <v>4361</v>
      </c>
      <c r="H1057" t="s">
        <v>48</v>
      </c>
      <c r="I1057" t="s">
        <v>39</v>
      </c>
      <c r="K1057" t="s">
        <v>40</v>
      </c>
      <c r="L1057" t="s">
        <v>4362</v>
      </c>
      <c r="M1057">
        <v>349</v>
      </c>
      <c r="N1057" t="s">
        <v>65</v>
      </c>
      <c r="O1057" t="s">
        <v>41</v>
      </c>
      <c r="P1057">
        <v>349</v>
      </c>
      <c r="Q1057" t="s">
        <v>65</v>
      </c>
      <c r="R1057" t="s">
        <v>41</v>
      </c>
      <c r="T1057" t="s">
        <v>77</v>
      </c>
      <c r="U1057" t="s">
        <v>1244</v>
      </c>
      <c r="V1057" t="s">
        <v>825</v>
      </c>
      <c r="X1057" t="s">
        <v>45</v>
      </c>
      <c r="AA1057">
        <v>0</v>
      </c>
      <c r="AC1057">
        <v>0</v>
      </c>
      <c r="AG1057" t="s">
        <v>826</v>
      </c>
      <c r="AH1057" t="s">
        <v>47</v>
      </c>
      <c r="AI1057" s="1">
        <v>44669</v>
      </c>
      <c r="AJ1057">
        <v>2846.15</v>
      </c>
      <c r="AK1057" s="33">
        <f t="shared" si="48"/>
        <v>40</v>
      </c>
      <c r="AL1057" t="str">
        <f t="shared" si="49"/>
        <v>39-43</v>
      </c>
      <c r="AM1057" t="str">
        <f t="shared" si="50"/>
        <v>2.000 a 3.999</v>
      </c>
    </row>
    <row r="1058" spans="1:39" x14ac:dyDescent="0.25">
      <c r="A1058" t="s">
        <v>4363</v>
      </c>
      <c r="B1058" t="s">
        <v>36</v>
      </c>
      <c r="C1058">
        <v>2279415</v>
      </c>
      <c r="D1058">
        <v>2963055536</v>
      </c>
      <c r="E1058" t="s">
        <v>4364</v>
      </c>
      <c r="F1058" t="s">
        <v>37</v>
      </c>
      <c r="G1058" t="s">
        <v>4365</v>
      </c>
      <c r="H1058" t="s">
        <v>38</v>
      </c>
      <c r="I1058" t="s">
        <v>39</v>
      </c>
      <c r="K1058" t="s">
        <v>215</v>
      </c>
      <c r="M1058">
        <v>326</v>
      </c>
      <c r="N1058" t="s">
        <v>87</v>
      </c>
      <c r="O1058" t="s">
        <v>86</v>
      </c>
      <c r="P1058">
        <v>326</v>
      </c>
      <c r="Q1058" t="s">
        <v>87</v>
      </c>
      <c r="R1058" t="s">
        <v>86</v>
      </c>
      <c r="T1058" t="s">
        <v>61</v>
      </c>
      <c r="U1058" t="s">
        <v>1236</v>
      </c>
      <c r="V1058" t="s">
        <v>44</v>
      </c>
      <c r="X1058" t="s">
        <v>45</v>
      </c>
      <c r="Z1058" t="s">
        <v>162</v>
      </c>
      <c r="AA1058">
        <v>0</v>
      </c>
      <c r="AC1058">
        <v>0</v>
      </c>
      <c r="AE1058" t="s">
        <v>315</v>
      </c>
      <c r="AF1058" t="s">
        <v>4366</v>
      </c>
      <c r="AG1058" t="s">
        <v>46</v>
      </c>
      <c r="AH1058" t="s">
        <v>158</v>
      </c>
      <c r="AI1058" s="1">
        <v>42403</v>
      </c>
      <c r="AJ1058">
        <v>12272.12</v>
      </c>
      <c r="AK1058" s="33">
        <f t="shared" si="48"/>
        <v>35</v>
      </c>
      <c r="AL1058" t="str">
        <f t="shared" si="49"/>
        <v>34-38</v>
      </c>
      <c r="AM1058" t="str">
        <f t="shared" si="50"/>
        <v>12.000 a 13.999</v>
      </c>
    </row>
    <row r="1059" spans="1:39" x14ac:dyDescent="0.25">
      <c r="A1059" t="s">
        <v>4367</v>
      </c>
      <c r="B1059" t="s">
        <v>36</v>
      </c>
      <c r="C1059">
        <v>2193450</v>
      </c>
      <c r="D1059">
        <v>95205292849</v>
      </c>
      <c r="E1059" t="s">
        <v>4368</v>
      </c>
      <c r="F1059" t="s">
        <v>37</v>
      </c>
      <c r="G1059" t="s">
        <v>4369</v>
      </c>
      <c r="H1059" t="s">
        <v>48</v>
      </c>
      <c r="I1059" t="s">
        <v>39</v>
      </c>
      <c r="K1059" t="s">
        <v>72</v>
      </c>
      <c r="M1059">
        <v>326</v>
      </c>
      <c r="N1059" t="s">
        <v>87</v>
      </c>
      <c r="O1059" t="s">
        <v>86</v>
      </c>
      <c r="P1059">
        <v>326</v>
      </c>
      <c r="Q1059" t="s">
        <v>87</v>
      </c>
      <c r="R1059" t="s">
        <v>86</v>
      </c>
      <c r="T1059" t="s">
        <v>61</v>
      </c>
      <c r="U1059" t="s">
        <v>1257</v>
      </c>
      <c r="V1059" t="s">
        <v>44</v>
      </c>
      <c r="X1059" t="s">
        <v>45</v>
      </c>
      <c r="AA1059">
        <v>0</v>
      </c>
      <c r="AC1059">
        <v>0</v>
      </c>
      <c r="AG1059" t="s">
        <v>46</v>
      </c>
      <c r="AH1059" t="s">
        <v>158</v>
      </c>
      <c r="AI1059" s="1">
        <v>42046</v>
      </c>
      <c r="AJ1059">
        <v>11800.12</v>
      </c>
      <c r="AK1059" s="33">
        <f t="shared" si="48"/>
        <v>64</v>
      </c>
      <c r="AL1059" t="str">
        <f t="shared" si="49"/>
        <v>64-68</v>
      </c>
      <c r="AM1059" t="str">
        <f t="shared" si="50"/>
        <v>10.000 a 11.999</v>
      </c>
    </row>
    <row r="1060" spans="1:39" x14ac:dyDescent="0.25">
      <c r="A1060" t="s">
        <v>4370</v>
      </c>
      <c r="B1060" t="s">
        <v>36</v>
      </c>
      <c r="C1060">
        <v>1839437</v>
      </c>
      <c r="D1060">
        <v>30732073847</v>
      </c>
      <c r="E1060" t="s">
        <v>160</v>
      </c>
      <c r="F1060" t="s">
        <v>37</v>
      </c>
      <c r="G1060" t="s">
        <v>4371</v>
      </c>
      <c r="H1060" t="s">
        <v>48</v>
      </c>
      <c r="I1060" t="s">
        <v>39</v>
      </c>
      <c r="K1060" t="s">
        <v>72</v>
      </c>
      <c r="M1060">
        <v>391</v>
      </c>
      <c r="N1060" t="s">
        <v>64</v>
      </c>
      <c r="O1060" t="s">
        <v>41</v>
      </c>
      <c r="P1060">
        <v>391</v>
      </c>
      <c r="Q1060" t="s">
        <v>64</v>
      </c>
      <c r="R1060" t="s">
        <v>41</v>
      </c>
      <c r="T1060" t="s">
        <v>61</v>
      </c>
      <c r="U1060" t="s">
        <v>1285</v>
      </c>
      <c r="V1060" t="s">
        <v>44</v>
      </c>
      <c r="X1060" t="s">
        <v>45</v>
      </c>
      <c r="AA1060">
        <v>0</v>
      </c>
      <c r="AC1060">
        <v>0</v>
      </c>
      <c r="AG1060" t="s">
        <v>46</v>
      </c>
      <c r="AH1060" t="s">
        <v>158</v>
      </c>
      <c r="AI1060" s="1">
        <v>40564</v>
      </c>
      <c r="AJ1060">
        <v>18238.77</v>
      </c>
      <c r="AK1060" s="33">
        <f t="shared" si="48"/>
        <v>39</v>
      </c>
      <c r="AL1060" t="str">
        <f t="shared" si="49"/>
        <v>39-43</v>
      </c>
      <c r="AM1060" t="str">
        <f t="shared" si="50"/>
        <v>18.000 a 19.999</v>
      </c>
    </row>
    <row r="1061" spans="1:39" x14ac:dyDescent="0.25">
      <c r="A1061" t="s">
        <v>4372</v>
      </c>
      <c r="B1061" t="s">
        <v>36</v>
      </c>
      <c r="C1061">
        <v>3150609</v>
      </c>
      <c r="D1061">
        <v>62997190606</v>
      </c>
      <c r="E1061" t="s">
        <v>4373</v>
      </c>
      <c r="F1061" t="s">
        <v>37</v>
      </c>
      <c r="G1061" t="s">
        <v>4374</v>
      </c>
      <c r="H1061" t="s">
        <v>48</v>
      </c>
      <c r="I1061" t="s">
        <v>39</v>
      </c>
      <c r="K1061" t="s">
        <v>40</v>
      </c>
      <c r="L1061" t="s">
        <v>54</v>
      </c>
      <c r="M1061">
        <v>808</v>
      </c>
      <c r="N1061" t="s">
        <v>127</v>
      </c>
      <c r="O1061" t="s">
        <v>41</v>
      </c>
      <c r="P1061">
        <v>808</v>
      </c>
      <c r="Q1061" t="s">
        <v>127</v>
      </c>
      <c r="R1061" t="s">
        <v>41</v>
      </c>
      <c r="T1061" t="s">
        <v>61</v>
      </c>
      <c r="U1061" t="s">
        <v>1241</v>
      </c>
      <c r="V1061" t="s">
        <v>44</v>
      </c>
      <c r="X1061" t="s">
        <v>45</v>
      </c>
      <c r="AA1061">
        <v>0</v>
      </c>
      <c r="AC1061">
        <v>0</v>
      </c>
      <c r="AG1061" t="s">
        <v>46</v>
      </c>
      <c r="AH1061" t="s">
        <v>158</v>
      </c>
      <c r="AI1061" s="1">
        <v>35490</v>
      </c>
      <c r="AJ1061">
        <v>18837.25</v>
      </c>
      <c r="AK1061" s="33">
        <f t="shared" si="48"/>
        <v>55</v>
      </c>
      <c r="AL1061" t="str">
        <f t="shared" si="49"/>
        <v>54-58</v>
      </c>
      <c r="AM1061" t="str">
        <f t="shared" si="50"/>
        <v>18.000 a 19.999</v>
      </c>
    </row>
    <row r="1062" spans="1:39" x14ac:dyDescent="0.25">
      <c r="A1062" t="s">
        <v>4375</v>
      </c>
      <c r="B1062" t="s">
        <v>36</v>
      </c>
      <c r="C1062">
        <v>2374713</v>
      </c>
      <c r="D1062">
        <v>47023945172</v>
      </c>
      <c r="E1062" t="s">
        <v>4376</v>
      </c>
      <c r="F1062" t="s">
        <v>37</v>
      </c>
      <c r="G1062" t="s">
        <v>4377</v>
      </c>
      <c r="H1062" t="s">
        <v>48</v>
      </c>
      <c r="I1062" t="s">
        <v>39</v>
      </c>
      <c r="K1062" t="s">
        <v>56</v>
      </c>
      <c r="L1062" t="s">
        <v>108</v>
      </c>
      <c r="M1062">
        <v>798</v>
      </c>
      <c r="N1062" t="s">
        <v>518</v>
      </c>
      <c r="O1062" t="s">
        <v>55</v>
      </c>
      <c r="P1062">
        <v>1155</v>
      </c>
      <c r="Q1062" t="s">
        <v>188</v>
      </c>
      <c r="R1062" t="s">
        <v>55</v>
      </c>
      <c r="T1062" t="s">
        <v>52</v>
      </c>
      <c r="U1062" t="s">
        <v>1302</v>
      </c>
      <c r="V1062" t="s">
        <v>44</v>
      </c>
      <c r="X1062" t="s">
        <v>45</v>
      </c>
      <c r="AA1062">
        <v>0</v>
      </c>
      <c r="AC1062">
        <v>0</v>
      </c>
      <c r="AG1062" t="s">
        <v>46</v>
      </c>
      <c r="AH1062" t="s">
        <v>158</v>
      </c>
      <c r="AI1062" s="1">
        <v>39650</v>
      </c>
      <c r="AJ1062">
        <v>9260.6</v>
      </c>
      <c r="AK1062" s="33">
        <f t="shared" si="48"/>
        <v>49</v>
      </c>
      <c r="AL1062" t="str">
        <f t="shared" si="49"/>
        <v>49-53</v>
      </c>
      <c r="AM1062" t="str">
        <f t="shared" si="50"/>
        <v>8.000 a 9.999</v>
      </c>
    </row>
    <row r="1063" spans="1:39" x14ac:dyDescent="0.25">
      <c r="A1063" t="s">
        <v>4378</v>
      </c>
      <c r="B1063" t="s">
        <v>36</v>
      </c>
      <c r="C1063">
        <v>3562765</v>
      </c>
      <c r="D1063">
        <v>5026236677</v>
      </c>
      <c r="E1063" t="s">
        <v>694</v>
      </c>
      <c r="F1063" t="s">
        <v>37</v>
      </c>
      <c r="G1063" t="s">
        <v>4379</v>
      </c>
      <c r="H1063" t="s">
        <v>48</v>
      </c>
      <c r="I1063" t="s">
        <v>39</v>
      </c>
      <c r="K1063" t="s">
        <v>40</v>
      </c>
      <c r="M1063">
        <v>800</v>
      </c>
      <c r="N1063" t="s">
        <v>701</v>
      </c>
      <c r="O1063" t="s">
        <v>55</v>
      </c>
      <c r="P1063">
        <v>1155</v>
      </c>
      <c r="Q1063" t="s">
        <v>188</v>
      </c>
      <c r="R1063" t="s">
        <v>55</v>
      </c>
      <c r="T1063" t="s">
        <v>61</v>
      </c>
      <c r="U1063" t="s">
        <v>1236</v>
      </c>
      <c r="V1063" t="s">
        <v>44</v>
      </c>
      <c r="X1063" t="s">
        <v>45</v>
      </c>
      <c r="AA1063">
        <v>0</v>
      </c>
      <c r="AC1063">
        <v>0</v>
      </c>
      <c r="AG1063" t="s">
        <v>46</v>
      </c>
      <c r="AH1063" t="s">
        <v>158</v>
      </c>
      <c r="AI1063" s="1">
        <v>42444</v>
      </c>
      <c r="AJ1063">
        <v>12272.12</v>
      </c>
      <c r="AK1063" s="33">
        <f t="shared" si="48"/>
        <v>41</v>
      </c>
      <c r="AL1063" t="str">
        <f t="shared" si="49"/>
        <v>39-43</v>
      </c>
      <c r="AM1063" t="str">
        <f t="shared" si="50"/>
        <v>12.000 a 13.999</v>
      </c>
    </row>
    <row r="1064" spans="1:39" x14ac:dyDescent="0.25">
      <c r="A1064" t="s">
        <v>4380</v>
      </c>
      <c r="B1064" t="s">
        <v>36</v>
      </c>
      <c r="C1064">
        <v>2126958</v>
      </c>
      <c r="D1064">
        <v>29737970802</v>
      </c>
      <c r="E1064" t="s">
        <v>4381</v>
      </c>
      <c r="F1064" t="s">
        <v>37</v>
      </c>
      <c r="G1064" t="s">
        <v>4382</v>
      </c>
      <c r="H1064" t="s">
        <v>48</v>
      </c>
      <c r="I1064" t="s">
        <v>39</v>
      </c>
      <c r="K1064" t="s">
        <v>72</v>
      </c>
      <c r="M1064">
        <v>332</v>
      </c>
      <c r="N1064" t="s">
        <v>82</v>
      </c>
      <c r="O1064" t="s">
        <v>81</v>
      </c>
      <c r="P1064">
        <v>332</v>
      </c>
      <c r="Q1064" t="s">
        <v>82</v>
      </c>
      <c r="R1064" t="s">
        <v>81</v>
      </c>
      <c r="T1064" t="s">
        <v>61</v>
      </c>
      <c r="U1064" t="s">
        <v>1278</v>
      </c>
      <c r="V1064" t="s">
        <v>44</v>
      </c>
      <c r="X1064" t="s">
        <v>45</v>
      </c>
      <c r="AA1064">
        <v>0</v>
      </c>
      <c r="AC1064">
        <v>0</v>
      </c>
      <c r="AG1064" t="s">
        <v>46</v>
      </c>
      <c r="AH1064" t="s">
        <v>158</v>
      </c>
      <c r="AI1064" s="1">
        <v>41792</v>
      </c>
      <c r="AJ1064">
        <v>12763.01</v>
      </c>
      <c r="AK1064" s="33">
        <f t="shared" si="48"/>
        <v>44</v>
      </c>
      <c r="AL1064" t="str">
        <f t="shared" si="49"/>
        <v>44-48</v>
      </c>
      <c r="AM1064" t="str">
        <f t="shared" si="50"/>
        <v>12.000 a 13.999</v>
      </c>
    </row>
    <row r="1065" spans="1:39" x14ac:dyDescent="0.25">
      <c r="A1065" t="s">
        <v>4383</v>
      </c>
      <c r="B1065" t="s">
        <v>36</v>
      </c>
      <c r="C1065">
        <v>1658499</v>
      </c>
      <c r="D1065">
        <v>21866266837</v>
      </c>
      <c r="E1065" t="s">
        <v>4384</v>
      </c>
      <c r="F1065" t="s">
        <v>37</v>
      </c>
      <c r="G1065" t="s">
        <v>4385</v>
      </c>
      <c r="H1065" t="s">
        <v>48</v>
      </c>
      <c r="I1065" t="s">
        <v>1391</v>
      </c>
      <c r="J1065" t="s">
        <v>1538</v>
      </c>
      <c r="L1065" t="s">
        <v>4386</v>
      </c>
      <c r="M1065">
        <v>395</v>
      </c>
      <c r="N1065" t="s">
        <v>107</v>
      </c>
      <c r="O1065" t="s">
        <v>41</v>
      </c>
      <c r="P1065">
        <v>395</v>
      </c>
      <c r="Q1065" t="s">
        <v>107</v>
      </c>
      <c r="R1065" t="s">
        <v>41</v>
      </c>
      <c r="T1065" t="s">
        <v>61</v>
      </c>
      <c r="U1065" t="s">
        <v>1241</v>
      </c>
      <c r="V1065" t="s">
        <v>44</v>
      </c>
      <c r="X1065" t="s">
        <v>45</v>
      </c>
      <c r="AA1065">
        <v>0</v>
      </c>
      <c r="AC1065">
        <v>0</v>
      </c>
      <c r="AG1065" t="s">
        <v>46</v>
      </c>
      <c r="AH1065" t="s">
        <v>158</v>
      </c>
      <c r="AI1065" s="1">
        <v>39716</v>
      </c>
      <c r="AJ1065">
        <v>18663.64</v>
      </c>
      <c r="AK1065" s="33">
        <f t="shared" si="48"/>
        <v>48</v>
      </c>
      <c r="AL1065" t="str">
        <f t="shared" si="49"/>
        <v>44-48</v>
      </c>
      <c r="AM1065" t="str">
        <f t="shared" si="50"/>
        <v>18.000 a 19.999</v>
      </c>
    </row>
    <row r="1066" spans="1:39" x14ac:dyDescent="0.25">
      <c r="A1066" t="s">
        <v>4387</v>
      </c>
      <c r="B1066" t="s">
        <v>36</v>
      </c>
      <c r="C1066">
        <v>1375338</v>
      </c>
      <c r="D1066">
        <v>13873233851</v>
      </c>
      <c r="E1066" t="s">
        <v>4388</v>
      </c>
      <c r="F1066" t="s">
        <v>37</v>
      </c>
      <c r="G1066" t="s">
        <v>4389</v>
      </c>
      <c r="H1066" t="s">
        <v>48</v>
      </c>
      <c r="I1066" t="s">
        <v>39</v>
      </c>
      <c r="K1066" t="s">
        <v>40</v>
      </c>
      <c r="M1066">
        <v>340</v>
      </c>
      <c r="N1066" t="s">
        <v>143</v>
      </c>
      <c r="O1066" t="s">
        <v>41</v>
      </c>
      <c r="P1066">
        <v>340</v>
      </c>
      <c r="Q1066" t="s">
        <v>143</v>
      </c>
      <c r="R1066" t="s">
        <v>41</v>
      </c>
      <c r="T1066" t="s">
        <v>61</v>
      </c>
      <c r="U1066" t="s">
        <v>1236</v>
      </c>
      <c r="V1066" t="s">
        <v>44</v>
      </c>
      <c r="X1066" t="s">
        <v>45</v>
      </c>
      <c r="AA1066">
        <v>0</v>
      </c>
      <c r="AC1066">
        <v>0</v>
      </c>
      <c r="AG1066" t="s">
        <v>46</v>
      </c>
      <c r="AH1066" t="s">
        <v>158</v>
      </c>
      <c r="AI1066" s="1">
        <v>42808</v>
      </c>
      <c r="AJ1066">
        <v>12272.12</v>
      </c>
      <c r="AK1066" s="33">
        <f t="shared" si="48"/>
        <v>56</v>
      </c>
      <c r="AL1066" t="str">
        <f t="shared" si="49"/>
        <v>54-58</v>
      </c>
      <c r="AM1066" t="str">
        <f t="shared" si="50"/>
        <v>12.000 a 13.999</v>
      </c>
    </row>
    <row r="1067" spans="1:39" x14ac:dyDescent="0.25">
      <c r="A1067" t="s">
        <v>184</v>
      </c>
      <c r="B1067" t="s">
        <v>36</v>
      </c>
      <c r="C1067">
        <v>2579385</v>
      </c>
      <c r="D1067">
        <v>57794006600</v>
      </c>
      <c r="E1067" t="s">
        <v>3386</v>
      </c>
      <c r="F1067" t="s">
        <v>37</v>
      </c>
      <c r="G1067" t="s">
        <v>4390</v>
      </c>
      <c r="H1067" t="s">
        <v>48</v>
      </c>
      <c r="I1067" t="s">
        <v>39</v>
      </c>
      <c r="K1067" t="s">
        <v>40</v>
      </c>
      <c r="L1067" t="s">
        <v>59</v>
      </c>
      <c r="M1067">
        <v>319</v>
      </c>
      <c r="N1067" t="s">
        <v>118</v>
      </c>
      <c r="O1067" t="s">
        <v>86</v>
      </c>
      <c r="P1067">
        <v>319</v>
      </c>
      <c r="Q1067" t="s">
        <v>118</v>
      </c>
      <c r="R1067" t="s">
        <v>86</v>
      </c>
      <c r="T1067" t="s">
        <v>61</v>
      </c>
      <c r="U1067" t="s">
        <v>1241</v>
      </c>
      <c r="V1067" t="s">
        <v>44</v>
      </c>
      <c r="X1067" t="s">
        <v>45</v>
      </c>
      <c r="AA1067">
        <v>0</v>
      </c>
      <c r="AC1067">
        <v>0</v>
      </c>
      <c r="AG1067" t="s">
        <v>46</v>
      </c>
      <c r="AH1067" t="s">
        <v>158</v>
      </c>
      <c r="AI1067" s="1">
        <v>39716</v>
      </c>
      <c r="AJ1067">
        <v>18663.64</v>
      </c>
      <c r="AK1067" s="33">
        <f t="shared" si="48"/>
        <v>60</v>
      </c>
      <c r="AL1067" t="str">
        <f t="shared" si="49"/>
        <v>59-63</v>
      </c>
      <c r="AM1067" t="str">
        <f t="shared" si="50"/>
        <v>18.000 a 19.999</v>
      </c>
    </row>
    <row r="1068" spans="1:39" x14ac:dyDescent="0.25">
      <c r="A1068" t="s">
        <v>4391</v>
      </c>
      <c r="B1068" t="s">
        <v>36</v>
      </c>
      <c r="C1068">
        <v>413653</v>
      </c>
      <c r="D1068">
        <v>53965566687</v>
      </c>
      <c r="E1068" t="s">
        <v>2806</v>
      </c>
      <c r="F1068" t="s">
        <v>53</v>
      </c>
      <c r="G1068" t="s">
        <v>4392</v>
      </c>
      <c r="H1068" t="s">
        <v>48</v>
      </c>
      <c r="I1068" t="s">
        <v>39</v>
      </c>
      <c r="K1068" t="s">
        <v>40</v>
      </c>
      <c r="L1068" t="s">
        <v>59</v>
      </c>
      <c r="M1068">
        <v>376</v>
      </c>
      <c r="N1068" t="s">
        <v>164</v>
      </c>
      <c r="O1068" t="s">
        <v>41</v>
      </c>
      <c r="P1068">
        <v>376</v>
      </c>
      <c r="Q1068" t="s">
        <v>164</v>
      </c>
      <c r="R1068" t="s">
        <v>41</v>
      </c>
      <c r="T1068" t="s">
        <v>77</v>
      </c>
      <c r="U1068" t="s">
        <v>1257</v>
      </c>
      <c r="V1068" t="s">
        <v>44</v>
      </c>
      <c r="X1068" t="s">
        <v>45</v>
      </c>
      <c r="AA1068">
        <v>0</v>
      </c>
      <c r="AC1068">
        <v>0</v>
      </c>
      <c r="AG1068" t="s">
        <v>46</v>
      </c>
      <c r="AH1068" t="s">
        <v>71</v>
      </c>
      <c r="AI1068" s="1">
        <v>33631</v>
      </c>
      <c r="AJ1068">
        <v>2853.97</v>
      </c>
      <c r="AK1068" s="33">
        <f t="shared" si="48"/>
        <v>58</v>
      </c>
      <c r="AL1068" t="str">
        <f t="shared" si="49"/>
        <v>54-58</v>
      </c>
      <c r="AM1068" t="str">
        <f t="shared" si="50"/>
        <v>2.000 a 3.999</v>
      </c>
    </row>
    <row r="1069" spans="1:39" x14ac:dyDescent="0.25">
      <c r="A1069" t="s">
        <v>4393</v>
      </c>
      <c r="B1069" t="s">
        <v>36</v>
      </c>
      <c r="C1069">
        <v>2685577</v>
      </c>
      <c r="D1069">
        <v>88101037691</v>
      </c>
      <c r="E1069" t="s">
        <v>501</v>
      </c>
      <c r="F1069" t="s">
        <v>37</v>
      </c>
      <c r="G1069" t="s">
        <v>4394</v>
      </c>
      <c r="H1069" t="s">
        <v>48</v>
      </c>
      <c r="I1069" t="s">
        <v>39</v>
      </c>
      <c r="K1069" t="s">
        <v>40</v>
      </c>
      <c r="L1069" t="s">
        <v>59</v>
      </c>
      <c r="M1069">
        <v>360</v>
      </c>
      <c r="N1069" t="s">
        <v>455</v>
      </c>
      <c r="O1069" t="s">
        <v>41</v>
      </c>
      <c r="P1069">
        <v>360</v>
      </c>
      <c r="Q1069" t="s">
        <v>455</v>
      </c>
      <c r="R1069" t="s">
        <v>41</v>
      </c>
      <c r="T1069" t="s">
        <v>61</v>
      </c>
      <c r="U1069" t="s">
        <v>1302</v>
      </c>
      <c r="V1069" t="s">
        <v>44</v>
      </c>
      <c r="X1069" t="s">
        <v>45</v>
      </c>
      <c r="AA1069">
        <v>0</v>
      </c>
      <c r="AC1069">
        <v>0</v>
      </c>
      <c r="AG1069" t="s">
        <v>46</v>
      </c>
      <c r="AH1069" t="s">
        <v>158</v>
      </c>
      <c r="AI1069" s="1">
        <v>40387</v>
      </c>
      <c r="AJ1069">
        <v>13273.52</v>
      </c>
      <c r="AK1069" s="33">
        <f t="shared" si="48"/>
        <v>51</v>
      </c>
      <c r="AL1069" t="str">
        <f t="shared" si="49"/>
        <v>49-53</v>
      </c>
      <c r="AM1069" t="str">
        <f t="shared" si="50"/>
        <v>12.000 a 13.999</v>
      </c>
    </row>
    <row r="1070" spans="1:39" x14ac:dyDescent="0.25">
      <c r="A1070" t="s">
        <v>4395</v>
      </c>
      <c r="B1070" t="s">
        <v>36</v>
      </c>
      <c r="C1070">
        <v>2274463</v>
      </c>
      <c r="D1070">
        <v>38168383672</v>
      </c>
      <c r="E1070" t="s">
        <v>4396</v>
      </c>
      <c r="F1070" t="s">
        <v>53</v>
      </c>
      <c r="G1070" t="s">
        <v>4397</v>
      </c>
      <c r="H1070" t="s">
        <v>48</v>
      </c>
      <c r="I1070" t="s">
        <v>39</v>
      </c>
      <c r="K1070" t="s">
        <v>40</v>
      </c>
      <c r="L1070" t="s">
        <v>684</v>
      </c>
      <c r="M1070">
        <v>301</v>
      </c>
      <c r="N1070" t="s">
        <v>69</v>
      </c>
      <c r="O1070" t="s">
        <v>70</v>
      </c>
      <c r="P1070">
        <v>301</v>
      </c>
      <c r="Q1070" t="s">
        <v>69</v>
      </c>
      <c r="R1070" t="s">
        <v>70</v>
      </c>
      <c r="T1070" t="s">
        <v>61</v>
      </c>
      <c r="U1070" t="s">
        <v>1252</v>
      </c>
      <c r="V1070" t="s">
        <v>44</v>
      </c>
      <c r="X1070" t="s">
        <v>45</v>
      </c>
      <c r="AA1070">
        <v>0</v>
      </c>
      <c r="AC1070">
        <v>0</v>
      </c>
      <c r="AG1070" t="s">
        <v>46</v>
      </c>
      <c r="AH1070" t="s">
        <v>158</v>
      </c>
      <c r="AI1070" s="1">
        <v>38205</v>
      </c>
      <c r="AJ1070">
        <v>21484.89</v>
      </c>
      <c r="AK1070" s="33">
        <f t="shared" si="48"/>
        <v>63</v>
      </c>
      <c r="AL1070" t="str">
        <f t="shared" si="49"/>
        <v>59-63</v>
      </c>
      <c r="AM1070" t="str">
        <f t="shared" si="50"/>
        <v>20.000 ou mais</v>
      </c>
    </row>
    <row r="1071" spans="1:39" x14ac:dyDescent="0.25">
      <c r="A1071" t="s">
        <v>4398</v>
      </c>
      <c r="B1071" t="s">
        <v>36</v>
      </c>
      <c r="C1071">
        <v>3699924</v>
      </c>
      <c r="D1071">
        <v>2685421394</v>
      </c>
      <c r="E1071" t="s">
        <v>4399</v>
      </c>
      <c r="F1071" t="s">
        <v>37</v>
      </c>
      <c r="G1071" t="s">
        <v>4400</v>
      </c>
      <c r="H1071" t="s">
        <v>38</v>
      </c>
      <c r="I1071" t="s">
        <v>39</v>
      </c>
      <c r="K1071" t="s">
        <v>101</v>
      </c>
      <c r="M1071">
        <v>319</v>
      </c>
      <c r="N1071" t="s">
        <v>118</v>
      </c>
      <c r="O1071" t="s">
        <v>86</v>
      </c>
      <c r="P1071">
        <v>319</v>
      </c>
      <c r="Q1071" t="s">
        <v>118</v>
      </c>
      <c r="R1071" t="s">
        <v>86</v>
      </c>
      <c r="T1071" t="s">
        <v>61</v>
      </c>
      <c r="U1071" t="s">
        <v>1534</v>
      </c>
      <c r="V1071" t="s">
        <v>44</v>
      </c>
      <c r="X1071" t="s">
        <v>45</v>
      </c>
      <c r="AA1071">
        <v>0</v>
      </c>
      <c r="AC1071">
        <v>0</v>
      </c>
      <c r="AG1071" t="s">
        <v>46</v>
      </c>
      <c r="AH1071" t="s">
        <v>158</v>
      </c>
      <c r="AI1071" s="1">
        <v>43573</v>
      </c>
      <c r="AJ1071">
        <v>10837.45</v>
      </c>
      <c r="AK1071" s="33">
        <f t="shared" si="48"/>
        <v>33</v>
      </c>
      <c r="AL1071" t="str">
        <f t="shared" si="49"/>
        <v>29-33</v>
      </c>
      <c r="AM1071" t="str">
        <f t="shared" si="50"/>
        <v>10.000 a 11.999</v>
      </c>
    </row>
    <row r="1072" spans="1:39" x14ac:dyDescent="0.25">
      <c r="A1072" t="s">
        <v>4401</v>
      </c>
      <c r="B1072" t="s">
        <v>36</v>
      </c>
      <c r="C1072">
        <v>3683137</v>
      </c>
      <c r="D1072">
        <v>6009400635</v>
      </c>
      <c r="E1072" t="s">
        <v>4402</v>
      </c>
      <c r="F1072" t="s">
        <v>37</v>
      </c>
      <c r="G1072" t="s">
        <v>4403</v>
      </c>
      <c r="H1072" t="s">
        <v>48</v>
      </c>
      <c r="I1072" t="s">
        <v>39</v>
      </c>
      <c r="K1072" t="s">
        <v>40</v>
      </c>
      <c r="L1072" t="s">
        <v>59</v>
      </c>
      <c r="M1072">
        <v>960</v>
      </c>
      <c r="N1072" t="s">
        <v>2644</v>
      </c>
      <c r="O1072" t="s">
        <v>142</v>
      </c>
      <c r="P1072">
        <v>407</v>
      </c>
      <c r="Q1072" t="s">
        <v>161</v>
      </c>
      <c r="R1072" t="s">
        <v>41</v>
      </c>
      <c r="T1072" t="s">
        <v>61</v>
      </c>
      <c r="U1072" t="s">
        <v>1244</v>
      </c>
      <c r="V1072" t="s">
        <v>44</v>
      </c>
      <c r="X1072" t="s">
        <v>45</v>
      </c>
      <c r="AA1072">
        <v>0</v>
      </c>
      <c r="AC1072">
        <v>0</v>
      </c>
      <c r="AG1072" t="s">
        <v>46</v>
      </c>
      <c r="AH1072" t="s">
        <v>158</v>
      </c>
      <c r="AI1072" s="1">
        <v>44404</v>
      </c>
      <c r="AJ1072">
        <v>9616.18</v>
      </c>
      <c r="AK1072" s="33">
        <f t="shared" si="48"/>
        <v>36</v>
      </c>
      <c r="AL1072" t="str">
        <f t="shared" si="49"/>
        <v>34-38</v>
      </c>
      <c r="AM1072" t="str">
        <f t="shared" si="50"/>
        <v>8.000 a 9.999</v>
      </c>
    </row>
    <row r="1073" spans="1:39" x14ac:dyDescent="0.25">
      <c r="A1073" t="s">
        <v>4404</v>
      </c>
      <c r="B1073" t="s">
        <v>36</v>
      </c>
      <c r="C1073">
        <v>1899284</v>
      </c>
      <c r="D1073">
        <v>7569575679</v>
      </c>
      <c r="E1073" t="s">
        <v>4405</v>
      </c>
      <c r="F1073" t="s">
        <v>37</v>
      </c>
      <c r="G1073" t="s">
        <v>4406</v>
      </c>
      <c r="H1073" t="s">
        <v>38</v>
      </c>
      <c r="I1073" t="s">
        <v>39</v>
      </c>
      <c r="K1073" t="s">
        <v>40</v>
      </c>
      <c r="M1073">
        <v>305</v>
      </c>
      <c r="N1073" t="s">
        <v>100</v>
      </c>
      <c r="O1073" t="s">
        <v>86</v>
      </c>
      <c r="P1073">
        <v>305</v>
      </c>
      <c r="Q1073" t="s">
        <v>100</v>
      </c>
      <c r="R1073" t="s">
        <v>86</v>
      </c>
      <c r="T1073" t="s">
        <v>61</v>
      </c>
      <c r="U1073" t="s">
        <v>1236</v>
      </c>
      <c r="V1073" t="s">
        <v>44</v>
      </c>
      <c r="X1073" t="s">
        <v>45</v>
      </c>
      <c r="AA1073">
        <v>0</v>
      </c>
      <c r="AC1073">
        <v>0</v>
      </c>
      <c r="AG1073" t="s">
        <v>46</v>
      </c>
      <c r="AH1073" t="s">
        <v>158</v>
      </c>
      <c r="AI1073" s="1">
        <v>42468</v>
      </c>
      <c r="AJ1073">
        <v>12272.12</v>
      </c>
      <c r="AK1073" s="33">
        <f t="shared" si="48"/>
        <v>37</v>
      </c>
      <c r="AL1073" t="str">
        <f t="shared" si="49"/>
        <v>34-38</v>
      </c>
      <c r="AM1073" t="str">
        <f t="shared" si="50"/>
        <v>12.000 a 13.999</v>
      </c>
    </row>
    <row r="1074" spans="1:39" x14ac:dyDescent="0.25">
      <c r="A1074" t="s">
        <v>4407</v>
      </c>
      <c r="B1074" t="s">
        <v>36</v>
      </c>
      <c r="C1074">
        <v>1266206</v>
      </c>
      <c r="D1074">
        <v>34907636881</v>
      </c>
      <c r="E1074" t="s">
        <v>4408</v>
      </c>
      <c r="F1074" t="s">
        <v>37</v>
      </c>
      <c r="G1074" t="s">
        <v>4409</v>
      </c>
      <c r="H1074" t="s">
        <v>38</v>
      </c>
      <c r="I1074" t="s">
        <v>39</v>
      </c>
      <c r="K1074" t="s">
        <v>72</v>
      </c>
      <c r="M1074">
        <v>332</v>
      </c>
      <c r="N1074" t="s">
        <v>82</v>
      </c>
      <c r="O1074" t="s">
        <v>81</v>
      </c>
      <c r="P1074">
        <v>332</v>
      </c>
      <c r="Q1074" t="s">
        <v>82</v>
      </c>
      <c r="R1074" t="s">
        <v>81</v>
      </c>
      <c r="T1074" t="s">
        <v>342</v>
      </c>
      <c r="U1074" t="s">
        <v>1257</v>
      </c>
      <c r="V1074" t="s">
        <v>1346</v>
      </c>
      <c r="X1074" t="s">
        <v>45</v>
      </c>
      <c r="AA1074">
        <v>0</v>
      </c>
      <c r="AC1074">
        <v>0</v>
      </c>
      <c r="AG1074" t="s">
        <v>826</v>
      </c>
      <c r="AH1074" t="s">
        <v>158</v>
      </c>
      <c r="AI1074" s="1">
        <v>44412</v>
      </c>
      <c r="AJ1074">
        <v>10971.74</v>
      </c>
      <c r="AK1074" s="33">
        <f t="shared" si="48"/>
        <v>36</v>
      </c>
      <c r="AL1074" t="str">
        <f t="shared" si="49"/>
        <v>34-38</v>
      </c>
      <c r="AM1074" t="str">
        <f t="shared" si="50"/>
        <v>10.000 a 11.999</v>
      </c>
    </row>
    <row r="1075" spans="1:39" x14ac:dyDescent="0.25">
      <c r="A1075" t="s">
        <v>4410</v>
      </c>
      <c r="B1075" t="s">
        <v>36</v>
      </c>
      <c r="C1075">
        <v>2519027</v>
      </c>
      <c r="D1075">
        <v>96599367615</v>
      </c>
      <c r="E1075" t="s">
        <v>4411</v>
      </c>
      <c r="F1075" t="s">
        <v>37</v>
      </c>
      <c r="G1075" t="s">
        <v>789</v>
      </c>
      <c r="H1075" t="s">
        <v>48</v>
      </c>
      <c r="I1075" t="s">
        <v>39</v>
      </c>
      <c r="K1075" t="s">
        <v>40</v>
      </c>
      <c r="L1075" t="s">
        <v>568</v>
      </c>
      <c r="M1075">
        <v>288</v>
      </c>
      <c r="N1075" t="s">
        <v>186</v>
      </c>
      <c r="O1075" t="s">
        <v>86</v>
      </c>
      <c r="P1075">
        <v>288</v>
      </c>
      <c r="Q1075" t="s">
        <v>186</v>
      </c>
      <c r="R1075" t="s">
        <v>86</v>
      </c>
      <c r="T1075" t="s">
        <v>61</v>
      </c>
      <c r="U1075" t="s">
        <v>1285</v>
      </c>
      <c r="V1075" t="s">
        <v>44</v>
      </c>
      <c r="X1075" t="s">
        <v>45</v>
      </c>
      <c r="AA1075">
        <v>0</v>
      </c>
      <c r="AC1075">
        <v>0</v>
      </c>
      <c r="AG1075" t="s">
        <v>46</v>
      </c>
      <c r="AH1075" t="s">
        <v>158</v>
      </c>
      <c r="AI1075" s="1">
        <v>41311</v>
      </c>
      <c r="AJ1075">
        <v>17255.59</v>
      </c>
      <c r="AK1075" s="33">
        <f t="shared" si="48"/>
        <v>45</v>
      </c>
      <c r="AL1075" t="str">
        <f t="shared" si="49"/>
        <v>44-48</v>
      </c>
      <c r="AM1075" t="str">
        <f t="shared" si="50"/>
        <v>16.000 a 17.999</v>
      </c>
    </row>
    <row r="1076" spans="1:39" x14ac:dyDescent="0.25">
      <c r="A1076" t="s">
        <v>4412</v>
      </c>
      <c r="B1076" t="s">
        <v>36</v>
      </c>
      <c r="C1076">
        <v>3043959</v>
      </c>
      <c r="D1076">
        <v>11183819633</v>
      </c>
      <c r="E1076" t="s">
        <v>4413</v>
      </c>
      <c r="F1076" t="s">
        <v>53</v>
      </c>
      <c r="G1076" t="s">
        <v>4414</v>
      </c>
      <c r="H1076" t="s">
        <v>48</v>
      </c>
      <c r="I1076" t="s">
        <v>39</v>
      </c>
      <c r="K1076" t="s">
        <v>40</v>
      </c>
      <c r="M1076">
        <v>403</v>
      </c>
      <c r="N1076" t="s">
        <v>105</v>
      </c>
      <c r="O1076" t="s">
        <v>41</v>
      </c>
      <c r="P1076">
        <v>403</v>
      </c>
      <c r="Q1076" t="s">
        <v>105</v>
      </c>
      <c r="R1076" t="s">
        <v>41</v>
      </c>
      <c r="T1076" t="s">
        <v>61</v>
      </c>
      <c r="U1076" t="s">
        <v>1257</v>
      </c>
      <c r="V1076" t="s">
        <v>44</v>
      </c>
      <c r="X1076" t="s">
        <v>45</v>
      </c>
      <c r="AA1076">
        <v>0</v>
      </c>
      <c r="AC1076">
        <v>0</v>
      </c>
      <c r="AG1076" t="s">
        <v>46</v>
      </c>
      <c r="AH1076" t="s">
        <v>158</v>
      </c>
      <c r="AI1076" s="1">
        <v>43200</v>
      </c>
      <c r="AJ1076">
        <v>11800.12</v>
      </c>
      <c r="AK1076" s="33">
        <f t="shared" si="48"/>
        <v>29</v>
      </c>
      <c r="AL1076" t="str">
        <f t="shared" si="49"/>
        <v>29-33</v>
      </c>
      <c r="AM1076" t="str">
        <f t="shared" si="50"/>
        <v>10.000 a 11.999</v>
      </c>
    </row>
    <row r="1077" spans="1:39" x14ac:dyDescent="0.25">
      <c r="A1077" t="s">
        <v>4415</v>
      </c>
      <c r="B1077" t="s">
        <v>36</v>
      </c>
      <c r="C1077">
        <v>1320920</v>
      </c>
      <c r="D1077">
        <v>88661733120</v>
      </c>
      <c r="E1077" t="s">
        <v>4416</v>
      </c>
      <c r="F1077" t="s">
        <v>37</v>
      </c>
      <c r="G1077" t="s">
        <v>4417</v>
      </c>
      <c r="H1077" t="s">
        <v>38</v>
      </c>
      <c r="I1077" t="s">
        <v>39</v>
      </c>
      <c r="K1077" t="s">
        <v>136</v>
      </c>
      <c r="L1077" t="s">
        <v>442</v>
      </c>
      <c r="M1077">
        <v>326</v>
      </c>
      <c r="N1077" t="s">
        <v>87</v>
      </c>
      <c r="O1077" t="s">
        <v>86</v>
      </c>
      <c r="P1077">
        <v>326</v>
      </c>
      <c r="Q1077" t="s">
        <v>87</v>
      </c>
      <c r="R1077" t="s">
        <v>86</v>
      </c>
      <c r="T1077" t="s">
        <v>52</v>
      </c>
      <c r="U1077" t="s">
        <v>1302</v>
      </c>
      <c r="V1077" t="s">
        <v>44</v>
      </c>
      <c r="X1077" t="s">
        <v>45</v>
      </c>
      <c r="Z1077" t="s">
        <v>245</v>
      </c>
      <c r="AA1077">
        <v>0</v>
      </c>
      <c r="AC1077">
        <v>0</v>
      </c>
      <c r="AE1077" t="s">
        <v>4418</v>
      </c>
      <c r="AF1077" t="s">
        <v>4419</v>
      </c>
      <c r="AG1077" t="s">
        <v>46</v>
      </c>
      <c r="AH1077" t="s">
        <v>158</v>
      </c>
      <c r="AI1077" s="1">
        <v>39716</v>
      </c>
      <c r="AJ1077">
        <v>9260.6</v>
      </c>
      <c r="AK1077" s="33">
        <f t="shared" si="48"/>
        <v>45</v>
      </c>
      <c r="AL1077" t="str">
        <f t="shared" si="49"/>
        <v>44-48</v>
      </c>
      <c r="AM1077" t="str">
        <f t="shared" si="50"/>
        <v>8.000 a 9.999</v>
      </c>
    </row>
    <row r="1078" spans="1:39" x14ac:dyDescent="0.25">
      <c r="A1078" t="s">
        <v>4420</v>
      </c>
      <c r="B1078" t="s">
        <v>36</v>
      </c>
      <c r="C1078">
        <v>2123460</v>
      </c>
      <c r="D1078">
        <v>57403449649</v>
      </c>
      <c r="E1078" t="s">
        <v>4421</v>
      </c>
      <c r="F1078" t="s">
        <v>37</v>
      </c>
      <c r="G1078" t="s">
        <v>4422</v>
      </c>
      <c r="H1078" t="s">
        <v>48</v>
      </c>
      <c r="I1078" t="s">
        <v>39</v>
      </c>
      <c r="K1078" t="s">
        <v>40</v>
      </c>
      <c r="L1078" t="s">
        <v>59</v>
      </c>
      <c r="M1078">
        <v>310</v>
      </c>
      <c r="N1078" t="s">
        <v>4423</v>
      </c>
      <c r="O1078" t="s">
        <v>86</v>
      </c>
      <c r="P1078">
        <v>305</v>
      </c>
      <c r="Q1078" t="s">
        <v>100</v>
      </c>
      <c r="R1078" t="s">
        <v>86</v>
      </c>
      <c r="T1078" t="s">
        <v>61</v>
      </c>
      <c r="U1078" t="s">
        <v>1241</v>
      </c>
      <c r="V1078" t="s">
        <v>44</v>
      </c>
      <c r="X1078" t="s">
        <v>45</v>
      </c>
      <c r="AA1078">
        <v>0</v>
      </c>
      <c r="AC1078">
        <v>0</v>
      </c>
      <c r="AG1078" t="s">
        <v>46</v>
      </c>
      <c r="AH1078" t="s">
        <v>47</v>
      </c>
      <c r="AI1078" s="1">
        <v>36021</v>
      </c>
      <c r="AJ1078">
        <v>17101.099999999999</v>
      </c>
      <c r="AK1078" s="33">
        <f t="shared" si="48"/>
        <v>63</v>
      </c>
      <c r="AL1078" t="str">
        <f t="shared" si="49"/>
        <v>59-63</v>
      </c>
      <c r="AM1078" t="str">
        <f t="shared" si="50"/>
        <v>16.000 a 17.999</v>
      </c>
    </row>
    <row r="1079" spans="1:39" x14ac:dyDescent="0.25">
      <c r="A1079" t="s">
        <v>4424</v>
      </c>
      <c r="B1079" t="s">
        <v>36</v>
      </c>
      <c r="C1079">
        <v>1463235</v>
      </c>
      <c r="D1079">
        <v>2568154616</v>
      </c>
      <c r="E1079" t="s">
        <v>4425</v>
      </c>
      <c r="F1079" t="s">
        <v>53</v>
      </c>
      <c r="G1079" t="s">
        <v>4426</v>
      </c>
      <c r="H1079" t="s">
        <v>48</v>
      </c>
      <c r="I1079" t="s">
        <v>39</v>
      </c>
      <c r="K1079" t="s">
        <v>40</v>
      </c>
      <c r="L1079" t="s">
        <v>54</v>
      </c>
      <c r="M1079">
        <v>399</v>
      </c>
      <c r="N1079" t="s">
        <v>115</v>
      </c>
      <c r="O1079" t="s">
        <v>70</v>
      </c>
      <c r="P1079">
        <v>399</v>
      </c>
      <c r="Q1079" t="s">
        <v>115</v>
      </c>
      <c r="R1079" t="s">
        <v>70</v>
      </c>
      <c r="T1079" t="s">
        <v>61</v>
      </c>
      <c r="U1079" t="s">
        <v>1252</v>
      </c>
      <c r="V1079" t="s">
        <v>44</v>
      </c>
      <c r="X1079" t="s">
        <v>45</v>
      </c>
      <c r="AA1079">
        <v>0</v>
      </c>
      <c r="AC1079">
        <v>0</v>
      </c>
      <c r="AG1079" t="s">
        <v>46</v>
      </c>
      <c r="AH1079" t="s">
        <v>158</v>
      </c>
      <c r="AI1079" s="1">
        <v>38212</v>
      </c>
      <c r="AJ1079">
        <v>20530.009999999998</v>
      </c>
      <c r="AK1079" s="33">
        <f t="shared" si="48"/>
        <v>47</v>
      </c>
      <c r="AL1079" t="str">
        <f t="shared" si="49"/>
        <v>44-48</v>
      </c>
      <c r="AM1079" t="str">
        <f t="shared" si="50"/>
        <v>20.000 ou mais</v>
      </c>
    </row>
    <row r="1080" spans="1:39" x14ac:dyDescent="0.25">
      <c r="A1080" t="s">
        <v>4427</v>
      </c>
      <c r="B1080" t="s">
        <v>36</v>
      </c>
      <c r="C1080">
        <v>1979857</v>
      </c>
      <c r="D1080">
        <v>8021881682</v>
      </c>
      <c r="E1080" t="s">
        <v>4428</v>
      </c>
      <c r="F1080" t="s">
        <v>37</v>
      </c>
      <c r="G1080" t="s">
        <v>4429</v>
      </c>
      <c r="H1080" t="s">
        <v>48</v>
      </c>
      <c r="I1080" t="s">
        <v>39</v>
      </c>
      <c r="K1080" t="s">
        <v>40</v>
      </c>
      <c r="M1080">
        <v>305</v>
      </c>
      <c r="N1080" t="s">
        <v>100</v>
      </c>
      <c r="O1080" t="s">
        <v>86</v>
      </c>
      <c r="P1080">
        <v>305</v>
      </c>
      <c r="Q1080" t="s">
        <v>100</v>
      </c>
      <c r="R1080" t="s">
        <v>86</v>
      </c>
      <c r="T1080" t="s">
        <v>61</v>
      </c>
      <c r="U1080" t="s">
        <v>1257</v>
      </c>
      <c r="V1080" t="s">
        <v>44</v>
      </c>
      <c r="X1080" t="s">
        <v>45</v>
      </c>
      <c r="AA1080">
        <v>0</v>
      </c>
      <c r="AC1080">
        <v>0</v>
      </c>
      <c r="AG1080" t="s">
        <v>46</v>
      </c>
      <c r="AH1080" t="s">
        <v>158</v>
      </c>
      <c r="AI1080" s="1">
        <v>43544</v>
      </c>
      <c r="AJ1080">
        <v>11800.12</v>
      </c>
      <c r="AK1080" s="33">
        <f t="shared" si="48"/>
        <v>34</v>
      </c>
      <c r="AL1080" t="str">
        <f t="shared" si="49"/>
        <v>34-38</v>
      </c>
      <c r="AM1080" t="str">
        <f t="shared" si="50"/>
        <v>10.000 a 11.999</v>
      </c>
    </row>
    <row r="1081" spans="1:39" x14ac:dyDescent="0.25">
      <c r="A1081" t="s">
        <v>4430</v>
      </c>
      <c r="B1081" t="s">
        <v>36</v>
      </c>
      <c r="C1081">
        <v>3268751</v>
      </c>
      <c r="D1081">
        <v>1617440604</v>
      </c>
      <c r="E1081" t="s">
        <v>2017</v>
      </c>
      <c r="F1081" t="s">
        <v>37</v>
      </c>
      <c r="G1081" t="s">
        <v>4431</v>
      </c>
      <c r="H1081" t="s">
        <v>48</v>
      </c>
      <c r="I1081" t="s">
        <v>39</v>
      </c>
      <c r="K1081" t="s">
        <v>40</v>
      </c>
      <c r="M1081">
        <v>319</v>
      </c>
      <c r="N1081" t="s">
        <v>118</v>
      </c>
      <c r="O1081" t="s">
        <v>86</v>
      </c>
      <c r="P1081">
        <v>319</v>
      </c>
      <c r="Q1081" t="s">
        <v>118</v>
      </c>
      <c r="R1081" t="s">
        <v>86</v>
      </c>
      <c r="T1081" t="s">
        <v>342</v>
      </c>
      <c r="U1081" t="s">
        <v>1244</v>
      </c>
      <c r="V1081" t="s">
        <v>825</v>
      </c>
      <c r="X1081" t="s">
        <v>45</v>
      </c>
      <c r="AA1081">
        <v>0</v>
      </c>
      <c r="AC1081">
        <v>0</v>
      </c>
      <c r="AG1081" t="s">
        <v>826</v>
      </c>
      <c r="AH1081" t="s">
        <v>47</v>
      </c>
      <c r="AI1081" s="1">
        <v>44543</v>
      </c>
      <c r="AJ1081">
        <v>3866.06</v>
      </c>
      <c r="AK1081" s="33">
        <f t="shared" si="48"/>
        <v>34</v>
      </c>
      <c r="AL1081" t="str">
        <f t="shared" si="49"/>
        <v>34-38</v>
      </c>
      <c r="AM1081" t="str">
        <f t="shared" si="50"/>
        <v>2.000 a 3.999</v>
      </c>
    </row>
    <row r="1082" spans="1:39" x14ac:dyDescent="0.25">
      <c r="A1082" t="s">
        <v>4432</v>
      </c>
      <c r="B1082" t="s">
        <v>36</v>
      </c>
      <c r="C1082">
        <v>1681960</v>
      </c>
      <c r="D1082">
        <v>4701394637</v>
      </c>
      <c r="E1082" t="s">
        <v>4433</v>
      </c>
      <c r="F1082" t="s">
        <v>37</v>
      </c>
      <c r="G1082" t="s">
        <v>4434</v>
      </c>
      <c r="H1082" t="s">
        <v>48</v>
      </c>
      <c r="I1082" t="s">
        <v>39</v>
      </c>
      <c r="K1082" t="s">
        <v>40</v>
      </c>
      <c r="M1082">
        <v>305</v>
      </c>
      <c r="N1082" t="s">
        <v>100</v>
      </c>
      <c r="O1082" t="s">
        <v>86</v>
      </c>
      <c r="P1082">
        <v>305</v>
      </c>
      <c r="Q1082" t="s">
        <v>100</v>
      </c>
      <c r="R1082" t="s">
        <v>86</v>
      </c>
      <c r="T1082" t="s">
        <v>61</v>
      </c>
      <c r="U1082" t="s">
        <v>1302</v>
      </c>
      <c r="V1082" t="s">
        <v>44</v>
      </c>
      <c r="X1082" t="s">
        <v>45</v>
      </c>
      <c r="AA1082">
        <v>0</v>
      </c>
      <c r="AC1082">
        <v>0</v>
      </c>
      <c r="AG1082" t="s">
        <v>46</v>
      </c>
      <c r="AH1082" t="s">
        <v>158</v>
      </c>
      <c r="AI1082" s="1">
        <v>40151</v>
      </c>
      <c r="AJ1082">
        <v>13273.52</v>
      </c>
      <c r="AK1082" s="33">
        <f t="shared" si="48"/>
        <v>41</v>
      </c>
      <c r="AL1082" t="str">
        <f t="shared" si="49"/>
        <v>39-43</v>
      </c>
      <c r="AM1082" t="str">
        <f t="shared" si="50"/>
        <v>12.000 a 13.999</v>
      </c>
    </row>
    <row r="1083" spans="1:39" x14ac:dyDescent="0.25">
      <c r="A1083" t="s">
        <v>4435</v>
      </c>
      <c r="B1083" t="s">
        <v>36</v>
      </c>
      <c r="C1083">
        <v>1667896</v>
      </c>
      <c r="D1083">
        <v>702718955</v>
      </c>
      <c r="E1083" t="s">
        <v>4436</v>
      </c>
      <c r="F1083" t="s">
        <v>53</v>
      </c>
      <c r="G1083" t="s">
        <v>4437</v>
      </c>
      <c r="H1083" t="s">
        <v>67</v>
      </c>
      <c r="I1083" t="s">
        <v>39</v>
      </c>
      <c r="K1083" t="s">
        <v>68</v>
      </c>
      <c r="M1083">
        <v>301</v>
      </c>
      <c r="N1083" t="s">
        <v>69</v>
      </c>
      <c r="O1083" t="s">
        <v>70</v>
      </c>
      <c r="P1083">
        <v>301</v>
      </c>
      <c r="Q1083" t="s">
        <v>69</v>
      </c>
      <c r="R1083" t="s">
        <v>70</v>
      </c>
      <c r="T1083" t="s">
        <v>61</v>
      </c>
      <c r="U1083" t="s">
        <v>1285</v>
      </c>
      <c r="V1083" t="s">
        <v>44</v>
      </c>
      <c r="X1083" t="s">
        <v>45</v>
      </c>
      <c r="AA1083">
        <v>0</v>
      </c>
      <c r="AC1083">
        <v>0</v>
      </c>
      <c r="AG1083" t="s">
        <v>46</v>
      </c>
      <c r="AH1083" t="s">
        <v>158</v>
      </c>
      <c r="AI1083" s="1">
        <v>40596</v>
      </c>
      <c r="AJ1083">
        <v>17255.59</v>
      </c>
      <c r="AK1083" s="33">
        <f t="shared" si="48"/>
        <v>42</v>
      </c>
      <c r="AL1083" t="str">
        <f t="shared" si="49"/>
        <v>39-43</v>
      </c>
      <c r="AM1083" t="str">
        <f t="shared" si="50"/>
        <v>16.000 a 17.999</v>
      </c>
    </row>
    <row r="1084" spans="1:39" x14ac:dyDescent="0.25">
      <c r="A1084" t="s">
        <v>4438</v>
      </c>
      <c r="B1084" t="s">
        <v>36</v>
      </c>
      <c r="C1084">
        <v>3149022</v>
      </c>
      <c r="D1084">
        <v>30923499890</v>
      </c>
      <c r="E1084" t="s">
        <v>4439</v>
      </c>
      <c r="F1084" t="s">
        <v>53</v>
      </c>
      <c r="G1084" t="s">
        <v>4440</v>
      </c>
      <c r="H1084" t="s">
        <v>48</v>
      </c>
      <c r="I1084" t="s">
        <v>39</v>
      </c>
      <c r="K1084" t="s">
        <v>72</v>
      </c>
      <c r="M1084">
        <v>314</v>
      </c>
      <c r="N1084" t="s">
        <v>135</v>
      </c>
      <c r="O1084" t="s">
        <v>86</v>
      </c>
      <c r="P1084">
        <v>314</v>
      </c>
      <c r="Q1084" t="s">
        <v>135</v>
      </c>
      <c r="R1084" t="s">
        <v>86</v>
      </c>
      <c r="T1084" t="s">
        <v>61</v>
      </c>
      <c r="U1084" t="s">
        <v>1257</v>
      </c>
      <c r="V1084" t="s">
        <v>44</v>
      </c>
      <c r="X1084" t="s">
        <v>45</v>
      </c>
      <c r="AA1084">
        <v>0</v>
      </c>
      <c r="AC1084">
        <v>0</v>
      </c>
      <c r="AG1084" t="s">
        <v>46</v>
      </c>
      <c r="AH1084" t="s">
        <v>158</v>
      </c>
      <c r="AI1084" s="1">
        <v>43719</v>
      </c>
      <c r="AJ1084">
        <v>17623.93</v>
      </c>
      <c r="AK1084" s="33">
        <f t="shared" si="48"/>
        <v>39</v>
      </c>
      <c r="AL1084" t="str">
        <f t="shared" si="49"/>
        <v>39-43</v>
      </c>
      <c r="AM1084" t="str">
        <f t="shared" si="50"/>
        <v>16.000 a 17.999</v>
      </c>
    </row>
    <row r="1085" spans="1:39" x14ac:dyDescent="0.25">
      <c r="A1085" t="s">
        <v>4441</v>
      </c>
      <c r="B1085" t="s">
        <v>36</v>
      </c>
      <c r="C1085">
        <v>2356922</v>
      </c>
      <c r="D1085">
        <v>22446946828</v>
      </c>
      <c r="E1085" t="s">
        <v>4442</v>
      </c>
      <c r="F1085" t="s">
        <v>53</v>
      </c>
      <c r="G1085" t="s">
        <v>4443</v>
      </c>
      <c r="H1085" t="s">
        <v>48</v>
      </c>
      <c r="I1085" t="s">
        <v>39</v>
      </c>
      <c r="K1085" t="s">
        <v>40</v>
      </c>
      <c r="M1085">
        <v>372</v>
      </c>
      <c r="N1085" t="s">
        <v>76</v>
      </c>
      <c r="O1085" t="s">
        <v>41</v>
      </c>
      <c r="P1085">
        <v>372</v>
      </c>
      <c r="Q1085" t="s">
        <v>76</v>
      </c>
      <c r="R1085" t="s">
        <v>41</v>
      </c>
      <c r="T1085" t="s">
        <v>61</v>
      </c>
      <c r="U1085" t="s">
        <v>1236</v>
      </c>
      <c r="V1085" t="s">
        <v>44</v>
      </c>
      <c r="X1085" t="s">
        <v>45</v>
      </c>
      <c r="AA1085">
        <v>0</v>
      </c>
      <c r="AC1085">
        <v>0</v>
      </c>
      <c r="AG1085" t="s">
        <v>46</v>
      </c>
      <c r="AH1085" t="s">
        <v>158</v>
      </c>
      <c r="AI1085" s="1">
        <v>42759</v>
      </c>
      <c r="AJ1085">
        <v>12272.12</v>
      </c>
      <c r="AK1085" s="33">
        <f t="shared" si="48"/>
        <v>40</v>
      </c>
      <c r="AL1085" t="str">
        <f t="shared" si="49"/>
        <v>39-43</v>
      </c>
      <c r="AM1085" t="str">
        <f t="shared" si="50"/>
        <v>12.000 a 13.999</v>
      </c>
    </row>
    <row r="1086" spans="1:39" x14ac:dyDescent="0.25">
      <c r="A1086" t="s">
        <v>4444</v>
      </c>
      <c r="B1086" t="s">
        <v>36</v>
      </c>
      <c r="C1086">
        <v>1631627</v>
      </c>
      <c r="D1086">
        <v>1537333143</v>
      </c>
      <c r="E1086" t="s">
        <v>555</v>
      </c>
      <c r="F1086" t="s">
        <v>53</v>
      </c>
      <c r="G1086" t="s">
        <v>4445</v>
      </c>
      <c r="H1086" t="s">
        <v>48</v>
      </c>
      <c r="I1086" t="s">
        <v>39</v>
      </c>
      <c r="K1086" t="s">
        <v>136</v>
      </c>
      <c r="M1086">
        <v>349</v>
      </c>
      <c r="N1086" t="s">
        <v>65</v>
      </c>
      <c r="O1086" t="s">
        <v>41</v>
      </c>
      <c r="P1086">
        <v>349</v>
      </c>
      <c r="Q1086" t="s">
        <v>65</v>
      </c>
      <c r="R1086" t="s">
        <v>41</v>
      </c>
      <c r="S1086" t="s">
        <v>106</v>
      </c>
      <c r="T1086" t="s">
        <v>52</v>
      </c>
      <c r="U1086" t="s">
        <v>1434</v>
      </c>
      <c r="V1086" t="s">
        <v>44</v>
      </c>
      <c r="X1086" t="s">
        <v>45</v>
      </c>
      <c r="Z1086" t="s">
        <v>245</v>
      </c>
      <c r="AA1086">
        <v>26235</v>
      </c>
      <c r="AB1086" t="s">
        <v>254</v>
      </c>
      <c r="AC1086">
        <v>0</v>
      </c>
      <c r="AE1086" t="s">
        <v>4446</v>
      </c>
      <c r="AF1086" t="s">
        <v>4447</v>
      </c>
      <c r="AG1086" t="s">
        <v>46</v>
      </c>
      <c r="AH1086" t="s">
        <v>158</v>
      </c>
      <c r="AI1086" s="1">
        <v>43203</v>
      </c>
      <c r="AJ1086">
        <v>7803.45</v>
      </c>
      <c r="AK1086" s="33">
        <f t="shared" si="48"/>
        <v>39</v>
      </c>
      <c r="AL1086" t="str">
        <f t="shared" si="49"/>
        <v>39-43</v>
      </c>
      <c r="AM1086" t="str">
        <f t="shared" si="50"/>
        <v>6.000 a 7.999</v>
      </c>
    </row>
    <row r="1087" spans="1:39" x14ac:dyDescent="0.25">
      <c r="A1087" t="s">
        <v>4448</v>
      </c>
      <c r="B1087" t="s">
        <v>36</v>
      </c>
      <c r="C1087">
        <v>2372867</v>
      </c>
      <c r="D1087">
        <v>4370744636</v>
      </c>
      <c r="E1087" t="s">
        <v>814</v>
      </c>
      <c r="F1087" t="s">
        <v>53</v>
      </c>
      <c r="G1087" t="s">
        <v>4449</v>
      </c>
      <c r="H1087" t="s">
        <v>38</v>
      </c>
      <c r="I1087" t="s">
        <v>39</v>
      </c>
      <c r="K1087" t="s">
        <v>40</v>
      </c>
      <c r="M1087">
        <v>305</v>
      </c>
      <c r="N1087" t="s">
        <v>100</v>
      </c>
      <c r="O1087" t="s">
        <v>86</v>
      </c>
      <c r="P1087">
        <v>305</v>
      </c>
      <c r="Q1087" t="s">
        <v>100</v>
      </c>
      <c r="R1087" t="s">
        <v>86</v>
      </c>
      <c r="T1087" t="s">
        <v>61</v>
      </c>
      <c r="U1087" t="s">
        <v>1534</v>
      </c>
      <c r="V1087" t="s">
        <v>44</v>
      </c>
      <c r="X1087" t="s">
        <v>45</v>
      </c>
      <c r="AA1087">
        <v>0</v>
      </c>
      <c r="AC1087">
        <v>0</v>
      </c>
      <c r="AG1087" t="s">
        <v>46</v>
      </c>
      <c r="AH1087" t="s">
        <v>71</v>
      </c>
      <c r="AI1087" s="1">
        <v>44082</v>
      </c>
      <c r="AJ1087">
        <v>3698.32</v>
      </c>
      <c r="AK1087" s="33">
        <f t="shared" si="48"/>
        <v>43</v>
      </c>
      <c r="AL1087" t="str">
        <f t="shared" si="49"/>
        <v>39-43</v>
      </c>
      <c r="AM1087" t="str">
        <f t="shared" si="50"/>
        <v>2.000 a 3.999</v>
      </c>
    </row>
    <row r="1088" spans="1:39" x14ac:dyDescent="0.25">
      <c r="A1088" t="s">
        <v>4450</v>
      </c>
      <c r="B1088" t="s">
        <v>36</v>
      </c>
      <c r="C1088">
        <v>1623405</v>
      </c>
      <c r="D1088">
        <v>5146008612</v>
      </c>
      <c r="E1088" t="s">
        <v>241</v>
      </c>
      <c r="F1088" t="s">
        <v>53</v>
      </c>
      <c r="G1088" t="s">
        <v>4451</v>
      </c>
      <c r="H1088" t="s">
        <v>38</v>
      </c>
      <c r="I1088" t="s">
        <v>39</v>
      </c>
      <c r="K1088" t="s">
        <v>40</v>
      </c>
      <c r="M1088">
        <v>799</v>
      </c>
      <c r="N1088" t="s">
        <v>550</v>
      </c>
      <c r="O1088" t="s">
        <v>55</v>
      </c>
      <c r="P1088">
        <v>1152</v>
      </c>
      <c r="Q1088" t="s">
        <v>113</v>
      </c>
      <c r="R1088" t="s">
        <v>55</v>
      </c>
      <c r="T1088" t="s">
        <v>61</v>
      </c>
      <c r="U1088" t="s">
        <v>1285</v>
      </c>
      <c r="V1088" t="s">
        <v>44</v>
      </c>
      <c r="X1088" t="s">
        <v>45</v>
      </c>
      <c r="AA1088">
        <v>0</v>
      </c>
      <c r="AC1088">
        <v>0</v>
      </c>
      <c r="AG1088" t="s">
        <v>46</v>
      </c>
      <c r="AH1088" t="s">
        <v>158</v>
      </c>
      <c r="AI1088" s="1">
        <v>40378</v>
      </c>
      <c r="AJ1088">
        <v>17255.59</v>
      </c>
      <c r="AK1088" s="33">
        <f t="shared" si="48"/>
        <v>41</v>
      </c>
      <c r="AL1088" t="str">
        <f t="shared" si="49"/>
        <v>39-43</v>
      </c>
      <c r="AM1088" t="str">
        <f t="shared" si="50"/>
        <v>16.000 a 17.999</v>
      </c>
    </row>
    <row r="1089" spans="1:39" x14ac:dyDescent="0.25">
      <c r="A1089" t="s">
        <v>4452</v>
      </c>
      <c r="B1089" t="s">
        <v>36</v>
      </c>
      <c r="C1089">
        <v>3292849</v>
      </c>
      <c r="D1089">
        <v>8042443676</v>
      </c>
      <c r="E1089" t="s">
        <v>576</v>
      </c>
      <c r="F1089" t="s">
        <v>53</v>
      </c>
      <c r="G1089" t="s">
        <v>4453</v>
      </c>
      <c r="H1089" t="s">
        <v>48</v>
      </c>
      <c r="I1089" t="s">
        <v>39</v>
      </c>
      <c r="K1089" t="s">
        <v>40</v>
      </c>
      <c r="M1089">
        <v>298</v>
      </c>
      <c r="N1089" t="s">
        <v>121</v>
      </c>
      <c r="O1089" t="s">
        <v>86</v>
      </c>
      <c r="P1089">
        <v>298</v>
      </c>
      <c r="Q1089" t="s">
        <v>121</v>
      </c>
      <c r="R1089" t="s">
        <v>86</v>
      </c>
      <c r="T1089" t="s">
        <v>342</v>
      </c>
      <c r="U1089" t="s">
        <v>1244</v>
      </c>
      <c r="V1089" t="s">
        <v>825</v>
      </c>
      <c r="X1089" t="s">
        <v>45</v>
      </c>
      <c r="AA1089">
        <v>0</v>
      </c>
      <c r="AC1089">
        <v>0</v>
      </c>
      <c r="AG1089" t="s">
        <v>826</v>
      </c>
      <c r="AH1089" t="s">
        <v>47</v>
      </c>
      <c r="AI1089" s="1">
        <v>44712</v>
      </c>
      <c r="AJ1089">
        <v>3866.06</v>
      </c>
      <c r="AK1089" s="33">
        <f t="shared" si="48"/>
        <v>36</v>
      </c>
      <c r="AL1089" t="str">
        <f t="shared" si="49"/>
        <v>34-38</v>
      </c>
      <c r="AM1089" t="str">
        <f t="shared" si="50"/>
        <v>2.000 a 3.999</v>
      </c>
    </row>
    <row r="1090" spans="1:39" x14ac:dyDescent="0.25">
      <c r="A1090" t="s">
        <v>4454</v>
      </c>
      <c r="B1090" t="s">
        <v>36</v>
      </c>
      <c r="C1090">
        <v>2302688</v>
      </c>
      <c r="D1090">
        <v>8280607625</v>
      </c>
      <c r="E1090" t="s">
        <v>4455</v>
      </c>
      <c r="F1090" t="s">
        <v>53</v>
      </c>
      <c r="G1090" t="s">
        <v>4456</v>
      </c>
      <c r="H1090" t="s">
        <v>38</v>
      </c>
      <c r="I1090" t="s">
        <v>39</v>
      </c>
      <c r="K1090" t="s">
        <v>40</v>
      </c>
      <c r="M1090">
        <v>807</v>
      </c>
      <c r="N1090" t="s">
        <v>210</v>
      </c>
      <c r="O1090" t="s">
        <v>41</v>
      </c>
      <c r="P1090">
        <v>807</v>
      </c>
      <c r="Q1090" t="s">
        <v>210</v>
      </c>
      <c r="R1090" t="s">
        <v>41</v>
      </c>
      <c r="T1090" t="s">
        <v>52</v>
      </c>
      <c r="U1090" t="s">
        <v>1482</v>
      </c>
      <c r="V1090" t="s">
        <v>44</v>
      </c>
      <c r="X1090" t="s">
        <v>45</v>
      </c>
      <c r="Z1090" t="s">
        <v>168</v>
      </c>
      <c r="AA1090">
        <v>0</v>
      </c>
      <c r="AC1090">
        <v>0</v>
      </c>
      <c r="AE1090" t="s">
        <v>4457</v>
      </c>
      <c r="AF1090" t="s">
        <v>4458</v>
      </c>
      <c r="AG1090" t="s">
        <v>46</v>
      </c>
      <c r="AH1090" t="s">
        <v>158</v>
      </c>
      <c r="AI1090" s="1">
        <v>42467</v>
      </c>
      <c r="AJ1090">
        <v>7431.86</v>
      </c>
      <c r="AK1090" s="33">
        <f t="shared" si="48"/>
        <v>36</v>
      </c>
      <c r="AL1090" t="str">
        <f t="shared" si="49"/>
        <v>34-38</v>
      </c>
      <c r="AM1090" t="str">
        <f t="shared" si="50"/>
        <v>6.000 a 7.999</v>
      </c>
    </row>
    <row r="1091" spans="1:39" x14ac:dyDescent="0.25">
      <c r="A1091" t="s">
        <v>4459</v>
      </c>
      <c r="B1091" t="s">
        <v>36</v>
      </c>
      <c r="C1091">
        <v>3294018</v>
      </c>
      <c r="D1091">
        <v>4588829173</v>
      </c>
      <c r="E1091" t="s">
        <v>4460</v>
      </c>
      <c r="F1091" t="s">
        <v>53</v>
      </c>
      <c r="G1091" t="s">
        <v>4461</v>
      </c>
      <c r="H1091" t="s">
        <v>80</v>
      </c>
      <c r="I1091" t="s">
        <v>39</v>
      </c>
      <c r="K1091" t="s">
        <v>56</v>
      </c>
      <c r="M1091">
        <v>395</v>
      </c>
      <c r="N1091" t="s">
        <v>107</v>
      </c>
      <c r="O1091" t="s">
        <v>41</v>
      </c>
      <c r="P1091">
        <v>395</v>
      </c>
      <c r="Q1091" t="s">
        <v>107</v>
      </c>
      <c r="R1091" t="s">
        <v>41</v>
      </c>
      <c r="T1091" t="s">
        <v>52</v>
      </c>
      <c r="U1091" t="s">
        <v>1244</v>
      </c>
      <c r="V1091" t="s">
        <v>825</v>
      </c>
      <c r="X1091" t="s">
        <v>45</v>
      </c>
      <c r="AA1091">
        <v>0</v>
      </c>
      <c r="AC1091">
        <v>0</v>
      </c>
      <c r="AG1091" t="s">
        <v>826</v>
      </c>
      <c r="AH1091" t="s">
        <v>47</v>
      </c>
      <c r="AI1091" s="1">
        <v>44713</v>
      </c>
      <c r="AJ1091">
        <v>3866.06</v>
      </c>
      <c r="AK1091" s="33">
        <f t="shared" ref="AK1091:AK1154" si="51">(YEAR($AO$2))-YEAR(E1091)</f>
        <v>32</v>
      </c>
      <c r="AL1091" t="str">
        <f t="shared" ref="AL1091:AL1154" si="52">VLOOKUP(AK1091,$AQ$2:$AR$13,2,1)</f>
        <v>29-33</v>
      </c>
      <c r="AM1091" t="str">
        <f t="shared" ref="AM1091:AM1154" si="53">VLOOKUP(AJ1091,$AS$2:$AT$12,2,1)</f>
        <v>2.000 a 3.999</v>
      </c>
    </row>
    <row r="1092" spans="1:39" x14ac:dyDescent="0.25">
      <c r="A1092" t="s">
        <v>4462</v>
      </c>
      <c r="B1092" t="s">
        <v>36</v>
      </c>
      <c r="C1092">
        <v>1123584</v>
      </c>
      <c r="D1092">
        <v>9820008808</v>
      </c>
      <c r="E1092" t="s">
        <v>4463</v>
      </c>
      <c r="F1092" t="s">
        <v>37</v>
      </c>
      <c r="G1092" t="s">
        <v>4464</v>
      </c>
      <c r="H1092" t="s">
        <v>48</v>
      </c>
      <c r="I1092" t="s">
        <v>39</v>
      </c>
      <c r="K1092" t="s">
        <v>72</v>
      </c>
      <c r="L1092" t="s">
        <v>4465</v>
      </c>
      <c r="M1092">
        <v>294</v>
      </c>
      <c r="N1092" t="s">
        <v>137</v>
      </c>
      <c r="O1092" t="s">
        <v>86</v>
      </c>
      <c r="P1092">
        <v>294</v>
      </c>
      <c r="Q1092" t="s">
        <v>137</v>
      </c>
      <c r="R1092" t="s">
        <v>86</v>
      </c>
      <c r="T1092" t="s">
        <v>61</v>
      </c>
      <c r="U1092" t="s">
        <v>1241</v>
      </c>
      <c r="V1092" t="s">
        <v>44</v>
      </c>
      <c r="X1092" t="s">
        <v>45</v>
      </c>
      <c r="AA1092">
        <v>0</v>
      </c>
      <c r="AC1092">
        <v>0</v>
      </c>
      <c r="AG1092" t="s">
        <v>46</v>
      </c>
      <c r="AH1092" t="s">
        <v>158</v>
      </c>
      <c r="AI1092" s="1">
        <v>34736</v>
      </c>
      <c r="AJ1092">
        <v>21705.65</v>
      </c>
      <c r="AK1092" s="33">
        <f t="shared" si="51"/>
        <v>59</v>
      </c>
      <c r="AL1092" t="str">
        <f t="shared" si="52"/>
        <v>59-63</v>
      </c>
      <c r="AM1092" t="str">
        <f t="shared" si="53"/>
        <v>20.000 ou mais</v>
      </c>
    </row>
    <row r="1093" spans="1:39" x14ac:dyDescent="0.25">
      <c r="A1093" t="s">
        <v>4466</v>
      </c>
      <c r="B1093" t="s">
        <v>36</v>
      </c>
      <c r="C1093">
        <v>2322676</v>
      </c>
      <c r="D1093">
        <v>51004500610</v>
      </c>
      <c r="E1093" t="s">
        <v>4467</v>
      </c>
      <c r="F1093" t="s">
        <v>37</v>
      </c>
      <c r="G1093" t="s">
        <v>4468</v>
      </c>
      <c r="H1093" t="s">
        <v>48</v>
      </c>
      <c r="I1093" t="s">
        <v>39</v>
      </c>
      <c r="K1093" t="s">
        <v>40</v>
      </c>
      <c r="L1093" t="s">
        <v>4469</v>
      </c>
      <c r="M1093">
        <v>363</v>
      </c>
      <c r="N1093" t="s">
        <v>155</v>
      </c>
      <c r="O1093" t="s">
        <v>41</v>
      </c>
      <c r="P1093">
        <v>363</v>
      </c>
      <c r="Q1093" t="s">
        <v>155</v>
      </c>
      <c r="R1093" t="s">
        <v>41</v>
      </c>
      <c r="T1093" t="s">
        <v>61</v>
      </c>
      <c r="U1093" t="s">
        <v>1285</v>
      </c>
      <c r="V1093" t="s">
        <v>44</v>
      </c>
      <c r="X1093" t="s">
        <v>45</v>
      </c>
      <c r="AA1093">
        <v>0</v>
      </c>
      <c r="AC1093">
        <v>0</v>
      </c>
      <c r="AG1093" t="s">
        <v>46</v>
      </c>
      <c r="AH1093" t="s">
        <v>158</v>
      </c>
      <c r="AI1093" s="1">
        <v>38982</v>
      </c>
      <c r="AJ1093">
        <v>19660.75</v>
      </c>
      <c r="AK1093" s="33">
        <f t="shared" si="51"/>
        <v>58</v>
      </c>
      <c r="AL1093" t="str">
        <f t="shared" si="52"/>
        <v>54-58</v>
      </c>
      <c r="AM1093" t="str">
        <f t="shared" si="53"/>
        <v>18.000 a 19.999</v>
      </c>
    </row>
    <row r="1094" spans="1:39" x14ac:dyDescent="0.25">
      <c r="A1094" t="s">
        <v>4470</v>
      </c>
      <c r="B1094" t="s">
        <v>36</v>
      </c>
      <c r="C1094">
        <v>1772020</v>
      </c>
      <c r="D1094">
        <v>48865117672</v>
      </c>
      <c r="E1094" t="s">
        <v>4471</v>
      </c>
      <c r="F1094" t="s">
        <v>37</v>
      </c>
      <c r="G1094" t="s">
        <v>4472</v>
      </c>
      <c r="H1094" t="s">
        <v>48</v>
      </c>
      <c r="I1094" t="s">
        <v>39</v>
      </c>
      <c r="K1094" t="s">
        <v>40</v>
      </c>
      <c r="M1094">
        <v>1155</v>
      </c>
      <c r="N1094" t="s">
        <v>188</v>
      </c>
      <c r="O1094" t="s">
        <v>55</v>
      </c>
      <c r="P1094">
        <v>1155</v>
      </c>
      <c r="Q1094" t="s">
        <v>188</v>
      </c>
      <c r="R1094" t="s">
        <v>55</v>
      </c>
      <c r="T1094" t="s">
        <v>61</v>
      </c>
      <c r="U1094" t="s">
        <v>1269</v>
      </c>
      <c r="V1094" t="s">
        <v>44</v>
      </c>
      <c r="X1094" t="s">
        <v>45</v>
      </c>
      <c r="AA1094">
        <v>26235</v>
      </c>
      <c r="AB1094" t="s">
        <v>254</v>
      </c>
      <c r="AC1094">
        <v>0</v>
      </c>
      <c r="AG1094" t="s">
        <v>46</v>
      </c>
      <c r="AH1094" t="s">
        <v>158</v>
      </c>
      <c r="AI1094" s="1">
        <v>41641</v>
      </c>
      <c r="AJ1094">
        <v>18928.990000000002</v>
      </c>
      <c r="AK1094" s="33">
        <f t="shared" si="51"/>
        <v>58</v>
      </c>
      <c r="AL1094" t="str">
        <f t="shared" si="52"/>
        <v>54-58</v>
      </c>
      <c r="AM1094" t="str">
        <f t="shared" si="53"/>
        <v>18.000 a 19.999</v>
      </c>
    </row>
    <row r="1095" spans="1:39" x14ac:dyDescent="0.25">
      <c r="A1095" t="s">
        <v>4473</v>
      </c>
      <c r="B1095" t="s">
        <v>36</v>
      </c>
      <c r="C1095">
        <v>1284377</v>
      </c>
      <c r="D1095">
        <v>76592251620</v>
      </c>
      <c r="E1095" t="s">
        <v>283</v>
      </c>
      <c r="F1095" t="s">
        <v>37</v>
      </c>
      <c r="G1095" t="s">
        <v>4474</v>
      </c>
      <c r="H1095" t="s">
        <v>48</v>
      </c>
      <c r="I1095" t="s">
        <v>39</v>
      </c>
      <c r="K1095" t="s">
        <v>136</v>
      </c>
      <c r="L1095" t="s">
        <v>442</v>
      </c>
      <c r="M1095">
        <v>391</v>
      </c>
      <c r="N1095" t="s">
        <v>64</v>
      </c>
      <c r="O1095" t="s">
        <v>41</v>
      </c>
      <c r="P1095">
        <v>391</v>
      </c>
      <c r="Q1095" t="s">
        <v>64</v>
      </c>
      <c r="R1095" t="s">
        <v>41</v>
      </c>
      <c r="T1095" t="s">
        <v>61</v>
      </c>
      <c r="U1095" t="s">
        <v>1241</v>
      </c>
      <c r="V1095" t="s">
        <v>44</v>
      </c>
      <c r="X1095" t="s">
        <v>45</v>
      </c>
      <c r="AA1095">
        <v>0</v>
      </c>
      <c r="AC1095">
        <v>0</v>
      </c>
      <c r="AG1095" t="s">
        <v>46</v>
      </c>
      <c r="AH1095" t="s">
        <v>158</v>
      </c>
      <c r="AI1095" s="1">
        <v>35984</v>
      </c>
      <c r="AJ1095">
        <v>18663.64</v>
      </c>
      <c r="AK1095" s="33">
        <f t="shared" si="51"/>
        <v>54</v>
      </c>
      <c r="AL1095" t="str">
        <f t="shared" si="52"/>
        <v>54-58</v>
      </c>
      <c r="AM1095" t="str">
        <f t="shared" si="53"/>
        <v>18.000 a 19.999</v>
      </c>
    </row>
    <row r="1096" spans="1:39" x14ac:dyDescent="0.25">
      <c r="A1096" t="s">
        <v>4475</v>
      </c>
      <c r="B1096" t="s">
        <v>36</v>
      </c>
      <c r="C1096">
        <v>1773988</v>
      </c>
      <c r="D1096">
        <v>22228995835</v>
      </c>
      <c r="E1096" t="s">
        <v>731</v>
      </c>
      <c r="F1096" t="s">
        <v>37</v>
      </c>
      <c r="G1096" t="s">
        <v>4476</v>
      </c>
      <c r="H1096" t="s">
        <v>48</v>
      </c>
      <c r="I1096" t="s">
        <v>39</v>
      </c>
      <c r="K1096" t="s">
        <v>72</v>
      </c>
      <c r="M1096">
        <v>391</v>
      </c>
      <c r="N1096" t="s">
        <v>64</v>
      </c>
      <c r="O1096" t="s">
        <v>41</v>
      </c>
      <c r="P1096">
        <v>391</v>
      </c>
      <c r="Q1096" t="s">
        <v>64</v>
      </c>
      <c r="R1096" t="s">
        <v>41</v>
      </c>
      <c r="T1096" t="s">
        <v>61</v>
      </c>
      <c r="U1096" t="s">
        <v>1269</v>
      </c>
      <c r="V1096" t="s">
        <v>44</v>
      </c>
      <c r="X1096" t="s">
        <v>45</v>
      </c>
      <c r="AA1096">
        <v>0</v>
      </c>
      <c r="AC1096">
        <v>0</v>
      </c>
      <c r="AG1096" t="s">
        <v>46</v>
      </c>
      <c r="AH1096" t="s">
        <v>158</v>
      </c>
      <c r="AI1096" s="1">
        <v>40263</v>
      </c>
      <c r="AJ1096">
        <v>18451.96</v>
      </c>
      <c r="AK1096" s="33">
        <f t="shared" si="51"/>
        <v>40</v>
      </c>
      <c r="AL1096" t="str">
        <f t="shared" si="52"/>
        <v>39-43</v>
      </c>
      <c r="AM1096" t="str">
        <f t="shared" si="53"/>
        <v>18.000 a 19.999</v>
      </c>
    </row>
    <row r="1097" spans="1:39" x14ac:dyDescent="0.25">
      <c r="A1097" t="s">
        <v>4477</v>
      </c>
      <c r="B1097" t="s">
        <v>36</v>
      </c>
      <c r="C1097">
        <v>413611</v>
      </c>
      <c r="D1097">
        <v>73522007620</v>
      </c>
      <c r="E1097" t="s">
        <v>4478</v>
      </c>
      <c r="F1097" t="s">
        <v>37</v>
      </c>
      <c r="G1097" t="s">
        <v>4479</v>
      </c>
      <c r="H1097" t="s">
        <v>48</v>
      </c>
      <c r="I1097" t="s">
        <v>39</v>
      </c>
      <c r="K1097" t="s">
        <v>114</v>
      </c>
      <c r="L1097" t="s">
        <v>216</v>
      </c>
      <c r="M1097">
        <v>1322</v>
      </c>
      <c r="N1097" t="s">
        <v>4480</v>
      </c>
      <c r="O1097" t="s">
        <v>86</v>
      </c>
      <c r="P1097">
        <v>319</v>
      </c>
      <c r="Q1097" t="s">
        <v>118</v>
      </c>
      <c r="R1097" t="s">
        <v>86</v>
      </c>
      <c r="T1097" t="s">
        <v>61</v>
      </c>
      <c r="U1097" t="s">
        <v>1252</v>
      </c>
      <c r="V1097" t="s">
        <v>44</v>
      </c>
      <c r="X1097" t="s">
        <v>45</v>
      </c>
      <c r="AA1097">
        <v>0</v>
      </c>
      <c r="AC1097">
        <v>0</v>
      </c>
      <c r="AG1097" t="s">
        <v>46</v>
      </c>
      <c r="AH1097" t="s">
        <v>158</v>
      </c>
      <c r="AI1097" s="1">
        <v>33591</v>
      </c>
      <c r="AJ1097">
        <v>22181.599999999999</v>
      </c>
      <c r="AK1097" s="33">
        <f t="shared" si="51"/>
        <v>55</v>
      </c>
      <c r="AL1097" t="str">
        <f t="shared" si="52"/>
        <v>54-58</v>
      </c>
      <c r="AM1097" t="str">
        <f t="shared" si="53"/>
        <v>20.000 ou mais</v>
      </c>
    </row>
    <row r="1098" spans="1:39" x14ac:dyDescent="0.25">
      <c r="A1098" t="s">
        <v>4481</v>
      </c>
      <c r="B1098" t="s">
        <v>36</v>
      </c>
      <c r="C1098">
        <v>2560503</v>
      </c>
      <c r="D1098">
        <v>88884759153</v>
      </c>
      <c r="E1098" t="s">
        <v>4482</v>
      </c>
      <c r="F1098" t="s">
        <v>37</v>
      </c>
      <c r="G1098" t="s">
        <v>4483</v>
      </c>
      <c r="H1098" t="s">
        <v>48</v>
      </c>
      <c r="I1098" t="s">
        <v>39</v>
      </c>
      <c r="K1098" t="s">
        <v>56</v>
      </c>
      <c r="L1098" t="s">
        <v>58</v>
      </c>
      <c r="M1098">
        <v>369</v>
      </c>
      <c r="N1098" t="s">
        <v>242</v>
      </c>
      <c r="O1098" t="s">
        <v>41</v>
      </c>
      <c r="P1098">
        <v>369</v>
      </c>
      <c r="Q1098" t="s">
        <v>242</v>
      </c>
      <c r="R1098" t="s">
        <v>41</v>
      </c>
      <c r="T1098" t="s">
        <v>61</v>
      </c>
      <c r="U1098" t="s">
        <v>1351</v>
      </c>
      <c r="V1098" t="s">
        <v>44</v>
      </c>
      <c r="X1098" t="s">
        <v>45</v>
      </c>
      <c r="AA1098">
        <v>26235</v>
      </c>
      <c r="AB1098" t="s">
        <v>254</v>
      </c>
      <c r="AC1098">
        <v>0</v>
      </c>
      <c r="AG1098" t="s">
        <v>46</v>
      </c>
      <c r="AH1098" t="s">
        <v>158</v>
      </c>
      <c r="AI1098" s="1">
        <v>41460</v>
      </c>
      <c r="AJ1098">
        <v>16591.91</v>
      </c>
      <c r="AK1098" s="33">
        <f t="shared" si="51"/>
        <v>42</v>
      </c>
      <c r="AL1098" t="str">
        <f t="shared" si="52"/>
        <v>39-43</v>
      </c>
      <c r="AM1098" t="str">
        <f t="shared" si="53"/>
        <v>16.000 a 17.999</v>
      </c>
    </row>
    <row r="1099" spans="1:39" x14ac:dyDescent="0.25">
      <c r="A1099" t="s">
        <v>4484</v>
      </c>
      <c r="B1099" t="s">
        <v>36</v>
      </c>
      <c r="C1099">
        <v>2789578</v>
      </c>
      <c r="D1099">
        <v>5299580665</v>
      </c>
      <c r="E1099" t="s">
        <v>259</v>
      </c>
      <c r="F1099" t="s">
        <v>37</v>
      </c>
      <c r="G1099" t="s">
        <v>4485</v>
      </c>
      <c r="H1099" t="s">
        <v>48</v>
      </c>
      <c r="I1099" t="s">
        <v>39</v>
      </c>
      <c r="K1099" t="s">
        <v>40</v>
      </c>
      <c r="M1099">
        <v>799</v>
      </c>
      <c r="N1099" t="s">
        <v>550</v>
      </c>
      <c r="O1099" t="s">
        <v>55</v>
      </c>
      <c r="P1099">
        <v>1152</v>
      </c>
      <c r="Q1099" t="s">
        <v>113</v>
      </c>
      <c r="R1099" t="s">
        <v>55</v>
      </c>
      <c r="T1099" t="s">
        <v>61</v>
      </c>
      <c r="U1099" t="s">
        <v>1285</v>
      </c>
      <c r="V1099" t="s">
        <v>44</v>
      </c>
      <c r="X1099" t="s">
        <v>45</v>
      </c>
      <c r="AA1099">
        <v>26237</v>
      </c>
      <c r="AB1099" t="s">
        <v>2708</v>
      </c>
      <c r="AC1099">
        <v>0</v>
      </c>
      <c r="AG1099" t="s">
        <v>46</v>
      </c>
      <c r="AH1099" t="s">
        <v>158</v>
      </c>
      <c r="AI1099" s="1">
        <v>41765</v>
      </c>
      <c r="AJ1099">
        <v>18058.169999999998</v>
      </c>
      <c r="AK1099" s="33">
        <f t="shared" si="51"/>
        <v>41</v>
      </c>
      <c r="AL1099" t="str">
        <f t="shared" si="52"/>
        <v>39-43</v>
      </c>
      <c r="AM1099" t="str">
        <f t="shared" si="53"/>
        <v>18.000 a 19.999</v>
      </c>
    </row>
    <row r="1100" spans="1:39" x14ac:dyDescent="0.25">
      <c r="A1100" t="s">
        <v>4486</v>
      </c>
      <c r="B1100" t="s">
        <v>36</v>
      </c>
      <c r="C1100">
        <v>1649475</v>
      </c>
      <c r="D1100">
        <v>18271307843</v>
      </c>
      <c r="E1100" t="s">
        <v>4487</v>
      </c>
      <c r="F1100" t="s">
        <v>37</v>
      </c>
      <c r="G1100" t="s">
        <v>4488</v>
      </c>
      <c r="H1100" t="s">
        <v>48</v>
      </c>
      <c r="I1100" t="s">
        <v>39</v>
      </c>
      <c r="K1100" t="s">
        <v>72</v>
      </c>
      <c r="L1100" t="s">
        <v>139</v>
      </c>
      <c r="M1100">
        <v>808</v>
      </c>
      <c r="N1100" t="s">
        <v>127</v>
      </c>
      <c r="O1100" t="s">
        <v>41</v>
      </c>
      <c r="P1100">
        <v>808</v>
      </c>
      <c r="Q1100" t="s">
        <v>127</v>
      </c>
      <c r="R1100" t="s">
        <v>41</v>
      </c>
      <c r="T1100" t="s">
        <v>61</v>
      </c>
      <c r="U1100" t="s">
        <v>1269</v>
      </c>
      <c r="V1100" t="s">
        <v>44</v>
      </c>
      <c r="X1100" t="s">
        <v>45</v>
      </c>
      <c r="AA1100">
        <v>0</v>
      </c>
      <c r="AC1100">
        <v>0</v>
      </c>
      <c r="AG1100" t="s">
        <v>46</v>
      </c>
      <c r="AH1100" t="s">
        <v>158</v>
      </c>
      <c r="AI1100" s="1">
        <v>39667</v>
      </c>
      <c r="AJ1100">
        <v>17945.810000000001</v>
      </c>
      <c r="AK1100" s="33">
        <f t="shared" si="51"/>
        <v>50</v>
      </c>
      <c r="AL1100" t="str">
        <f t="shared" si="52"/>
        <v>49-53</v>
      </c>
      <c r="AM1100" t="str">
        <f t="shared" si="53"/>
        <v>16.000 a 17.999</v>
      </c>
    </row>
    <row r="1101" spans="1:39" x14ac:dyDescent="0.25">
      <c r="A1101" t="s">
        <v>4489</v>
      </c>
      <c r="B1101" t="s">
        <v>36</v>
      </c>
      <c r="C1101">
        <v>2073401</v>
      </c>
      <c r="D1101">
        <v>27419146802</v>
      </c>
      <c r="E1101" t="s">
        <v>4490</v>
      </c>
      <c r="F1101" t="s">
        <v>37</v>
      </c>
      <c r="G1101" t="s">
        <v>4491</v>
      </c>
      <c r="H1101" t="s">
        <v>48</v>
      </c>
      <c r="I1101" t="s">
        <v>39</v>
      </c>
      <c r="K1101" t="s">
        <v>72</v>
      </c>
      <c r="M1101">
        <v>369</v>
      </c>
      <c r="N1101" t="s">
        <v>242</v>
      </c>
      <c r="O1101" t="s">
        <v>41</v>
      </c>
      <c r="P1101">
        <v>369</v>
      </c>
      <c r="Q1101" t="s">
        <v>242</v>
      </c>
      <c r="R1101" t="s">
        <v>41</v>
      </c>
      <c r="T1101" t="s">
        <v>61</v>
      </c>
      <c r="U1101" t="s">
        <v>1236</v>
      </c>
      <c r="V1101" t="s">
        <v>44</v>
      </c>
      <c r="X1101" t="s">
        <v>45</v>
      </c>
      <c r="Z1101" t="s">
        <v>314</v>
      </c>
      <c r="AA1101">
        <v>0</v>
      </c>
      <c r="AC1101">
        <v>0</v>
      </c>
      <c r="AE1101" t="s">
        <v>4492</v>
      </c>
      <c r="AF1101" t="s">
        <v>4493</v>
      </c>
      <c r="AG1101" t="s">
        <v>46</v>
      </c>
      <c r="AH1101" t="s">
        <v>158</v>
      </c>
      <c r="AI1101" s="1">
        <v>41604</v>
      </c>
      <c r="AJ1101">
        <v>0</v>
      </c>
      <c r="AK1101" s="33">
        <f t="shared" si="51"/>
        <v>42</v>
      </c>
      <c r="AL1101" t="str">
        <f t="shared" si="52"/>
        <v>39-43</v>
      </c>
      <c r="AM1101" t="str">
        <f t="shared" si="53"/>
        <v>até 1.999</v>
      </c>
    </row>
    <row r="1102" spans="1:39" x14ac:dyDescent="0.25">
      <c r="A1102" t="s">
        <v>4494</v>
      </c>
      <c r="B1102" t="s">
        <v>36</v>
      </c>
      <c r="C1102">
        <v>3717711</v>
      </c>
      <c r="D1102">
        <v>5040470606</v>
      </c>
      <c r="E1102" t="s">
        <v>4495</v>
      </c>
      <c r="F1102" t="s">
        <v>37</v>
      </c>
      <c r="G1102" t="s">
        <v>4496</v>
      </c>
      <c r="H1102" t="s">
        <v>48</v>
      </c>
      <c r="I1102" t="s">
        <v>39</v>
      </c>
      <c r="K1102" t="s">
        <v>40</v>
      </c>
      <c r="M1102">
        <v>326</v>
      </c>
      <c r="N1102" t="s">
        <v>87</v>
      </c>
      <c r="O1102" t="s">
        <v>86</v>
      </c>
      <c r="P1102">
        <v>326</v>
      </c>
      <c r="Q1102" t="s">
        <v>87</v>
      </c>
      <c r="R1102" t="s">
        <v>86</v>
      </c>
      <c r="T1102" t="s">
        <v>61</v>
      </c>
      <c r="U1102" t="s">
        <v>1236</v>
      </c>
      <c r="V1102" t="s">
        <v>44</v>
      </c>
      <c r="X1102" t="s">
        <v>45</v>
      </c>
      <c r="AA1102">
        <v>0</v>
      </c>
      <c r="AC1102">
        <v>0</v>
      </c>
      <c r="AG1102" t="s">
        <v>46</v>
      </c>
      <c r="AH1102" t="s">
        <v>158</v>
      </c>
      <c r="AI1102" s="1">
        <v>42835</v>
      </c>
      <c r="AJ1102">
        <v>12272.12</v>
      </c>
      <c r="AK1102" s="33">
        <f t="shared" si="51"/>
        <v>41</v>
      </c>
      <c r="AL1102" t="str">
        <f t="shared" si="52"/>
        <v>39-43</v>
      </c>
      <c r="AM1102" t="str">
        <f t="shared" si="53"/>
        <v>12.000 a 13.999</v>
      </c>
    </row>
    <row r="1103" spans="1:39" x14ac:dyDescent="0.25">
      <c r="A1103" t="s">
        <v>4497</v>
      </c>
      <c r="B1103" t="s">
        <v>36</v>
      </c>
      <c r="C1103">
        <v>2996804</v>
      </c>
      <c r="D1103">
        <v>8677882677</v>
      </c>
      <c r="E1103" t="s">
        <v>4498</v>
      </c>
      <c r="F1103" t="s">
        <v>37</v>
      </c>
      <c r="G1103" t="s">
        <v>4499</v>
      </c>
      <c r="H1103" t="s">
        <v>48</v>
      </c>
      <c r="I1103" t="s">
        <v>39</v>
      </c>
      <c r="K1103" t="s">
        <v>40</v>
      </c>
      <c r="M1103">
        <v>305</v>
      </c>
      <c r="N1103" t="s">
        <v>100</v>
      </c>
      <c r="O1103" t="s">
        <v>86</v>
      </c>
      <c r="P1103">
        <v>305</v>
      </c>
      <c r="Q1103" t="s">
        <v>100</v>
      </c>
      <c r="R1103" t="s">
        <v>86</v>
      </c>
      <c r="T1103" t="s">
        <v>61</v>
      </c>
      <c r="U1103" t="s">
        <v>1257</v>
      </c>
      <c r="V1103" t="s">
        <v>44</v>
      </c>
      <c r="X1103" t="s">
        <v>45</v>
      </c>
      <c r="AA1103">
        <v>0</v>
      </c>
      <c r="AC1103">
        <v>0</v>
      </c>
      <c r="AG1103" t="s">
        <v>46</v>
      </c>
      <c r="AH1103" t="s">
        <v>158</v>
      </c>
      <c r="AI1103" s="1">
        <v>43062</v>
      </c>
      <c r="AJ1103">
        <v>11800.12</v>
      </c>
      <c r="AK1103" s="33">
        <f t="shared" si="51"/>
        <v>34</v>
      </c>
      <c r="AL1103" t="str">
        <f t="shared" si="52"/>
        <v>34-38</v>
      </c>
      <c r="AM1103" t="str">
        <f t="shared" si="53"/>
        <v>10.000 a 11.999</v>
      </c>
    </row>
    <row r="1104" spans="1:39" x14ac:dyDescent="0.25">
      <c r="A1104" t="s">
        <v>4500</v>
      </c>
      <c r="B1104" t="s">
        <v>36</v>
      </c>
      <c r="C1104">
        <v>3141517</v>
      </c>
      <c r="D1104">
        <v>6267795616</v>
      </c>
      <c r="E1104" t="s">
        <v>4501</v>
      </c>
      <c r="F1104" t="s">
        <v>37</v>
      </c>
      <c r="G1104" t="s">
        <v>4502</v>
      </c>
      <c r="H1104" t="s">
        <v>48</v>
      </c>
      <c r="I1104" t="s">
        <v>39</v>
      </c>
      <c r="K1104" t="s">
        <v>40</v>
      </c>
      <c r="M1104">
        <v>376</v>
      </c>
      <c r="N1104" t="s">
        <v>164</v>
      </c>
      <c r="O1104" t="s">
        <v>41</v>
      </c>
      <c r="P1104">
        <v>376</v>
      </c>
      <c r="Q1104" t="s">
        <v>164</v>
      </c>
      <c r="R1104" t="s">
        <v>41</v>
      </c>
      <c r="T1104" t="s">
        <v>61</v>
      </c>
      <c r="U1104" t="s">
        <v>1257</v>
      </c>
      <c r="V1104" t="s">
        <v>44</v>
      </c>
      <c r="X1104" t="s">
        <v>45</v>
      </c>
      <c r="AA1104">
        <v>0</v>
      </c>
      <c r="AC1104">
        <v>0</v>
      </c>
      <c r="AG1104" t="s">
        <v>46</v>
      </c>
      <c r="AH1104" t="s">
        <v>158</v>
      </c>
      <c r="AI1104" s="1">
        <v>43682</v>
      </c>
      <c r="AJ1104">
        <v>11800.12</v>
      </c>
      <c r="AK1104" s="33">
        <f t="shared" si="51"/>
        <v>35</v>
      </c>
      <c r="AL1104" t="str">
        <f t="shared" si="52"/>
        <v>34-38</v>
      </c>
      <c r="AM1104" t="str">
        <f t="shared" si="53"/>
        <v>10.000 a 11.999</v>
      </c>
    </row>
    <row r="1105" spans="1:39" x14ac:dyDescent="0.25">
      <c r="A1105" t="s">
        <v>4503</v>
      </c>
      <c r="B1105" t="s">
        <v>36</v>
      </c>
      <c r="C1105">
        <v>2305050</v>
      </c>
      <c r="D1105">
        <v>303071630</v>
      </c>
      <c r="E1105" t="s">
        <v>4504</v>
      </c>
      <c r="F1105" t="s">
        <v>37</v>
      </c>
      <c r="G1105" t="s">
        <v>4505</v>
      </c>
      <c r="H1105" t="s">
        <v>48</v>
      </c>
      <c r="I1105" t="s">
        <v>39</v>
      </c>
      <c r="K1105" t="s">
        <v>40</v>
      </c>
      <c r="L1105" t="s">
        <v>59</v>
      </c>
      <c r="M1105">
        <v>376</v>
      </c>
      <c r="N1105" t="s">
        <v>164</v>
      </c>
      <c r="O1105" t="s">
        <v>41</v>
      </c>
      <c r="P1105">
        <v>376</v>
      </c>
      <c r="Q1105" t="s">
        <v>164</v>
      </c>
      <c r="R1105" t="s">
        <v>41</v>
      </c>
      <c r="T1105" t="s">
        <v>61</v>
      </c>
      <c r="U1105" t="s">
        <v>1302</v>
      </c>
      <c r="V1105" t="s">
        <v>44</v>
      </c>
      <c r="X1105" t="s">
        <v>45</v>
      </c>
      <c r="AA1105">
        <v>0</v>
      </c>
      <c r="AC1105">
        <v>0</v>
      </c>
      <c r="AG1105" t="s">
        <v>46</v>
      </c>
      <c r="AH1105" t="s">
        <v>158</v>
      </c>
      <c r="AI1105" s="1">
        <v>40242</v>
      </c>
      <c r="AJ1105">
        <v>17126.28</v>
      </c>
      <c r="AK1105" s="33">
        <f t="shared" si="51"/>
        <v>48</v>
      </c>
      <c r="AL1105" t="str">
        <f t="shared" si="52"/>
        <v>44-48</v>
      </c>
      <c r="AM1105" t="str">
        <f t="shared" si="53"/>
        <v>16.000 a 17.999</v>
      </c>
    </row>
    <row r="1106" spans="1:39" x14ac:dyDescent="0.25">
      <c r="A1106" t="s">
        <v>4506</v>
      </c>
      <c r="B1106" t="s">
        <v>36</v>
      </c>
      <c r="C1106">
        <v>1792351</v>
      </c>
      <c r="D1106">
        <v>53992237672</v>
      </c>
      <c r="E1106" t="s">
        <v>4507</v>
      </c>
      <c r="F1106" t="s">
        <v>37</v>
      </c>
      <c r="G1106" t="s">
        <v>4508</v>
      </c>
      <c r="H1106" t="s">
        <v>80</v>
      </c>
      <c r="I1106" t="s">
        <v>39</v>
      </c>
      <c r="K1106" t="s">
        <v>40</v>
      </c>
      <c r="M1106">
        <v>798</v>
      </c>
      <c r="N1106" t="s">
        <v>518</v>
      </c>
      <c r="O1106" t="s">
        <v>55</v>
      </c>
      <c r="P1106">
        <v>1155</v>
      </c>
      <c r="Q1106" t="s">
        <v>188</v>
      </c>
      <c r="R1106" t="s">
        <v>55</v>
      </c>
      <c r="T1106" t="s">
        <v>61</v>
      </c>
      <c r="U1106" t="s">
        <v>1285</v>
      </c>
      <c r="V1106" t="s">
        <v>44</v>
      </c>
      <c r="X1106" t="s">
        <v>45</v>
      </c>
      <c r="AA1106">
        <v>0</v>
      </c>
      <c r="AC1106">
        <v>0</v>
      </c>
      <c r="AG1106" t="s">
        <v>46</v>
      </c>
      <c r="AH1106" t="s">
        <v>158</v>
      </c>
      <c r="AI1106" s="1">
        <v>40343</v>
      </c>
      <c r="AJ1106">
        <v>17255.59</v>
      </c>
      <c r="AK1106" s="33">
        <f t="shared" si="51"/>
        <v>56</v>
      </c>
      <c r="AL1106" t="str">
        <f t="shared" si="52"/>
        <v>54-58</v>
      </c>
      <c r="AM1106" t="str">
        <f t="shared" si="53"/>
        <v>16.000 a 17.999</v>
      </c>
    </row>
    <row r="1107" spans="1:39" x14ac:dyDescent="0.25">
      <c r="A1107" t="s">
        <v>4509</v>
      </c>
      <c r="B1107" t="s">
        <v>36</v>
      </c>
      <c r="C1107">
        <v>1900044</v>
      </c>
      <c r="D1107">
        <v>5836215898</v>
      </c>
      <c r="E1107" t="s">
        <v>787</v>
      </c>
      <c r="F1107" t="s">
        <v>37</v>
      </c>
      <c r="G1107" t="s">
        <v>4510</v>
      </c>
      <c r="H1107" t="s">
        <v>48</v>
      </c>
      <c r="I1107" t="s">
        <v>39</v>
      </c>
      <c r="K1107" t="s">
        <v>72</v>
      </c>
      <c r="M1107">
        <v>1250</v>
      </c>
      <c r="N1107" t="s">
        <v>545</v>
      </c>
      <c r="O1107" t="s">
        <v>86</v>
      </c>
      <c r="P1107">
        <v>326</v>
      </c>
      <c r="Q1107" t="s">
        <v>87</v>
      </c>
      <c r="R1107" t="s">
        <v>86</v>
      </c>
      <c r="T1107" t="s">
        <v>61</v>
      </c>
      <c r="U1107" t="s">
        <v>1285</v>
      </c>
      <c r="V1107" t="s">
        <v>44</v>
      </c>
      <c r="X1107" t="s">
        <v>45</v>
      </c>
      <c r="AA1107">
        <v>0</v>
      </c>
      <c r="AC1107">
        <v>0</v>
      </c>
      <c r="AG1107" t="s">
        <v>46</v>
      </c>
      <c r="AH1107" t="s">
        <v>158</v>
      </c>
      <c r="AI1107" s="1">
        <v>40857</v>
      </c>
      <c r="AJ1107">
        <v>18231.099999999999</v>
      </c>
      <c r="AK1107" s="33">
        <f t="shared" si="51"/>
        <v>56</v>
      </c>
      <c r="AL1107" t="str">
        <f t="shared" si="52"/>
        <v>54-58</v>
      </c>
      <c r="AM1107" t="str">
        <f t="shared" si="53"/>
        <v>18.000 a 19.999</v>
      </c>
    </row>
    <row r="1108" spans="1:39" x14ac:dyDescent="0.25">
      <c r="A1108" t="s">
        <v>4511</v>
      </c>
      <c r="B1108" t="s">
        <v>36</v>
      </c>
      <c r="C1108">
        <v>2405044</v>
      </c>
      <c r="D1108">
        <v>83332758004</v>
      </c>
      <c r="E1108" t="s">
        <v>4512</v>
      </c>
      <c r="F1108" t="s">
        <v>53</v>
      </c>
      <c r="G1108" t="s">
        <v>4513</v>
      </c>
      <c r="H1108" t="s">
        <v>48</v>
      </c>
      <c r="I1108" t="s">
        <v>39</v>
      </c>
      <c r="K1108" t="s">
        <v>271</v>
      </c>
      <c r="M1108">
        <v>340</v>
      </c>
      <c r="N1108" t="s">
        <v>143</v>
      </c>
      <c r="O1108" t="s">
        <v>41</v>
      </c>
      <c r="P1108">
        <v>340</v>
      </c>
      <c r="Q1108" t="s">
        <v>143</v>
      </c>
      <c r="R1108" t="s">
        <v>41</v>
      </c>
      <c r="T1108" t="s">
        <v>61</v>
      </c>
      <c r="U1108" t="s">
        <v>1236</v>
      </c>
      <c r="V1108" t="s">
        <v>44</v>
      </c>
      <c r="X1108" t="s">
        <v>45</v>
      </c>
      <c r="AA1108">
        <v>0</v>
      </c>
      <c r="AC1108">
        <v>0</v>
      </c>
      <c r="AG1108" t="s">
        <v>46</v>
      </c>
      <c r="AH1108" t="s">
        <v>158</v>
      </c>
      <c r="AI1108" s="1">
        <v>42898</v>
      </c>
      <c r="AJ1108">
        <v>12272.12</v>
      </c>
      <c r="AK1108" s="33">
        <f t="shared" si="51"/>
        <v>36</v>
      </c>
      <c r="AL1108" t="str">
        <f t="shared" si="52"/>
        <v>34-38</v>
      </c>
      <c r="AM1108" t="str">
        <f t="shared" si="53"/>
        <v>12.000 a 13.999</v>
      </c>
    </row>
    <row r="1109" spans="1:39" x14ac:dyDescent="0.25">
      <c r="A1109" t="s">
        <v>4514</v>
      </c>
      <c r="B1109" t="s">
        <v>36</v>
      </c>
      <c r="C1109">
        <v>1251098</v>
      </c>
      <c r="D1109">
        <v>4737761389</v>
      </c>
      <c r="E1109" t="s">
        <v>4515</v>
      </c>
      <c r="F1109" t="s">
        <v>53</v>
      </c>
      <c r="G1109" t="s">
        <v>4516</v>
      </c>
      <c r="H1109" t="s">
        <v>38</v>
      </c>
      <c r="I1109" t="s">
        <v>39</v>
      </c>
      <c r="K1109" t="s">
        <v>101</v>
      </c>
      <c r="M1109">
        <v>908</v>
      </c>
      <c r="N1109" t="s">
        <v>405</v>
      </c>
      <c r="O1109" t="s">
        <v>142</v>
      </c>
      <c r="P1109">
        <v>301</v>
      </c>
      <c r="Q1109" t="s">
        <v>69</v>
      </c>
      <c r="R1109" t="s">
        <v>70</v>
      </c>
      <c r="T1109" t="s">
        <v>61</v>
      </c>
      <c r="U1109" t="s">
        <v>1244</v>
      </c>
      <c r="V1109" t="s">
        <v>44</v>
      </c>
      <c r="X1109" t="s">
        <v>45</v>
      </c>
      <c r="AA1109">
        <v>0</v>
      </c>
      <c r="AC1109">
        <v>0</v>
      </c>
      <c r="AG1109" t="s">
        <v>46</v>
      </c>
      <c r="AH1109" t="s">
        <v>158</v>
      </c>
      <c r="AI1109" s="1">
        <v>44750</v>
      </c>
      <c r="AJ1109">
        <v>9616.18</v>
      </c>
      <c r="AK1109" s="33">
        <f t="shared" si="51"/>
        <v>28</v>
      </c>
      <c r="AL1109" t="str">
        <f t="shared" si="52"/>
        <v>24-28</v>
      </c>
      <c r="AM1109" t="str">
        <f t="shared" si="53"/>
        <v>8.000 a 9.999</v>
      </c>
    </row>
    <row r="1110" spans="1:39" x14ac:dyDescent="0.25">
      <c r="A1110" t="s">
        <v>4517</v>
      </c>
      <c r="B1110" t="s">
        <v>36</v>
      </c>
      <c r="C1110">
        <v>4218463</v>
      </c>
      <c r="D1110">
        <v>57885699153</v>
      </c>
      <c r="E1110" t="s">
        <v>4518</v>
      </c>
      <c r="F1110" t="s">
        <v>53</v>
      </c>
      <c r="G1110" t="s">
        <v>4519</v>
      </c>
      <c r="H1110" t="s">
        <v>38</v>
      </c>
      <c r="I1110" t="s">
        <v>39</v>
      </c>
      <c r="K1110" t="s">
        <v>411</v>
      </c>
      <c r="L1110" t="s">
        <v>4520</v>
      </c>
      <c r="M1110">
        <v>403</v>
      </c>
      <c r="N1110" t="s">
        <v>105</v>
      </c>
      <c r="O1110" t="s">
        <v>41</v>
      </c>
      <c r="P1110">
        <v>403</v>
      </c>
      <c r="Q1110" t="s">
        <v>105</v>
      </c>
      <c r="R1110" t="s">
        <v>41</v>
      </c>
      <c r="T1110" t="s">
        <v>61</v>
      </c>
      <c r="U1110" t="s">
        <v>1241</v>
      </c>
      <c r="V1110" t="s">
        <v>44</v>
      </c>
      <c r="X1110" t="s">
        <v>45</v>
      </c>
      <c r="AA1110">
        <v>0</v>
      </c>
      <c r="AC1110">
        <v>0</v>
      </c>
      <c r="AG1110" t="s">
        <v>46</v>
      </c>
      <c r="AH1110" t="s">
        <v>158</v>
      </c>
      <c r="AI1110" s="1">
        <v>39660</v>
      </c>
      <c r="AJ1110">
        <v>18663.64</v>
      </c>
      <c r="AK1110" s="33">
        <f t="shared" si="51"/>
        <v>50</v>
      </c>
      <c r="AL1110" t="str">
        <f t="shared" si="52"/>
        <v>49-53</v>
      </c>
      <c r="AM1110" t="str">
        <f t="shared" si="53"/>
        <v>18.000 a 19.999</v>
      </c>
    </row>
    <row r="1111" spans="1:39" x14ac:dyDescent="0.25">
      <c r="A1111" t="s">
        <v>4521</v>
      </c>
      <c r="B1111" t="s">
        <v>36</v>
      </c>
      <c r="C1111">
        <v>3150402</v>
      </c>
      <c r="D1111">
        <v>7732077679</v>
      </c>
      <c r="E1111" t="s">
        <v>4522</v>
      </c>
      <c r="F1111" t="s">
        <v>53</v>
      </c>
      <c r="G1111" t="s">
        <v>4523</v>
      </c>
      <c r="H1111" t="s">
        <v>48</v>
      </c>
      <c r="I1111" t="s">
        <v>39</v>
      </c>
      <c r="K1111" t="s">
        <v>56</v>
      </c>
      <c r="M1111">
        <v>332</v>
      </c>
      <c r="N1111" t="s">
        <v>82</v>
      </c>
      <c r="O1111" t="s">
        <v>81</v>
      </c>
      <c r="P1111">
        <v>332</v>
      </c>
      <c r="Q1111" t="s">
        <v>82</v>
      </c>
      <c r="R1111" t="s">
        <v>81</v>
      </c>
      <c r="T1111" t="s">
        <v>61</v>
      </c>
      <c r="U1111" t="s">
        <v>1257</v>
      </c>
      <c r="V1111" t="s">
        <v>44</v>
      </c>
      <c r="X1111" t="s">
        <v>45</v>
      </c>
      <c r="AA1111">
        <v>0</v>
      </c>
      <c r="AC1111">
        <v>0</v>
      </c>
      <c r="AG1111" t="s">
        <v>46</v>
      </c>
      <c r="AH1111" t="s">
        <v>158</v>
      </c>
      <c r="AI1111" s="1">
        <v>43742</v>
      </c>
      <c r="AJ1111">
        <v>11800.12</v>
      </c>
      <c r="AK1111" s="33">
        <f t="shared" si="51"/>
        <v>38</v>
      </c>
      <c r="AL1111" t="str">
        <f t="shared" si="52"/>
        <v>34-38</v>
      </c>
      <c r="AM1111" t="str">
        <f t="shared" si="53"/>
        <v>10.000 a 11.999</v>
      </c>
    </row>
    <row r="1112" spans="1:39" x14ac:dyDescent="0.25">
      <c r="A1112" t="s">
        <v>4524</v>
      </c>
      <c r="B1112" t="s">
        <v>36</v>
      </c>
      <c r="C1112">
        <v>2201432</v>
      </c>
      <c r="D1112">
        <v>2468718658</v>
      </c>
      <c r="E1112" t="s">
        <v>3620</v>
      </c>
      <c r="F1112" t="s">
        <v>53</v>
      </c>
      <c r="G1112" t="s">
        <v>4525</v>
      </c>
      <c r="H1112" t="s">
        <v>48</v>
      </c>
      <c r="I1112" t="s">
        <v>39</v>
      </c>
      <c r="K1112" t="s">
        <v>215</v>
      </c>
      <c r="M1112">
        <v>369</v>
      </c>
      <c r="N1112" t="s">
        <v>242</v>
      </c>
      <c r="O1112" t="s">
        <v>41</v>
      </c>
      <c r="P1112">
        <v>369</v>
      </c>
      <c r="Q1112" t="s">
        <v>242</v>
      </c>
      <c r="R1112" t="s">
        <v>41</v>
      </c>
      <c r="T1112" t="s">
        <v>61</v>
      </c>
      <c r="U1112" t="s">
        <v>1236</v>
      </c>
      <c r="V1112" t="s">
        <v>44</v>
      </c>
      <c r="X1112" t="s">
        <v>45</v>
      </c>
      <c r="AA1112">
        <v>0</v>
      </c>
      <c r="AC1112">
        <v>0</v>
      </c>
      <c r="AG1112" t="s">
        <v>46</v>
      </c>
      <c r="AH1112" t="s">
        <v>158</v>
      </c>
      <c r="AI1112" s="1">
        <v>42066</v>
      </c>
      <c r="AJ1112">
        <v>12272.12</v>
      </c>
      <c r="AK1112" s="33">
        <f t="shared" si="51"/>
        <v>47</v>
      </c>
      <c r="AL1112" t="str">
        <f t="shared" si="52"/>
        <v>44-48</v>
      </c>
      <c r="AM1112" t="str">
        <f t="shared" si="53"/>
        <v>12.000 a 13.999</v>
      </c>
    </row>
    <row r="1113" spans="1:39" x14ac:dyDescent="0.25">
      <c r="A1113" t="s">
        <v>4526</v>
      </c>
      <c r="B1113" t="s">
        <v>36</v>
      </c>
      <c r="C1113">
        <v>1974499</v>
      </c>
      <c r="D1113">
        <v>1183046669</v>
      </c>
      <c r="E1113" t="s">
        <v>4527</v>
      </c>
      <c r="F1113" t="s">
        <v>53</v>
      </c>
      <c r="G1113" t="s">
        <v>4528</v>
      </c>
      <c r="H1113" t="s">
        <v>48</v>
      </c>
      <c r="I1113" t="s">
        <v>39</v>
      </c>
      <c r="K1113" t="s">
        <v>40</v>
      </c>
      <c r="M1113">
        <v>399</v>
      </c>
      <c r="N1113" t="s">
        <v>115</v>
      </c>
      <c r="O1113" t="s">
        <v>70</v>
      </c>
      <c r="P1113">
        <v>399</v>
      </c>
      <c r="Q1113" t="s">
        <v>115</v>
      </c>
      <c r="R1113" t="s">
        <v>70</v>
      </c>
      <c r="T1113" t="s">
        <v>61</v>
      </c>
      <c r="U1113" t="s">
        <v>1285</v>
      </c>
      <c r="V1113" t="s">
        <v>44</v>
      </c>
      <c r="X1113" t="s">
        <v>45</v>
      </c>
      <c r="AA1113">
        <v>0</v>
      </c>
      <c r="AC1113">
        <v>0</v>
      </c>
      <c r="AG1113" t="s">
        <v>46</v>
      </c>
      <c r="AH1113" t="s">
        <v>158</v>
      </c>
      <c r="AI1113" s="1">
        <v>41190</v>
      </c>
      <c r="AJ1113">
        <v>18428.060000000001</v>
      </c>
      <c r="AK1113" s="33">
        <f t="shared" si="51"/>
        <v>48</v>
      </c>
      <c r="AL1113" t="str">
        <f t="shared" si="52"/>
        <v>44-48</v>
      </c>
      <c r="AM1113" t="str">
        <f t="shared" si="53"/>
        <v>18.000 a 19.999</v>
      </c>
    </row>
    <row r="1114" spans="1:39" x14ac:dyDescent="0.25">
      <c r="A1114" t="s">
        <v>4529</v>
      </c>
      <c r="B1114" t="s">
        <v>36</v>
      </c>
      <c r="C1114">
        <v>1550974</v>
      </c>
      <c r="D1114">
        <v>8305132722</v>
      </c>
      <c r="E1114" t="s">
        <v>441</v>
      </c>
      <c r="F1114" t="s">
        <v>53</v>
      </c>
      <c r="G1114" t="s">
        <v>4530</v>
      </c>
      <c r="H1114" t="s">
        <v>67</v>
      </c>
      <c r="I1114" t="s">
        <v>39</v>
      </c>
      <c r="K1114" t="s">
        <v>114</v>
      </c>
      <c r="M1114">
        <v>806</v>
      </c>
      <c r="N1114" t="s">
        <v>265</v>
      </c>
      <c r="O1114" t="s">
        <v>41</v>
      </c>
      <c r="P1114">
        <v>806</v>
      </c>
      <c r="Q1114" t="s">
        <v>265</v>
      </c>
      <c r="R1114" t="s">
        <v>41</v>
      </c>
      <c r="T1114" t="s">
        <v>61</v>
      </c>
      <c r="U1114" t="s">
        <v>1302</v>
      </c>
      <c r="V1114" t="s">
        <v>44</v>
      </c>
      <c r="X1114" t="s">
        <v>45</v>
      </c>
      <c r="AA1114">
        <v>0</v>
      </c>
      <c r="AC1114">
        <v>0</v>
      </c>
      <c r="AG1114" t="s">
        <v>46</v>
      </c>
      <c r="AH1114" t="s">
        <v>158</v>
      </c>
      <c r="AI1114" s="1">
        <v>41438</v>
      </c>
      <c r="AJ1114">
        <v>13273.52</v>
      </c>
      <c r="AK1114" s="33">
        <f t="shared" si="51"/>
        <v>43</v>
      </c>
      <c r="AL1114" t="str">
        <f t="shared" si="52"/>
        <v>39-43</v>
      </c>
      <c r="AM1114" t="str">
        <f t="shared" si="53"/>
        <v>12.000 a 13.999</v>
      </c>
    </row>
    <row r="1115" spans="1:39" x14ac:dyDescent="0.25">
      <c r="A1115" t="s">
        <v>4531</v>
      </c>
      <c r="B1115" t="s">
        <v>36</v>
      </c>
      <c r="C1115">
        <v>412531</v>
      </c>
      <c r="D1115">
        <v>43169686615</v>
      </c>
      <c r="E1115" t="s">
        <v>4532</v>
      </c>
      <c r="F1115" t="s">
        <v>53</v>
      </c>
      <c r="G1115" t="s">
        <v>4533</v>
      </c>
      <c r="H1115" t="s">
        <v>48</v>
      </c>
      <c r="I1115" t="s">
        <v>39</v>
      </c>
      <c r="K1115" t="s">
        <v>40</v>
      </c>
      <c r="L1115" t="s">
        <v>134</v>
      </c>
      <c r="M1115">
        <v>403</v>
      </c>
      <c r="N1115" t="s">
        <v>105</v>
      </c>
      <c r="O1115" t="s">
        <v>41</v>
      </c>
      <c r="P1115">
        <v>403</v>
      </c>
      <c r="Q1115" t="s">
        <v>105</v>
      </c>
      <c r="R1115" t="s">
        <v>41</v>
      </c>
      <c r="T1115" t="s">
        <v>61</v>
      </c>
      <c r="U1115" t="s">
        <v>1252</v>
      </c>
      <c r="V1115" t="s">
        <v>44</v>
      </c>
      <c r="X1115" t="s">
        <v>45</v>
      </c>
      <c r="AA1115">
        <v>0</v>
      </c>
      <c r="AC1115">
        <v>0</v>
      </c>
      <c r="AG1115" t="s">
        <v>46</v>
      </c>
      <c r="AH1115" t="s">
        <v>158</v>
      </c>
      <c r="AI1115" s="1">
        <v>31230</v>
      </c>
      <c r="AJ1115">
        <v>26050.89</v>
      </c>
      <c r="AK1115" s="33">
        <f t="shared" si="51"/>
        <v>62</v>
      </c>
      <c r="AL1115" t="str">
        <f t="shared" si="52"/>
        <v>59-63</v>
      </c>
      <c r="AM1115" t="str">
        <f t="shared" si="53"/>
        <v>20.000 ou mais</v>
      </c>
    </row>
    <row r="1116" spans="1:39" x14ac:dyDescent="0.25">
      <c r="A1116" t="s">
        <v>4534</v>
      </c>
      <c r="B1116" t="s">
        <v>36</v>
      </c>
      <c r="C1116">
        <v>2554694</v>
      </c>
      <c r="D1116">
        <v>3989072692</v>
      </c>
      <c r="E1116" t="s">
        <v>4535</v>
      </c>
      <c r="F1116" t="s">
        <v>53</v>
      </c>
      <c r="G1116" t="s">
        <v>4536</v>
      </c>
      <c r="H1116" t="s">
        <v>48</v>
      </c>
      <c r="I1116" t="s">
        <v>39</v>
      </c>
      <c r="K1116" t="s">
        <v>40</v>
      </c>
      <c r="L1116" t="s">
        <v>54</v>
      </c>
      <c r="M1116">
        <v>403</v>
      </c>
      <c r="N1116" t="s">
        <v>105</v>
      </c>
      <c r="O1116" t="s">
        <v>41</v>
      </c>
      <c r="P1116">
        <v>403</v>
      </c>
      <c r="Q1116" t="s">
        <v>105</v>
      </c>
      <c r="R1116" t="s">
        <v>41</v>
      </c>
      <c r="T1116" t="s">
        <v>61</v>
      </c>
      <c r="U1116" t="s">
        <v>1285</v>
      </c>
      <c r="V1116" t="s">
        <v>44</v>
      </c>
      <c r="X1116" t="s">
        <v>45</v>
      </c>
      <c r="AA1116">
        <v>26254</v>
      </c>
      <c r="AB1116" t="s">
        <v>89</v>
      </c>
      <c r="AC1116">
        <v>0</v>
      </c>
      <c r="AG1116" t="s">
        <v>46</v>
      </c>
      <c r="AH1116" t="s">
        <v>158</v>
      </c>
      <c r="AI1116" s="1">
        <v>43082</v>
      </c>
      <c r="AJ1116">
        <v>17255.59</v>
      </c>
      <c r="AK1116" s="33">
        <f t="shared" si="51"/>
        <v>43</v>
      </c>
      <c r="AL1116" t="str">
        <f t="shared" si="52"/>
        <v>39-43</v>
      </c>
      <c r="AM1116" t="str">
        <f t="shared" si="53"/>
        <v>16.000 a 17.999</v>
      </c>
    </row>
    <row r="1117" spans="1:39" x14ac:dyDescent="0.25">
      <c r="A1117" t="s">
        <v>4537</v>
      </c>
      <c r="B1117" t="s">
        <v>36</v>
      </c>
      <c r="C1117">
        <v>1151257</v>
      </c>
      <c r="D1117">
        <v>44560516200</v>
      </c>
      <c r="E1117" t="s">
        <v>4538</v>
      </c>
      <c r="F1117" t="s">
        <v>37</v>
      </c>
      <c r="G1117" t="s">
        <v>4539</v>
      </c>
      <c r="H1117" t="s">
        <v>48</v>
      </c>
      <c r="I1117" t="s">
        <v>39</v>
      </c>
      <c r="K1117" t="s">
        <v>534</v>
      </c>
      <c r="M1117">
        <v>407</v>
      </c>
      <c r="N1117" t="s">
        <v>161</v>
      </c>
      <c r="O1117" t="s">
        <v>41</v>
      </c>
      <c r="P1117">
        <v>407</v>
      </c>
      <c r="Q1117" t="s">
        <v>161</v>
      </c>
      <c r="R1117" t="s">
        <v>41</v>
      </c>
      <c r="T1117" t="s">
        <v>61</v>
      </c>
      <c r="U1117" t="s">
        <v>1236</v>
      </c>
      <c r="V1117" t="s">
        <v>44</v>
      </c>
      <c r="X1117" t="s">
        <v>45</v>
      </c>
      <c r="AA1117">
        <v>0</v>
      </c>
      <c r="AC1117">
        <v>0</v>
      </c>
      <c r="AG1117" t="s">
        <v>46</v>
      </c>
      <c r="AH1117" t="s">
        <v>158</v>
      </c>
      <c r="AI1117" s="1">
        <v>42395</v>
      </c>
      <c r="AJ1117">
        <v>12272.12</v>
      </c>
      <c r="AK1117" s="33">
        <f t="shared" si="51"/>
        <v>48</v>
      </c>
      <c r="AL1117" t="str">
        <f t="shared" si="52"/>
        <v>44-48</v>
      </c>
      <c r="AM1117" t="str">
        <f t="shared" si="53"/>
        <v>12.000 a 13.999</v>
      </c>
    </row>
    <row r="1118" spans="1:39" x14ac:dyDescent="0.25">
      <c r="A1118" t="s">
        <v>4540</v>
      </c>
      <c r="B1118" t="s">
        <v>36</v>
      </c>
      <c r="C1118">
        <v>2317190</v>
      </c>
      <c r="D1118">
        <v>14566719871</v>
      </c>
      <c r="E1118" t="s">
        <v>277</v>
      </c>
      <c r="F1118" t="s">
        <v>37</v>
      </c>
      <c r="G1118" t="s">
        <v>4541</v>
      </c>
      <c r="H1118" t="s">
        <v>48</v>
      </c>
      <c r="I1118" t="s">
        <v>39</v>
      </c>
      <c r="K1118" t="s">
        <v>72</v>
      </c>
      <c r="L1118" t="s">
        <v>4542</v>
      </c>
      <c r="M1118">
        <v>807</v>
      </c>
      <c r="N1118" t="s">
        <v>210</v>
      </c>
      <c r="O1118" t="s">
        <v>41</v>
      </c>
      <c r="P1118">
        <v>807</v>
      </c>
      <c r="Q1118" t="s">
        <v>210</v>
      </c>
      <c r="R1118" t="s">
        <v>41</v>
      </c>
      <c r="T1118" t="s">
        <v>52</v>
      </c>
      <c r="U1118" t="s">
        <v>1278</v>
      </c>
      <c r="V1118" t="s">
        <v>44</v>
      </c>
      <c r="X1118" t="s">
        <v>45</v>
      </c>
      <c r="Z1118" t="s">
        <v>584</v>
      </c>
      <c r="AA1118">
        <v>0</v>
      </c>
      <c r="AC1118">
        <v>0</v>
      </c>
      <c r="AE1118" t="s">
        <v>4543</v>
      </c>
      <c r="AF1118" t="s">
        <v>1094</v>
      </c>
      <c r="AG1118" t="s">
        <v>46</v>
      </c>
      <c r="AH1118" t="s">
        <v>158</v>
      </c>
      <c r="AI1118" s="1">
        <v>40331</v>
      </c>
      <c r="AJ1118">
        <v>8904.42</v>
      </c>
      <c r="AK1118" s="33">
        <f t="shared" si="51"/>
        <v>51</v>
      </c>
      <c r="AL1118" t="str">
        <f t="shared" si="52"/>
        <v>49-53</v>
      </c>
      <c r="AM1118" t="str">
        <f t="shared" si="53"/>
        <v>8.000 a 9.999</v>
      </c>
    </row>
    <row r="1119" spans="1:39" x14ac:dyDescent="0.25">
      <c r="A1119" t="s">
        <v>4544</v>
      </c>
      <c r="B1119" t="s">
        <v>36</v>
      </c>
      <c r="C1119">
        <v>413600</v>
      </c>
      <c r="D1119">
        <v>49127497615</v>
      </c>
      <c r="E1119" t="s">
        <v>4545</v>
      </c>
      <c r="F1119" t="s">
        <v>37</v>
      </c>
      <c r="G1119" t="s">
        <v>4546</v>
      </c>
      <c r="H1119" t="s">
        <v>48</v>
      </c>
      <c r="I1119" t="s">
        <v>39</v>
      </c>
      <c r="K1119" t="s">
        <v>40</v>
      </c>
      <c r="L1119" t="s">
        <v>129</v>
      </c>
      <c r="M1119">
        <v>410</v>
      </c>
      <c r="N1119" t="s">
        <v>253</v>
      </c>
      <c r="O1119" t="s">
        <v>41</v>
      </c>
      <c r="P1119">
        <v>410</v>
      </c>
      <c r="Q1119" t="s">
        <v>253</v>
      </c>
      <c r="R1119" t="s">
        <v>41</v>
      </c>
      <c r="T1119" t="s">
        <v>61</v>
      </c>
      <c r="U1119" t="s">
        <v>1241</v>
      </c>
      <c r="V1119" t="s">
        <v>44</v>
      </c>
      <c r="X1119" t="s">
        <v>45</v>
      </c>
      <c r="AA1119">
        <v>0</v>
      </c>
      <c r="AC1119">
        <v>0</v>
      </c>
      <c r="AG1119" t="s">
        <v>46</v>
      </c>
      <c r="AH1119" t="s">
        <v>158</v>
      </c>
      <c r="AI1119" s="1">
        <v>33576</v>
      </c>
      <c r="AJ1119">
        <v>23745.19</v>
      </c>
      <c r="AK1119" s="33">
        <f t="shared" si="51"/>
        <v>59</v>
      </c>
      <c r="AL1119" t="str">
        <f t="shared" si="52"/>
        <v>59-63</v>
      </c>
      <c r="AM1119" t="str">
        <f t="shared" si="53"/>
        <v>20.000 ou mais</v>
      </c>
    </row>
    <row r="1120" spans="1:39" x14ac:dyDescent="0.25">
      <c r="A1120" t="s">
        <v>4547</v>
      </c>
      <c r="B1120" t="s">
        <v>36</v>
      </c>
      <c r="C1120">
        <v>2193421</v>
      </c>
      <c r="D1120">
        <v>55887279672</v>
      </c>
      <c r="E1120" t="s">
        <v>4548</v>
      </c>
      <c r="F1120" t="s">
        <v>53</v>
      </c>
      <c r="G1120" t="s">
        <v>4549</v>
      </c>
      <c r="H1120" t="s">
        <v>48</v>
      </c>
      <c r="I1120" t="s">
        <v>39</v>
      </c>
      <c r="K1120" t="s">
        <v>40</v>
      </c>
      <c r="L1120" t="s">
        <v>59</v>
      </c>
      <c r="M1120">
        <v>360</v>
      </c>
      <c r="N1120" t="s">
        <v>455</v>
      </c>
      <c r="O1120" t="s">
        <v>41</v>
      </c>
      <c r="P1120">
        <v>360</v>
      </c>
      <c r="Q1120" t="s">
        <v>455</v>
      </c>
      <c r="R1120" t="s">
        <v>41</v>
      </c>
      <c r="T1120" t="s">
        <v>61</v>
      </c>
      <c r="U1120" t="s">
        <v>1285</v>
      </c>
      <c r="V1120" t="s">
        <v>44</v>
      </c>
      <c r="X1120" t="s">
        <v>45</v>
      </c>
      <c r="AA1120">
        <v>0</v>
      </c>
      <c r="AC1120">
        <v>0</v>
      </c>
      <c r="AG1120" t="s">
        <v>46</v>
      </c>
      <c r="AH1120" t="s">
        <v>158</v>
      </c>
      <c r="AI1120" s="1">
        <v>35462</v>
      </c>
      <c r="AJ1120">
        <v>21268.86</v>
      </c>
      <c r="AK1120" s="33">
        <f t="shared" si="51"/>
        <v>53</v>
      </c>
      <c r="AL1120" t="str">
        <f t="shared" si="52"/>
        <v>49-53</v>
      </c>
      <c r="AM1120" t="str">
        <f t="shared" si="53"/>
        <v>20.000 ou mais</v>
      </c>
    </row>
    <row r="1121" spans="1:39" x14ac:dyDescent="0.25">
      <c r="A1121" t="s">
        <v>4550</v>
      </c>
      <c r="B1121" t="s">
        <v>36</v>
      </c>
      <c r="C1121">
        <v>1385508</v>
      </c>
      <c r="D1121">
        <v>1134379943</v>
      </c>
      <c r="E1121" t="s">
        <v>183</v>
      </c>
      <c r="F1121" t="s">
        <v>53</v>
      </c>
      <c r="G1121" t="s">
        <v>4551</v>
      </c>
      <c r="H1121" t="s">
        <v>117</v>
      </c>
      <c r="I1121" t="s">
        <v>1391</v>
      </c>
      <c r="J1121" t="s">
        <v>1909</v>
      </c>
      <c r="M1121">
        <v>577</v>
      </c>
      <c r="N1121" t="s">
        <v>607</v>
      </c>
      <c r="O1121" t="s">
        <v>55</v>
      </c>
      <c r="P1121">
        <v>1158</v>
      </c>
      <c r="Q1121" t="s">
        <v>608</v>
      </c>
      <c r="R1121" t="s">
        <v>55</v>
      </c>
      <c r="T1121" t="s">
        <v>61</v>
      </c>
      <c r="U1121" t="s">
        <v>1236</v>
      </c>
      <c r="V1121" t="s">
        <v>44</v>
      </c>
      <c r="X1121" t="s">
        <v>45</v>
      </c>
      <c r="AA1121">
        <v>0</v>
      </c>
      <c r="AC1121">
        <v>0</v>
      </c>
      <c r="AG1121" t="s">
        <v>46</v>
      </c>
      <c r="AH1121" t="s">
        <v>158</v>
      </c>
      <c r="AI1121" s="1">
        <v>43031</v>
      </c>
      <c r="AJ1121">
        <v>12272.12</v>
      </c>
      <c r="AK1121" s="33">
        <f t="shared" si="51"/>
        <v>36</v>
      </c>
      <c r="AL1121" t="str">
        <f t="shared" si="52"/>
        <v>34-38</v>
      </c>
      <c r="AM1121" t="str">
        <f t="shared" si="53"/>
        <v>12.000 a 13.999</v>
      </c>
    </row>
    <row r="1122" spans="1:39" x14ac:dyDescent="0.25">
      <c r="A1122" t="s">
        <v>4552</v>
      </c>
      <c r="B1122" t="s">
        <v>36</v>
      </c>
      <c r="C1122">
        <v>1670331</v>
      </c>
      <c r="D1122">
        <v>5259293630</v>
      </c>
      <c r="E1122" t="s">
        <v>3113</v>
      </c>
      <c r="F1122" t="s">
        <v>53</v>
      </c>
      <c r="G1122" t="s">
        <v>1920</v>
      </c>
      <c r="H1122" t="s">
        <v>48</v>
      </c>
      <c r="I1122" t="s">
        <v>39</v>
      </c>
      <c r="K1122" t="s">
        <v>40</v>
      </c>
      <c r="L1122" t="s">
        <v>134</v>
      </c>
      <c r="M1122">
        <v>391</v>
      </c>
      <c r="N1122" t="s">
        <v>64</v>
      </c>
      <c r="O1122" t="s">
        <v>41</v>
      </c>
      <c r="P1122">
        <v>391</v>
      </c>
      <c r="Q1122" t="s">
        <v>64</v>
      </c>
      <c r="R1122" t="s">
        <v>41</v>
      </c>
      <c r="T1122" t="s">
        <v>61</v>
      </c>
      <c r="U1122" t="s">
        <v>1269</v>
      </c>
      <c r="V1122" t="s">
        <v>44</v>
      </c>
      <c r="X1122" t="s">
        <v>45</v>
      </c>
      <c r="AA1122">
        <v>0</v>
      </c>
      <c r="AC1122">
        <v>0</v>
      </c>
      <c r="AG1122" t="s">
        <v>46</v>
      </c>
      <c r="AH1122" t="s">
        <v>158</v>
      </c>
      <c r="AI1122" s="1">
        <v>39878</v>
      </c>
      <c r="AJ1122">
        <v>17945.810000000001</v>
      </c>
      <c r="AK1122" s="33">
        <f t="shared" si="51"/>
        <v>41</v>
      </c>
      <c r="AL1122" t="str">
        <f t="shared" si="52"/>
        <v>39-43</v>
      </c>
      <c r="AM1122" t="str">
        <f t="shared" si="53"/>
        <v>16.000 a 17.999</v>
      </c>
    </row>
    <row r="1123" spans="1:39" x14ac:dyDescent="0.25">
      <c r="A1123" t="s">
        <v>4553</v>
      </c>
      <c r="B1123" t="s">
        <v>36</v>
      </c>
      <c r="C1123">
        <v>3259921</v>
      </c>
      <c r="D1123">
        <v>41986139824</v>
      </c>
      <c r="E1123" t="s">
        <v>4554</v>
      </c>
      <c r="F1123" t="s">
        <v>53</v>
      </c>
      <c r="G1123" t="s">
        <v>4555</v>
      </c>
      <c r="H1123" t="s">
        <v>48</v>
      </c>
      <c r="I1123" t="s">
        <v>39</v>
      </c>
      <c r="K1123" t="s">
        <v>72</v>
      </c>
      <c r="M1123">
        <v>305</v>
      </c>
      <c r="N1123" t="s">
        <v>100</v>
      </c>
      <c r="O1123" t="s">
        <v>86</v>
      </c>
      <c r="P1123">
        <v>305</v>
      </c>
      <c r="Q1123" t="s">
        <v>100</v>
      </c>
      <c r="R1123" t="s">
        <v>86</v>
      </c>
      <c r="T1123" t="s">
        <v>413</v>
      </c>
      <c r="U1123" t="s">
        <v>1244</v>
      </c>
      <c r="V1123" t="s">
        <v>825</v>
      </c>
      <c r="X1123" t="s">
        <v>45</v>
      </c>
      <c r="AA1123">
        <v>0</v>
      </c>
      <c r="AC1123">
        <v>0</v>
      </c>
      <c r="AG1123" t="s">
        <v>826</v>
      </c>
      <c r="AH1123" t="s">
        <v>47</v>
      </c>
      <c r="AI1123" s="1">
        <v>44529</v>
      </c>
      <c r="AJ1123">
        <v>3665.16</v>
      </c>
      <c r="AK1123" s="33">
        <f t="shared" si="51"/>
        <v>29</v>
      </c>
      <c r="AL1123" t="str">
        <f t="shared" si="52"/>
        <v>29-33</v>
      </c>
      <c r="AM1123" t="str">
        <f t="shared" si="53"/>
        <v>2.000 a 3.999</v>
      </c>
    </row>
    <row r="1124" spans="1:39" x14ac:dyDescent="0.25">
      <c r="A1124" t="s">
        <v>4556</v>
      </c>
      <c r="B1124" t="s">
        <v>36</v>
      </c>
      <c r="C1124">
        <v>1954845</v>
      </c>
      <c r="D1124">
        <v>2210615763</v>
      </c>
      <c r="E1124" t="s">
        <v>4557</v>
      </c>
      <c r="F1124" t="s">
        <v>53</v>
      </c>
      <c r="G1124" t="s">
        <v>4558</v>
      </c>
      <c r="H1124" t="s">
        <v>48</v>
      </c>
      <c r="I1124" t="s">
        <v>39</v>
      </c>
      <c r="K1124" t="s">
        <v>114</v>
      </c>
      <c r="M1124">
        <v>363</v>
      </c>
      <c r="N1124" t="s">
        <v>155</v>
      </c>
      <c r="O1124" t="s">
        <v>41</v>
      </c>
      <c r="P1124">
        <v>363</v>
      </c>
      <c r="Q1124" t="s">
        <v>155</v>
      </c>
      <c r="R1124" t="s">
        <v>41</v>
      </c>
      <c r="S1124" t="s">
        <v>520</v>
      </c>
      <c r="T1124" t="s">
        <v>52</v>
      </c>
      <c r="U1124" t="s">
        <v>1257</v>
      </c>
      <c r="V1124" t="s">
        <v>44</v>
      </c>
      <c r="X1124" t="s">
        <v>45</v>
      </c>
      <c r="Z1124" t="s">
        <v>245</v>
      </c>
      <c r="AA1124">
        <v>0</v>
      </c>
      <c r="AC1124">
        <v>0</v>
      </c>
      <c r="AE1124" t="s">
        <v>4559</v>
      </c>
      <c r="AF1124" t="s">
        <v>580</v>
      </c>
      <c r="AG1124" t="s">
        <v>46</v>
      </c>
      <c r="AH1124" t="s">
        <v>158</v>
      </c>
      <c r="AI1124" s="1">
        <v>41562</v>
      </c>
      <c r="AJ1124">
        <v>8232.64</v>
      </c>
      <c r="AK1124" s="33">
        <f t="shared" si="51"/>
        <v>48</v>
      </c>
      <c r="AL1124" t="str">
        <f t="shared" si="52"/>
        <v>44-48</v>
      </c>
      <c r="AM1124" t="str">
        <f t="shared" si="53"/>
        <v>8.000 a 9.999</v>
      </c>
    </row>
    <row r="1125" spans="1:39" x14ac:dyDescent="0.25">
      <c r="A1125" t="s">
        <v>4560</v>
      </c>
      <c r="B1125" t="s">
        <v>36</v>
      </c>
      <c r="C1125">
        <v>2166126</v>
      </c>
      <c r="D1125">
        <v>98965875072</v>
      </c>
      <c r="E1125" t="s">
        <v>4561</v>
      </c>
      <c r="F1125" t="s">
        <v>53</v>
      </c>
      <c r="G1125" t="s">
        <v>4562</v>
      </c>
      <c r="H1125" t="s">
        <v>48</v>
      </c>
      <c r="I1125" t="s">
        <v>39</v>
      </c>
      <c r="K1125" t="s">
        <v>271</v>
      </c>
      <c r="M1125">
        <v>395</v>
      </c>
      <c r="N1125" t="s">
        <v>107</v>
      </c>
      <c r="O1125" t="s">
        <v>41</v>
      </c>
      <c r="P1125">
        <v>395</v>
      </c>
      <c r="Q1125" t="s">
        <v>107</v>
      </c>
      <c r="R1125" t="s">
        <v>41</v>
      </c>
      <c r="T1125" t="s">
        <v>61</v>
      </c>
      <c r="U1125" t="s">
        <v>1278</v>
      </c>
      <c r="V1125" t="s">
        <v>44</v>
      </c>
      <c r="X1125" t="s">
        <v>45</v>
      </c>
      <c r="AA1125">
        <v>0</v>
      </c>
      <c r="AC1125">
        <v>0</v>
      </c>
      <c r="AG1125" t="s">
        <v>46</v>
      </c>
      <c r="AH1125" t="s">
        <v>158</v>
      </c>
      <c r="AI1125" s="1">
        <v>41918</v>
      </c>
      <c r="AJ1125">
        <v>12763.01</v>
      </c>
      <c r="AK1125" s="33">
        <f t="shared" si="51"/>
        <v>40</v>
      </c>
      <c r="AL1125" t="str">
        <f t="shared" si="52"/>
        <v>39-43</v>
      </c>
      <c r="AM1125" t="str">
        <f t="shared" si="53"/>
        <v>12.000 a 13.999</v>
      </c>
    </row>
    <row r="1126" spans="1:39" x14ac:dyDescent="0.25">
      <c r="A1126" t="s">
        <v>4563</v>
      </c>
      <c r="B1126" t="s">
        <v>36</v>
      </c>
      <c r="C1126">
        <v>2073452</v>
      </c>
      <c r="D1126">
        <v>4378791609</v>
      </c>
      <c r="E1126" t="s">
        <v>4564</v>
      </c>
      <c r="F1126" t="s">
        <v>53</v>
      </c>
      <c r="G1126" t="s">
        <v>4565</v>
      </c>
      <c r="H1126" t="s">
        <v>48</v>
      </c>
      <c r="I1126" t="s">
        <v>39</v>
      </c>
      <c r="K1126" t="s">
        <v>40</v>
      </c>
      <c r="M1126">
        <v>314</v>
      </c>
      <c r="N1126" t="s">
        <v>135</v>
      </c>
      <c r="O1126" t="s">
        <v>86</v>
      </c>
      <c r="P1126">
        <v>314</v>
      </c>
      <c r="Q1126" t="s">
        <v>135</v>
      </c>
      <c r="R1126" t="s">
        <v>86</v>
      </c>
      <c r="T1126" t="s">
        <v>61</v>
      </c>
      <c r="U1126" t="s">
        <v>1302</v>
      </c>
      <c r="V1126" t="s">
        <v>44</v>
      </c>
      <c r="X1126" t="s">
        <v>45</v>
      </c>
      <c r="AA1126">
        <v>0</v>
      </c>
      <c r="AC1126">
        <v>0</v>
      </c>
      <c r="AG1126" t="s">
        <v>46</v>
      </c>
      <c r="AH1126" t="s">
        <v>158</v>
      </c>
      <c r="AI1126" s="1">
        <v>41591</v>
      </c>
      <c r="AJ1126">
        <v>13579.81</v>
      </c>
      <c r="AK1126" s="33">
        <f t="shared" si="51"/>
        <v>43</v>
      </c>
      <c r="AL1126" t="str">
        <f t="shared" si="52"/>
        <v>39-43</v>
      </c>
      <c r="AM1126" t="str">
        <f t="shared" si="53"/>
        <v>12.000 a 13.999</v>
      </c>
    </row>
    <row r="1127" spans="1:39" x14ac:dyDescent="0.25">
      <c r="A1127" t="s">
        <v>4566</v>
      </c>
      <c r="B1127" t="s">
        <v>36</v>
      </c>
      <c r="C1127">
        <v>1989425</v>
      </c>
      <c r="D1127">
        <v>4429948852</v>
      </c>
      <c r="E1127" t="s">
        <v>4567</v>
      </c>
      <c r="F1127" t="s">
        <v>53</v>
      </c>
      <c r="G1127" t="s">
        <v>4568</v>
      </c>
      <c r="H1127" t="s">
        <v>48</v>
      </c>
      <c r="I1127" t="s">
        <v>39</v>
      </c>
      <c r="K1127" t="s">
        <v>72</v>
      </c>
      <c r="M1127">
        <v>369</v>
      </c>
      <c r="N1127" t="s">
        <v>242</v>
      </c>
      <c r="O1127" t="s">
        <v>41</v>
      </c>
      <c r="P1127">
        <v>369</v>
      </c>
      <c r="Q1127" t="s">
        <v>242</v>
      </c>
      <c r="R1127" t="s">
        <v>41</v>
      </c>
      <c r="T1127" t="s">
        <v>61</v>
      </c>
      <c r="U1127" t="s">
        <v>1351</v>
      </c>
      <c r="V1127" t="s">
        <v>44</v>
      </c>
      <c r="X1127" t="s">
        <v>45</v>
      </c>
      <c r="AA1127">
        <v>0</v>
      </c>
      <c r="AC1127">
        <v>0</v>
      </c>
      <c r="AG1127" t="s">
        <v>46</v>
      </c>
      <c r="AH1127" t="s">
        <v>158</v>
      </c>
      <c r="AI1127" s="1">
        <v>41288</v>
      </c>
      <c r="AJ1127">
        <v>16591.91</v>
      </c>
      <c r="AK1127" s="33">
        <f t="shared" si="51"/>
        <v>59</v>
      </c>
      <c r="AL1127" t="str">
        <f t="shared" si="52"/>
        <v>59-63</v>
      </c>
      <c r="AM1127" t="str">
        <f t="shared" si="53"/>
        <v>16.000 a 17.999</v>
      </c>
    </row>
    <row r="1128" spans="1:39" x14ac:dyDescent="0.25">
      <c r="A1128" t="s">
        <v>4569</v>
      </c>
      <c r="B1128" t="s">
        <v>36</v>
      </c>
      <c r="C1128">
        <v>413622</v>
      </c>
      <c r="D1128">
        <v>33251800515</v>
      </c>
      <c r="E1128" t="s">
        <v>4570</v>
      </c>
      <c r="F1128" t="s">
        <v>53</v>
      </c>
      <c r="G1128" t="s">
        <v>4571</v>
      </c>
      <c r="H1128" t="s">
        <v>38</v>
      </c>
      <c r="I1128" t="s">
        <v>39</v>
      </c>
      <c r="K1128" t="s">
        <v>40</v>
      </c>
      <c r="L1128" t="s">
        <v>4572</v>
      </c>
      <c r="M1128">
        <v>4</v>
      </c>
      <c r="N1128" t="s">
        <v>60</v>
      </c>
      <c r="O1128" t="s">
        <v>41</v>
      </c>
      <c r="P1128">
        <v>410</v>
      </c>
      <c r="Q1128" t="s">
        <v>253</v>
      </c>
      <c r="R1128" t="s">
        <v>41</v>
      </c>
      <c r="T1128" t="s">
        <v>61</v>
      </c>
      <c r="U1128" t="s">
        <v>1241</v>
      </c>
      <c r="V1128" t="s">
        <v>44</v>
      </c>
      <c r="X1128" t="s">
        <v>45</v>
      </c>
      <c r="AA1128">
        <v>0</v>
      </c>
      <c r="AC1128">
        <v>0</v>
      </c>
      <c r="AG1128" t="s">
        <v>46</v>
      </c>
      <c r="AH1128" t="s">
        <v>158</v>
      </c>
      <c r="AI1128" s="1">
        <v>33591</v>
      </c>
      <c r="AJ1128">
        <v>23124.05</v>
      </c>
      <c r="AK1128" s="33">
        <f t="shared" si="51"/>
        <v>58</v>
      </c>
      <c r="AL1128" t="str">
        <f t="shared" si="52"/>
        <v>54-58</v>
      </c>
      <c r="AM1128" t="str">
        <f t="shared" si="53"/>
        <v>20.000 ou mais</v>
      </c>
    </row>
    <row r="1129" spans="1:39" x14ac:dyDescent="0.25">
      <c r="A1129" t="s">
        <v>4573</v>
      </c>
      <c r="B1129" t="s">
        <v>36</v>
      </c>
      <c r="C1129">
        <v>1123424</v>
      </c>
      <c r="D1129">
        <v>47520329020</v>
      </c>
      <c r="E1129" t="s">
        <v>4574</v>
      </c>
      <c r="F1129" t="s">
        <v>53</v>
      </c>
      <c r="G1129" t="s">
        <v>4575</v>
      </c>
      <c r="H1129" t="s">
        <v>48</v>
      </c>
      <c r="I1129" t="s">
        <v>39</v>
      </c>
      <c r="K1129" t="s">
        <v>271</v>
      </c>
      <c r="L1129" t="s">
        <v>4576</v>
      </c>
      <c r="M1129">
        <v>372</v>
      </c>
      <c r="N1129" t="s">
        <v>76</v>
      </c>
      <c r="O1129" t="s">
        <v>41</v>
      </c>
      <c r="P1129">
        <v>372</v>
      </c>
      <c r="Q1129" t="s">
        <v>76</v>
      </c>
      <c r="R1129" t="s">
        <v>41</v>
      </c>
      <c r="T1129" t="s">
        <v>61</v>
      </c>
      <c r="U1129" t="s">
        <v>1252</v>
      </c>
      <c r="V1129" t="s">
        <v>44</v>
      </c>
      <c r="X1129" t="s">
        <v>45</v>
      </c>
      <c r="AA1129">
        <v>0</v>
      </c>
      <c r="AC1129">
        <v>0</v>
      </c>
      <c r="AG1129" t="s">
        <v>46</v>
      </c>
      <c r="AH1129" t="s">
        <v>158</v>
      </c>
      <c r="AI1129" s="1">
        <v>34731</v>
      </c>
      <c r="AJ1129">
        <v>20911.96</v>
      </c>
      <c r="AK1129" s="33">
        <f t="shared" si="51"/>
        <v>64</v>
      </c>
      <c r="AL1129" t="str">
        <f t="shared" si="52"/>
        <v>64-68</v>
      </c>
      <c r="AM1129" t="str">
        <f t="shared" si="53"/>
        <v>20.000 ou mais</v>
      </c>
    </row>
    <row r="1130" spans="1:39" x14ac:dyDescent="0.25">
      <c r="A1130" t="s">
        <v>4577</v>
      </c>
      <c r="B1130" t="s">
        <v>36</v>
      </c>
      <c r="C1130">
        <v>6413559</v>
      </c>
      <c r="D1130">
        <v>55100236604</v>
      </c>
      <c r="E1130" t="s">
        <v>4578</v>
      </c>
      <c r="F1130" t="s">
        <v>53</v>
      </c>
      <c r="G1130" t="s">
        <v>4579</v>
      </c>
      <c r="H1130" t="s">
        <v>48</v>
      </c>
      <c r="I1130" t="s">
        <v>39</v>
      </c>
      <c r="K1130" t="s">
        <v>40</v>
      </c>
      <c r="L1130" t="s">
        <v>4580</v>
      </c>
      <c r="M1130">
        <v>414</v>
      </c>
      <c r="N1130" t="s">
        <v>128</v>
      </c>
      <c r="O1130" t="s">
        <v>41</v>
      </c>
      <c r="P1130">
        <v>414</v>
      </c>
      <c r="Q1130" t="s">
        <v>128</v>
      </c>
      <c r="R1130" t="s">
        <v>41</v>
      </c>
      <c r="T1130" t="s">
        <v>61</v>
      </c>
      <c r="U1130" t="s">
        <v>1241</v>
      </c>
      <c r="V1130" t="s">
        <v>44</v>
      </c>
      <c r="X1130" t="s">
        <v>45</v>
      </c>
      <c r="AA1130">
        <v>0</v>
      </c>
      <c r="AC1130">
        <v>0</v>
      </c>
      <c r="AG1130" t="s">
        <v>46</v>
      </c>
      <c r="AH1130" t="s">
        <v>158</v>
      </c>
      <c r="AI1130" s="1">
        <v>34562</v>
      </c>
      <c r="AJ1130">
        <v>19010.87</v>
      </c>
      <c r="AK1130" s="33">
        <f t="shared" si="51"/>
        <v>57</v>
      </c>
      <c r="AL1130" t="str">
        <f t="shared" si="52"/>
        <v>54-58</v>
      </c>
      <c r="AM1130" t="str">
        <f t="shared" si="53"/>
        <v>18.000 a 19.999</v>
      </c>
    </row>
    <row r="1131" spans="1:39" x14ac:dyDescent="0.25">
      <c r="A1131" t="s">
        <v>4581</v>
      </c>
      <c r="B1131" t="s">
        <v>36</v>
      </c>
      <c r="C1131">
        <v>2994328</v>
      </c>
      <c r="D1131">
        <v>1750758164</v>
      </c>
      <c r="E1131" t="s">
        <v>4582</v>
      </c>
      <c r="F1131" t="s">
        <v>53</v>
      </c>
      <c r="G1131" t="s">
        <v>4583</v>
      </c>
      <c r="H1131" t="s">
        <v>48</v>
      </c>
      <c r="I1131" t="s">
        <v>39</v>
      </c>
      <c r="K1131" t="s">
        <v>56</v>
      </c>
      <c r="M1131">
        <v>577</v>
      </c>
      <c r="N1131" t="s">
        <v>607</v>
      </c>
      <c r="O1131" t="s">
        <v>55</v>
      </c>
      <c r="P1131">
        <v>1158</v>
      </c>
      <c r="Q1131" t="s">
        <v>608</v>
      </c>
      <c r="R1131" t="s">
        <v>55</v>
      </c>
      <c r="T1131" t="s">
        <v>61</v>
      </c>
      <c r="U1131" t="s">
        <v>1236</v>
      </c>
      <c r="V1131" t="s">
        <v>44</v>
      </c>
      <c r="X1131" t="s">
        <v>45</v>
      </c>
      <c r="AA1131">
        <v>0</v>
      </c>
      <c r="AC1131">
        <v>0</v>
      </c>
      <c r="AG1131" t="s">
        <v>46</v>
      </c>
      <c r="AH1131" t="s">
        <v>158</v>
      </c>
      <c r="AI1131" s="1">
        <v>43038</v>
      </c>
      <c r="AJ1131">
        <v>12272.12</v>
      </c>
      <c r="AK1131" s="33">
        <f t="shared" si="51"/>
        <v>36</v>
      </c>
      <c r="AL1131" t="str">
        <f t="shared" si="52"/>
        <v>34-38</v>
      </c>
      <c r="AM1131" t="str">
        <f t="shared" si="53"/>
        <v>12.000 a 13.999</v>
      </c>
    </row>
    <row r="1132" spans="1:39" x14ac:dyDescent="0.25">
      <c r="A1132" t="s">
        <v>4584</v>
      </c>
      <c r="B1132" t="s">
        <v>36</v>
      </c>
      <c r="C1132">
        <v>2215070</v>
      </c>
      <c r="D1132">
        <v>23353373861</v>
      </c>
      <c r="E1132" t="s">
        <v>4585</v>
      </c>
      <c r="F1132" t="s">
        <v>53</v>
      </c>
      <c r="G1132" t="s">
        <v>4586</v>
      </c>
      <c r="H1132" t="s">
        <v>67</v>
      </c>
      <c r="I1132" t="s">
        <v>1391</v>
      </c>
      <c r="J1132" t="s">
        <v>1909</v>
      </c>
      <c r="M1132">
        <v>391</v>
      </c>
      <c r="N1132" t="s">
        <v>64</v>
      </c>
      <c r="O1132" t="s">
        <v>41</v>
      </c>
      <c r="P1132">
        <v>391</v>
      </c>
      <c r="Q1132" t="s">
        <v>64</v>
      </c>
      <c r="R1132" t="s">
        <v>41</v>
      </c>
      <c r="T1132" t="s">
        <v>61</v>
      </c>
      <c r="U1132" t="s">
        <v>1278</v>
      </c>
      <c r="V1132" t="s">
        <v>44</v>
      </c>
      <c r="X1132" t="s">
        <v>45</v>
      </c>
      <c r="AA1132">
        <v>0</v>
      </c>
      <c r="AC1132">
        <v>0</v>
      </c>
      <c r="AG1132" t="s">
        <v>46</v>
      </c>
      <c r="AH1132" t="s">
        <v>158</v>
      </c>
      <c r="AI1132" s="1">
        <v>42095</v>
      </c>
      <c r="AJ1132">
        <v>12763.01</v>
      </c>
      <c r="AK1132" s="33">
        <f t="shared" si="51"/>
        <v>41</v>
      </c>
      <c r="AL1132" t="str">
        <f t="shared" si="52"/>
        <v>39-43</v>
      </c>
      <c r="AM1132" t="str">
        <f t="shared" si="53"/>
        <v>12.000 a 13.999</v>
      </c>
    </row>
    <row r="1133" spans="1:39" x14ac:dyDescent="0.25">
      <c r="A1133" t="s">
        <v>4587</v>
      </c>
      <c r="B1133" t="s">
        <v>36</v>
      </c>
      <c r="C1133">
        <v>2000267</v>
      </c>
      <c r="D1133">
        <v>7375555648</v>
      </c>
      <c r="E1133" t="s">
        <v>784</v>
      </c>
      <c r="F1133" t="s">
        <v>53</v>
      </c>
      <c r="G1133" t="s">
        <v>4588</v>
      </c>
      <c r="H1133" t="s">
        <v>48</v>
      </c>
      <c r="I1133" t="s">
        <v>39</v>
      </c>
      <c r="K1133" t="s">
        <v>40</v>
      </c>
      <c r="M1133">
        <v>319</v>
      </c>
      <c r="N1133" t="s">
        <v>118</v>
      </c>
      <c r="O1133" t="s">
        <v>86</v>
      </c>
      <c r="P1133">
        <v>319</v>
      </c>
      <c r="Q1133" t="s">
        <v>118</v>
      </c>
      <c r="R1133" t="s">
        <v>86</v>
      </c>
      <c r="T1133" t="s">
        <v>61</v>
      </c>
      <c r="U1133" t="s">
        <v>1351</v>
      </c>
      <c r="V1133" t="s">
        <v>44</v>
      </c>
      <c r="X1133" t="s">
        <v>45</v>
      </c>
      <c r="AA1133">
        <v>0</v>
      </c>
      <c r="AC1133">
        <v>0</v>
      </c>
      <c r="AG1133" t="s">
        <v>46</v>
      </c>
      <c r="AH1133" t="s">
        <v>47</v>
      </c>
      <c r="AI1133" s="1">
        <v>41332</v>
      </c>
      <c r="AJ1133">
        <v>13478.94</v>
      </c>
      <c r="AK1133" s="33">
        <f t="shared" si="51"/>
        <v>37</v>
      </c>
      <c r="AL1133" t="str">
        <f t="shared" si="52"/>
        <v>34-38</v>
      </c>
      <c r="AM1133" t="str">
        <f t="shared" si="53"/>
        <v>12.000 a 13.999</v>
      </c>
    </row>
    <row r="1134" spans="1:39" x14ac:dyDescent="0.25">
      <c r="A1134" t="s">
        <v>4589</v>
      </c>
      <c r="B1134" t="s">
        <v>36</v>
      </c>
      <c r="C1134">
        <v>2036081</v>
      </c>
      <c r="D1134">
        <v>31311149830</v>
      </c>
      <c r="E1134" t="s">
        <v>578</v>
      </c>
      <c r="F1134" t="s">
        <v>53</v>
      </c>
      <c r="G1134" t="s">
        <v>4590</v>
      </c>
      <c r="H1134" t="s">
        <v>48</v>
      </c>
      <c r="I1134" t="s">
        <v>39</v>
      </c>
      <c r="K1134" t="s">
        <v>72</v>
      </c>
      <c r="M1134">
        <v>391</v>
      </c>
      <c r="N1134" t="s">
        <v>64</v>
      </c>
      <c r="O1134" t="s">
        <v>41</v>
      </c>
      <c r="P1134">
        <v>391</v>
      </c>
      <c r="Q1134" t="s">
        <v>64</v>
      </c>
      <c r="R1134" t="s">
        <v>41</v>
      </c>
      <c r="T1134" t="s">
        <v>61</v>
      </c>
      <c r="U1134" t="s">
        <v>1302</v>
      </c>
      <c r="V1134" t="s">
        <v>44</v>
      </c>
      <c r="X1134" t="s">
        <v>45</v>
      </c>
      <c r="AA1134">
        <v>0</v>
      </c>
      <c r="AC1134">
        <v>0</v>
      </c>
      <c r="AG1134" t="s">
        <v>46</v>
      </c>
      <c r="AH1134" t="s">
        <v>158</v>
      </c>
      <c r="AI1134" s="1">
        <v>41442</v>
      </c>
      <c r="AJ1134">
        <v>13273.52</v>
      </c>
      <c r="AK1134" s="33">
        <f t="shared" si="51"/>
        <v>40</v>
      </c>
      <c r="AL1134" t="str">
        <f t="shared" si="52"/>
        <v>39-43</v>
      </c>
      <c r="AM1134" t="str">
        <f t="shared" si="53"/>
        <v>12.000 a 13.999</v>
      </c>
    </row>
    <row r="1135" spans="1:39" x14ac:dyDescent="0.25">
      <c r="A1135" t="s">
        <v>4591</v>
      </c>
      <c r="B1135" t="s">
        <v>36</v>
      </c>
      <c r="C1135">
        <v>1698609</v>
      </c>
      <c r="D1135">
        <v>20172872880</v>
      </c>
      <c r="E1135" t="s">
        <v>448</v>
      </c>
      <c r="F1135" t="s">
        <v>53</v>
      </c>
      <c r="G1135" t="s">
        <v>4592</v>
      </c>
      <c r="H1135" t="s">
        <v>67</v>
      </c>
      <c r="I1135" t="s">
        <v>39</v>
      </c>
      <c r="K1135" t="s">
        <v>72</v>
      </c>
      <c r="M1135">
        <v>802</v>
      </c>
      <c r="N1135" t="s">
        <v>289</v>
      </c>
      <c r="O1135" t="s">
        <v>55</v>
      </c>
      <c r="P1135">
        <v>1152</v>
      </c>
      <c r="Q1135" t="s">
        <v>113</v>
      </c>
      <c r="R1135" t="s">
        <v>55</v>
      </c>
      <c r="T1135" t="s">
        <v>61</v>
      </c>
      <c r="U1135" t="s">
        <v>1269</v>
      </c>
      <c r="V1135" t="s">
        <v>44</v>
      </c>
      <c r="X1135" t="s">
        <v>45</v>
      </c>
      <c r="AA1135">
        <v>0</v>
      </c>
      <c r="AC1135">
        <v>0</v>
      </c>
      <c r="AG1135" t="s">
        <v>46</v>
      </c>
      <c r="AH1135" t="s">
        <v>158</v>
      </c>
      <c r="AI1135" s="1">
        <v>39941</v>
      </c>
      <c r="AJ1135">
        <v>18780.490000000002</v>
      </c>
      <c r="AK1135" s="33">
        <f t="shared" si="51"/>
        <v>49</v>
      </c>
      <c r="AL1135" t="str">
        <f t="shared" si="52"/>
        <v>49-53</v>
      </c>
      <c r="AM1135" t="str">
        <f t="shared" si="53"/>
        <v>18.000 a 19.999</v>
      </c>
    </row>
    <row r="1136" spans="1:39" x14ac:dyDescent="0.25">
      <c r="A1136" t="s">
        <v>4593</v>
      </c>
      <c r="B1136" t="s">
        <v>36</v>
      </c>
      <c r="C1136">
        <v>3230019</v>
      </c>
      <c r="D1136">
        <v>2268832139</v>
      </c>
      <c r="E1136" t="s">
        <v>4594</v>
      </c>
      <c r="F1136" t="s">
        <v>37</v>
      </c>
      <c r="G1136" t="s">
        <v>4595</v>
      </c>
      <c r="H1136" t="s">
        <v>48</v>
      </c>
      <c r="I1136" t="s">
        <v>39</v>
      </c>
      <c r="K1136" t="s">
        <v>56</v>
      </c>
      <c r="M1136">
        <v>305</v>
      </c>
      <c r="N1136" t="s">
        <v>100</v>
      </c>
      <c r="O1136" t="s">
        <v>86</v>
      </c>
      <c r="P1136">
        <v>305</v>
      </c>
      <c r="Q1136" t="s">
        <v>100</v>
      </c>
      <c r="R1136" t="s">
        <v>86</v>
      </c>
      <c r="T1136" t="s">
        <v>413</v>
      </c>
      <c r="U1136" t="s">
        <v>1244</v>
      </c>
      <c r="V1136" t="s">
        <v>825</v>
      </c>
      <c r="X1136" t="s">
        <v>45</v>
      </c>
      <c r="AA1136">
        <v>0</v>
      </c>
      <c r="AC1136">
        <v>0</v>
      </c>
      <c r="AG1136" t="s">
        <v>826</v>
      </c>
      <c r="AH1136" t="s">
        <v>47</v>
      </c>
      <c r="AI1136" s="1">
        <v>44274</v>
      </c>
      <c r="AJ1136">
        <v>3866.06</v>
      </c>
      <c r="AK1136" s="33">
        <f t="shared" si="51"/>
        <v>34</v>
      </c>
      <c r="AL1136" t="str">
        <f t="shared" si="52"/>
        <v>34-38</v>
      </c>
      <c r="AM1136" t="str">
        <f t="shared" si="53"/>
        <v>2.000 a 3.999</v>
      </c>
    </row>
    <row r="1137" spans="1:39" x14ac:dyDescent="0.25">
      <c r="A1137" t="s">
        <v>4596</v>
      </c>
      <c r="B1137" t="s">
        <v>36</v>
      </c>
      <c r="C1137">
        <v>3373518</v>
      </c>
      <c r="D1137">
        <v>6257513880</v>
      </c>
      <c r="E1137" t="s">
        <v>4597</v>
      </c>
      <c r="F1137" t="s">
        <v>53</v>
      </c>
      <c r="G1137" t="s">
        <v>4598</v>
      </c>
      <c r="H1137" t="s">
        <v>48</v>
      </c>
      <c r="I1137" t="s">
        <v>39</v>
      </c>
      <c r="K1137" t="s">
        <v>40</v>
      </c>
      <c r="L1137" t="s">
        <v>339</v>
      </c>
      <c r="M1137">
        <v>340</v>
      </c>
      <c r="N1137" t="s">
        <v>143</v>
      </c>
      <c r="O1137" t="s">
        <v>41</v>
      </c>
      <c r="P1137">
        <v>340</v>
      </c>
      <c r="Q1137" t="s">
        <v>143</v>
      </c>
      <c r="R1137" t="s">
        <v>41</v>
      </c>
      <c r="T1137" t="s">
        <v>61</v>
      </c>
      <c r="U1137" t="s">
        <v>1269</v>
      </c>
      <c r="V1137" t="s">
        <v>44</v>
      </c>
      <c r="X1137" t="s">
        <v>45</v>
      </c>
      <c r="Z1137" t="s">
        <v>74</v>
      </c>
      <c r="AA1137">
        <v>0</v>
      </c>
      <c r="AC1137">
        <v>0</v>
      </c>
      <c r="AE1137" t="s">
        <v>4599</v>
      </c>
      <c r="AF1137" t="s">
        <v>4600</v>
      </c>
      <c r="AG1137" t="s">
        <v>46</v>
      </c>
      <c r="AH1137" t="s">
        <v>158</v>
      </c>
      <c r="AI1137" s="1">
        <v>40275</v>
      </c>
      <c r="AJ1137">
        <v>17945.810000000001</v>
      </c>
      <c r="AK1137" s="33">
        <f t="shared" si="51"/>
        <v>55</v>
      </c>
      <c r="AL1137" t="str">
        <f t="shared" si="52"/>
        <v>54-58</v>
      </c>
      <c r="AM1137" t="str">
        <f t="shared" si="53"/>
        <v>16.000 a 17.999</v>
      </c>
    </row>
    <row r="1138" spans="1:39" x14ac:dyDescent="0.25">
      <c r="A1138" t="s">
        <v>4601</v>
      </c>
      <c r="B1138" t="s">
        <v>36</v>
      </c>
      <c r="C1138">
        <v>1661490</v>
      </c>
      <c r="D1138">
        <v>26847939800</v>
      </c>
      <c r="E1138" t="s">
        <v>4602</v>
      </c>
      <c r="F1138" t="s">
        <v>53</v>
      </c>
      <c r="G1138" t="s">
        <v>4603</v>
      </c>
      <c r="H1138" t="s">
        <v>48</v>
      </c>
      <c r="I1138" t="s">
        <v>39</v>
      </c>
      <c r="K1138" t="s">
        <v>72</v>
      </c>
      <c r="L1138" t="s">
        <v>4604</v>
      </c>
      <c r="M1138">
        <v>288</v>
      </c>
      <c r="N1138" t="s">
        <v>186</v>
      </c>
      <c r="O1138" t="s">
        <v>86</v>
      </c>
      <c r="P1138">
        <v>288</v>
      </c>
      <c r="Q1138" t="s">
        <v>186</v>
      </c>
      <c r="R1138" t="s">
        <v>86</v>
      </c>
      <c r="T1138" t="s">
        <v>61</v>
      </c>
      <c r="U1138" t="s">
        <v>1269</v>
      </c>
      <c r="V1138" t="s">
        <v>44</v>
      </c>
      <c r="X1138" t="s">
        <v>45</v>
      </c>
      <c r="AA1138">
        <v>0</v>
      </c>
      <c r="AC1138">
        <v>0</v>
      </c>
      <c r="AG1138" t="s">
        <v>46</v>
      </c>
      <c r="AH1138" t="s">
        <v>158</v>
      </c>
      <c r="AI1138" s="1">
        <v>39736</v>
      </c>
      <c r="AJ1138">
        <v>18780.490000000002</v>
      </c>
      <c r="AK1138" s="33">
        <f t="shared" si="51"/>
        <v>44</v>
      </c>
      <c r="AL1138" t="str">
        <f t="shared" si="52"/>
        <v>44-48</v>
      </c>
      <c r="AM1138" t="str">
        <f t="shared" si="53"/>
        <v>18.000 a 19.999</v>
      </c>
    </row>
    <row r="1139" spans="1:39" x14ac:dyDescent="0.25">
      <c r="A1139" t="s">
        <v>4605</v>
      </c>
      <c r="B1139" t="s">
        <v>36</v>
      </c>
      <c r="C1139">
        <v>413058</v>
      </c>
      <c r="D1139">
        <v>3515613234</v>
      </c>
      <c r="E1139" t="s">
        <v>4606</v>
      </c>
      <c r="F1139" t="s">
        <v>53</v>
      </c>
      <c r="G1139" t="s">
        <v>4607</v>
      </c>
      <c r="H1139" t="s">
        <v>48</v>
      </c>
      <c r="I1139" t="s">
        <v>39</v>
      </c>
      <c r="K1139" t="s">
        <v>72</v>
      </c>
      <c r="L1139" t="s">
        <v>4604</v>
      </c>
      <c r="M1139">
        <v>376</v>
      </c>
      <c r="N1139" t="s">
        <v>164</v>
      </c>
      <c r="O1139" t="s">
        <v>41</v>
      </c>
      <c r="P1139">
        <v>376</v>
      </c>
      <c r="Q1139" t="s">
        <v>164</v>
      </c>
      <c r="R1139" t="s">
        <v>41</v>
      </c>
      <c r="T1139" t="s">
        <v>61</v>
      </c>
      <c r="U1139" t="s">
        <v>1241</v>
      </c>
      <c r="V1139" t="s">
        <v>44</v>
      </c>
      <c r="X1139" t="s">
        <v>45</v>
      </c>
      <c r="AA1139">
        <v>0</v>
      </c>
      <c r="AC1139">
        <v>0</v>
      </c>
      <c r="AG1139" t="s">
        <v>46</v>
      </c>
      <c r="AH1139" t="s">
        <v>158</v>
      </c>
      <c r="AI1139" s="1">
        <v>32143</v>
      </c>
      <c r="AJ1139">
        <v>23424.86</v>
      </c>
      <c r="AK1139" s="33">
        <f t="shared" si="51"/>
        <v>68</v>
      </c>
      <c r="AL1139" t="str">
        <f t="shared" si="52"/>
        <v>64-68</v>
      </c>
      <c r="AM1139" t="str">
        <f t="shared" si="53"/>
        <v>20.000 ou mais</v>
      </c>
    </row>
    <row r="1140" spans="1:39" x14ac:dyDescent="0.25">
      <c r="A1140" t="s">
        <v>4608</v>
      </c>
      <c r="B1140" t="s">
        <v>36</v>
      </c>
      <c r="C1140">
        <v>413307</v>
      </c>
      <c r="D1140">
        <v>1995204889</v>
      </c>
      <c r="E1140" t="s">
        <v>4609</v>
      </c>
      <c r="F1140" t="s">
        <v>53</v>
      </c>
      <c r="G1140" t="s">
        <v>4610</v>
      </c>
      <c r="H1140" t="s">
        <v>48</v>
      </c>
      <c r="I1140" t="s">
        <v>39</v>
      </c>
      <c r="K1140" t="s">
        <v>72</v>
      </c>
      <c r="L1140" t="s">
        <v>139</v>
      </c>
      <c r="M1140">
        <v>372</v>
      </c>
      <c r="N1140" t="s">
        <v>76</v>
      </c>
      <c r="O1140" t="s">
        <v>41</v>
      </c>
      <c r="P1140">
        <v>372</v>
      </c>
      <c r="Q1140" t="s">
        <v>76</v>
      </c>
      <c r="R1140" t="s">
        <v>41</v>
      </c>
      <c r="T1140" t="s">
        <v>61</v>
      </c>
      <c r="U1140" t="s">
        <v>1241</v>
      </c>
      <c r="V1140" t="s">
        <v>44</v>
      </c>
      <c r="X1140" t="s">
        <v>45</v>
      </c>
      <c r="AA1140">
        <v>0</v>
      </c>
      <c r="AC1140">
        <v>0</v>
      </c>
      <c r="AG1140" t="s">
        <v>46</v>
      </c>
      <c r="AH1140" t="s">
        <v>158</v>
      </c>
      <c r="AI1140" s="1">
        <v>32559</v>
      </c>
      <c r="AJ1140">
        <v>22437.279999999999</v>
      </c>
      <c r="AK1140" s="33">
        <f t="shared" si="51"/>
        <v>66</v>
      </c>
      <c r="AL1140" t="str">
        <f t="shared" si="52"/>
        <v>64-68</v>
      </c>
      <c r="AM1140" t="str">
        <f t="shared" si="53"/>
        <v>20.000 ou mais</v>
      </c>
    </row>
    <row r="1141" spans="1:39" x14ac:dyDescent="0.25">
      <c r="A1141" t="s">
        <v>4611</v>
      </c>
      <c r="B1141" t="s">
        <v>36</v>
      </c>
      <c r="C1141">
        <v>2521561</v>
      </c>
      <c r="D1141">
        <v>1359194606</v>
      </c>
      <c r="E1141" t="s">
        <v>4612</v>
      </c>
      <c r="F1141" t="s">
        <v>53</v>
      </c>
      <c r="G1141" t="s">
        <v>4613</v>
      </c>
      <c r="H1141" t="s">
        <v>48</v>
      </c>
      <c r="I1141" t="s">
        <v>39</v>
      </c>
      <c r="K1141" t="s">
        <v>40</v>
      </c>
      <c r="M1141">
        <v>305</v>
      </c>
      <c r="N1141" t="s">
        <v>100</v>
      </c>
      <c r="O1141" t="s">
        <v>86</v>
      </c>
      <c r="P1141">
        <v>305</v>
      </c>
      <c r="Q1141" t="s">
        <v>100</v>
      </c>
      <c r="R1141" t="s">
        <v>86</v>
      </c>
      <c r="T1141" t="s">
        <v>61</v>
      </c>
      <c r="U1141" t="s">
        <v>1278</v>
      </c>
      <c r="V1141" t="s">
        <v>92</v>
      </c>
      <c r="X1141" t="s">
        <v>45</v>
      </c>
      <c r="Z1141" t="s">
        <v>93</v>
      </c>
      <c r="AA1141">
        <v>0</v>
      </c>
      <c r="AC1141">
        <v>26443</v>
      </c>
      <c r="AD1141" t="s">
        <v>94</v>
      </c>
      <c r="AE1141" t="s">
        <v>4614</v>
      </c>
      <c r="AF1141" t="s">
        <v>45</v>
      </c>
      <c r="AG1141" t="s">
        <v>46</v>
      </c>
      <c r="AH1141" t="s">
        <v>47</v>
      </c>
      <c r="AI1141" s="1">
        <v>41236</v>
      </c>
      <c r="AJ1141">
        <v>7739.43</v>
      </c>
      <c r="AK1141" s="33">
        <f t="shared" si="51"/>
        <v>43</v>
      </c>
      <c r="AL1141" t="str">
        <f t="shared" si="52"/>
        <v>39-43</v>
      </c>
      <c r="AM1141" t="str">
        <f t="shared" si="53"/>
        <v>6.000 a 7.999</v>
      </c>
    </row>
    <row r="1142" spans="1:39" x14ac:dyDescent="0.25">
      <c r="A1142" t="s">
        <v>4615</v>
      </c>
      <c r="B1142" t="s">
        <v>36</v>
      </c>
      <c r="C1142">
        <v>413887</v>
      </c>
      <c r="D1142">
        <v>35156252672</v>
      </c>
      <c r="E1142" t="s">
        <v>4616</v>
      </c>
      <c r="F1142" t="s">
        <v>53</v>
      </c>
      <c r="G1142" t="s">
        <v>4617</v>
      </c>
      <c r="H1142" t="s">
        <v>48</v>
      </c>
      <c r="I1142" t="s">
        <v>39</v>
      </c>
      <c r="K1142" t="s">
        <v>40</v>
      </c>
      <c r="L1142" t="s">
        <v>59</v>
      </c>
      <c r="M1142">
        <v>376</v>
      </c>
      <c r="N1142" t="s">
        <v>164</v>
      </c>
      <c r="O1142" t="s">
        <v>41</v>
      </c>
      <c r="P1142">
        <v>376</v>
      </c>
      <c r="Q1142" t="s">
        <v>164</v>
      </c>
      <c r="R1142" t="s">
        <v>41</v>
      </c>
      <c r="T1142" t="s">
        <v>61</v>
      </c>
      <c r="U1142" t="s">
        <v>1241</v>
      </c>
      <c r="V1142" t="s">
        <v>44</v>
      </c>
      <c r="X1142" t="s">
        <v>45</v>
      </c>
      <c r="AA1142">
        <v>0</v>
      </c>
      <c r="AC1142">
        <v>0</v>
      </c>
      <c r="AG1142" t="s">
        <v>46</v>
      </c>
      <c r="AH1142" t="s">
        <v>47</v>
      </c>
      <c r="AI1142" s="1">
        <v>33591</v>
      </c>
      <c r="AJ1142">
        <v>11742.9</v>
      </c>
      <c r="AK1142" s="33">
        <f t="shared" si="51"/>
        <v>64</v>
      </c>
      <c r="AL1142" t="str">
        <f t="shared" si="52"/>
        <v>64-68</v>
      </c>
      <c r="AM1142" t="str">
        <f t="shared" si="53"/>
        <v>10.000 a 11.999</v>
      </c>
    </row>
    <row r="1143" spans="1:39" x14ac:dyDescent="0.25">
      <c r="A1143" t="s">
        <v>4618</v>
      </c>
      <c r="B1143" t="s">
        <v>36</v>
      </c>
      <c r="C1143">
        <v>2330991</v>
      </c>
      <c r="D1143">
        <v>864968671</v>
      </c>
      <c r="E1143" t="s">
        <v>758</v>
      </c>
      <c r="F1143" t="s">
        <v>53</v>
      </c>
      <c r="G1143" t="s">
        <v>4619</v>
      </c>
      <c r="H1143" t="s">
        <v>48</v>
      </c>
      <c r="I1143" t="s">
        <v>39</v>
      </c>
      <c r="K1143" t="s">
        <v>40</v>
      </c>
      <c r="L1143" t="s">
        <v>59</v>
      </c>
      <c r="M1143">
        <v>376</v>
      </c>
      <c r="N1143" t="s">
        <v>164</v>
      </c>
      <c r="O1143" t="s">
        <v>41</v>
      </c>
      <c r="P1143">
        <v>376</v>
      </c>
      <c r="Q1143" t="s">
        <v>164</v>
      </c>
      <c r="R1143" t="s">
        <v>41</v>
      </c>
      <c r="T1143" t="s">
        <v>61</v>
      </c>
      <c r="U1143" t="s">
        <v>1285</v>
      </c>
      <c r="V1143" t="s">
        <v>44</v>
      </c>
      <c r="X1143" t="s">
        <v>45</v>
      </c>
      <c r="AA1143">
        <v>0</v>
      </c>
      <c r="AC1143">
        <v>0</v>
      </c>
      <c r="AG1143" t="s">
        <v>46</v>
      </c>
      <c r="AH1143" t="s">
        <v>158</v>
      </c>
      <c r="AI1143" s="1">
        <v>39777</v>
      </c>
      <c r="AJ1143">
        <v>17255.59</v>
      </c>
      <c r="AK1143" s="33">
        <f t="shared" si="51"/>
        <v>48</v>
      </c>
      <c r="AL1143" t="str">
        <f t="shared" si="52"/>
        <v>44-48</v>
      </c>
      <c r="AM1143" t="str">
        <f t="shared" si="53"/>
        <v>16.000 a 17.999</v>
      </c>
    </row>
    <row r="1144" spans="1:39" x14ac:dyDescent="0.25">
      <c r="A1144" t="s">
        <v>4620</v>
      </c>
      <c r="B1144" t="s">
        <v>36</v>
      </c>
      <c r="C1144">
        <v>2461303</v>
      </c>
      <c r="D1144">
        <v>3820304606</v>
      </c>
      <c r="E1144" t="s">
        <v>4621</v>
      </c>
      <c r="F1144" t="s">
        <v>53</v>
      </c>
      <c r="G1144" t="s">
        <v>4622</v>
      </c>
      <c r="H1144" t="s">
        <v>48</v>
      </c>
      <c r="I1144" t="s">
        <v>39</v>
      </c>
      <c r="K1144" t="s">
        <v>40</v>
      </c>
      <c r="L1144" t="s">
        <v>59</v>
      </c>
      <c r="M1144">
        <v>403</v>
      </c>
      <c r="N1144" t="s">
        <v>105</v>
      </c>
      <c r="O1144" t="s">
        <v>41</v>
      </c>
      <c r="P1144">
        <v>403</v>
      </c>
      <c r="Q1144" t="s">
        <v>105</v>
      </c>
      <c r="R1144" t="s">
        <v>41</v>
      </c>
      <c r="T1144" t="s">
        <v>61</v>
      </c>
      <c r="U1144" t="s">
        <v>1241</v>
      </c>
      <c r="V1144" t="s">
        <v>44</v>
      </c>
      <c r="X1144" t="s">
        <v>45</v>
      </c>
      <c r="AA1144">
        <v>0</v>
      </c>
      <c r="AC1144">
        <v>0</v>
      </c>
      <c r="AG1144" t="s">
        <v>46</v>
      </c>
      <c r="AH1144" t="s">
        <v>158</v>
      </c>
      <c r="AI1144" s="1">
        <v>39716</v>
      </c>
      <c r="AJ1144">
        <v>19646.82</v>
      </c>
      <c r="AK1144" s="33">
        <f t="shared" si="51"/>
        <v>46</v>
      </c>
      <c r="AL1144" t="str">
        <f t="shared" si="52"/>
        <v>44-48</v>
      </c>
      <c r="AM1144" t="str">
        <f t="shared" si="53"/>
        <v>18.000 a 19.999</v>
      </c>
    </row>
    <row r="1145" spans="1:39" x14ac:dyDescent="0.25">
      <c r="A1145" t="s">
        <v>4623</v>
      </c>
      <c r="B1145" t="s">
        <v>36</v>
      </c>
      <c r="C1145">
        <v>1035008</v>
      </c>
      <c r="D1145">
        <v>43152902620</v>
      </c>
      <c r="E1145" t="s">
        <v>4624</v>
      </c>
      <c r="F1145" t="s">
        <v>53</v>
      </c>
      <c r="G1145" t="s">
        <v>4625</v>
      </c>
      <c r="H1145" t="s">
        <v>38</v>
      </c>
      <c r="I1145" t="s">
        <v>39</v>
      </c>
      <c r="K1145" t="s">
        <v>40</v>
      </c>
      <c r="L1145" t="s">
        <v>197</v>
      </c>
      <c r="M1145">
        <v>325</v>
      </c>
      <c r="N1145" t="s">
        <v>341</v>
      </c>
      <c r="O1145" t="s">
        <v>86</v>
      </c>
      <c r="P1145">
        <v>319</v>
      </c>
      <c r="Q1145" t="s">
        <v>118</v>
      </c>
      <c r="R1145" t="s">
        <v>86</v>
      </c>
      <c r="T1145" t="s">
        <v>61</v>
      </c>
      <c r="U1145" t="s">
        <v>1252</v>
      </c>
      <c r="V1145" t="s">
        <v>44</v>
      </c>
      <c r="X1145" t="s">
        <v>45</v>
      </c>
      <c r="AA1145">
        <v>0</v>
      </c>
      <c r="AC1145">
        <v>0</v>
      </c>
      <c r="AG1145" t="s">
        <v>46</v>
      </c>
      <c r="AH1145" t="s">
        <v>158</v>
      </c>
      <c r="AI1145" s="1">
        <v>33697</v>
      </c>
      <c r="AJ1145">
        <v>22117.15</v>
      </c>
      <c r="AK1145" s="33">
        <f t="shared" si="51"/>
        <v>60</v>
      </c>
      <c r="AL1145" t="str">
        <f t="shared" si="52"/>
        <v>59-63</v>
      </c>
      <c r="AM1145" t="str">
        <f t="shared" si="53"/>
        <v>20.000 ou mais</v>
      </c>
    </row>
    <row r="1146" spans="1:39" x14ac:dyDescent="0.25">
      <c r="A1146" t="s">
        <v>4626</v>
      </c>
      <c r="B1146" t="s">
        <v>36</v>
      </c>
      <c r="C1146">
        <v>413276</v>
      </c>
      <c r="D1146">
        <v>55122116849</v>
      </c>
      <c r="E1146" t="s">
        <v>4627</v>
      </c>
      <c r="F1146" t="s">
        <v>53</v>
      </c>
      <c r="G1146" t="s">
        <v>4628</v>
      </c>
      <c r="H1146" t="s">
        <v>48</v>
      </c>
      <c r="I1146" t="s">
        <v>39</v>
      </c>
      <c r="K1146" t="s">
        <v>72</v>
      </c>
      <c r="L1146" t="s">
        <v>3118</v>
      </c>
      <c r="M1146">
        <v>307</v>
      </c>
      <c r="N1146" t="s">
        <v>1332</v>
      </c>
      <c r="O1146" t="s">
        <v>86</v>
      </c>
      <c r="P1146">
        <v>305</v>
      </c>
      <c r="Q1146" t="s">
        <v>100</v>
      </c>
      <c r="R1146" t="s">
        <v>86</v>
      </c>
      <c r="T1146" t="s">
        <v>61</v>
      </c>
      <c r="U1146" t="s">
        <v>1252</v>
      </c>
      <c r="V1146" t="s">
        <v>44</v>
      </c>
      <c r="X1146" t="s">
        <v>45</v>
      </c>
      <c r="AA1146">
        <v>0</v>
      </c>
      <c r="AC1146">
        <v>0</v>
      </c>
      <c r="AG1146" t="s">
        <v>46</v>
      </c>
      <c r="AH1146" t="s">
        <v>158</v>
      </c>
      <c r="AI1146" s="1">
        <v>32448</v>
      </c>
      <c r="AJ1146">
        <v>24712.73</v>
      </c>
      <c r="AK1146" s="33">
        <f t="shared" si="51"/>
        <v>70</v>
      </c>
      <c r="AL1146" t="str">
        <f t="shared" si="52"/>
        <v>69 ou mais</v>
      </c>
      <c r="AM1146" t="str">
        <f t="shared" si="53"/>
        <v>20.000 ou mais</v>
      </c>
    </row>
    <row r="1147" spans="1:39" x14ac:dyDescent="0.25">
      <c r="A1147" t="s">
        <v>4629</v>
      </c>
      <c r="B1147" t="s">
        <v>36</v>
      </c>
      <c r="C1147">
        <v>1251211</v>
      </c>
      <c r="D1147">
        <v>29081057804</v>
      </c>
      <c r="E1147" t="s">
        <v>4630</v>
      </c>
      <c r="F1147" t="s">
        <v>53</v>
      </c>
      <c r="G1147" t="s">
        <v>4631</v>
      </c>
      <c r="H1147" t="s">
        <v>38</v>
      </c>
      <c r="I1147" t="s">
        <v>39</v>
      </c>
      <c r="K1147" t="s">
        <v>72</v>
      </c>
      <c r="M1147">
        <v>807</v>
      </c>
      <c r="N1147" t="s">
        <v>210</v>
      </c>
      <c r="O1147" t="s">
        <v>41</v>
      </c>
      <c r="P1147">
        <v>807</v>
      </c>
      <c r="Q1147" t="s">
        <v>210</v>
      </c>
      <c r="R1147" t="s">
        <v>41</v>
      </c>
      <c r="T1147" t="s">
        <v>61</v>
      </c>
      <c r="U1147" t="s">
        <v>1236</v>
      </c>
      <c r="V1147" t="s">
        <v>44</v>
      </c>
      <c r="X1147" t="s">
        <v>45</v>
      </c>
      <c r="AA1147">
        <v>0</v>
      </c>
      <c r="AC1147">
        <v>0</v>
      </c>
      <c r="AG1147" t="s">
        <v>46</v>
      </c>
      <c r="AH1147" t="s">
        <v>158</v>
      </c>
      <c r="AI1147" s="1">
        <v>42634</v>
      </c>
      <c r="AJ1147">
        <v>13255.3</v>
      </c>
      <c r="AK1147" s="33">
        <f t="shared" si="51"/>
        <v>47</v>
      </c>
      <c r="AL1147" t="str">
        <f t="shared" si="52"/>
        <v>44-48</v>
      </c>
      <c r="AM1147" t="str">
        <f t="shared" si="53"/>
        <v>12.000 a 13.999</v>
      </c>
    </row>
    <row r="1148" spans="1:39" x14ac:dyDescent="0.25">
      <c r="A1148" t="s">
        <v>4632</v>
      </c>
      <c r="B1148" t="s">
        <v>36</v>
      </c>
      <c r="C1148">
        <v>2247839</v>
      </c>
      <c r="D1148">
        <v>4750463825</v>
      </c>
      <c r="E1148" t="s">
        <v>4633</v>
      </c>
      <c r="F1148" t="s">
        <v>53</v>
      </c>
      <c r="G1148" t="s">
        <v>4634</v>
      </c>
      <c r="H1148" t="s">
        <v>48</v>
      </c>
      <c r="I1148" t="s">
        <v>39</v>
      </c>
      <c r="K1148" t="s">
        <v>114</v>
      </c>
      <c r="M1148">
        <v>376</v>
      </c>
      <c r="N1148" t="s">
        <v>164</v>
      </c>
      <c r="O1148" t="s">
        <v>41</v>
      </c>
      <c r="P1148">
        <v>376</v>
      </c>
      <c r="Q1148" t="s">
        <v>164</v>
      </c>
      <c r="R1148" t="s">
        <v>41</v>
      </c>
      <c r="T1148" t="s">
        <v>61</v>
      </c>
      <c r="U1148" t="s">
        <v>1257</v>
      </c>
      <c r="V1148" t="s">
        <v>44</v>
      </c>
      <c r="X1148" t="s">
        <v>45</v>
      </c>
      <c r="AA1148">
        <v>0</v>
      </c>
      <c r="AC1148">
        <v>0</v>
      </c>
      <c r="AG1148" t="s">
        <v>46</v>
      </c>
      <c r="AH1148" t="s">
        <v>158</v>
      </c>
      <c r="AI1148" s="1">
        <v>40571</v>
      </c>
      <c r="AJ1148">
        <v>11800.12</v>
      </c>
      <c r="AK1148" s="33">
        <f t="shared" si="51"/>
        <v>59</v>
      </c>
      <c r="AL1148" t="str">
        <f t="shared" si="52"/>
        <v>59-63</v>
      </c>
      <c r="AM1148" t="str">
        <f t="shared" si="53"/>
        <v>10.000 a 11.999</v>
      </c>
    </row>
    <row r="1149" spans="1:39" x14ac:dyDescent="0.25">
      <c r="A1149" t="s">
        <v>4635</v>
      </c>
      <c r="B1149" t="s">
        <v>36</v>
      </c>
      <c r="C1149">
        <v>4035265</v>
      </c>
      <c r="D1149">
        <v>35091363653</v>
      </c>
      <c r="E1149" t="s">
        <v>4636</v>
      </c>
      <c r="F1149" t="s">
        <v>53</v>
      </c>
      <c r="G1149" t="s">
        <v>4637</v>
      </c>
      <c r="H1149" t="s">
        <v>38</v>
      </c>
      <c r="I1149" t="s">
        <v>39</v>
      </c>
      <c r="K1149" t="s">
        <v>40</v>
      </c>
      <c r="M1149">
        <v>414</v>
      </c>
      <c r="N1149" t="s">
        <v>128</v>
      </c>
      <c r="O1149" t="s">
        <v>41</v>
      </c>
      <c r="P1149">
        <v>414</v>
      </c>
      <c r="Q1149" t="s">
        <v>128</v>
      </c>
      <c r="R1149" t="s">
        <v>41</v>
      </c>
      <c r="T1149" t="s">
        <v>52</v>
      </c>
      <c r="U1149" t="s">
        <v>1236</v>
      </c>
      <c r="V1149" t="s">
        <v>44</v>
      </c>
      <c r="X1149" t="s">
        <v>45</v>
      </c>
      <c r="Z1149" t="s">
        <v>245</v>
      </c>
      <c r="AA1149">
        <v>0</v>
      </c>
      <c r="AC1149">
        <v>0</v>
      </c>
      <c r="AE1149" t="s">
        <v>643</v>
      </c>
      <c r="AF1149" t="s">
        <v>4638</v>
      </c>
      <c r="AG1149" t="s">
        <v>46</v>
      </c>
      <c r="AH1149" t="s">
        <v>71</v>
      </c>
      <c r="AI1149" s="1">
        <v>40368</v>
      </c>
      <c r="AJ1149">
        <v>3567.48</v>
      </c>
      <c r="AK1149" s="33">
        <f t="shared" si="51"/>
        <v>62</v>
      </c>
      <c r="AL1149" t="str">
        <f t="shared" si="52"/>
        <v>59-63</v>
      </c>
      <c r="AM1149" t="str">
        <f t="shared" si="53"/>
        <v>2.000 a 3.999</v>
      </c>
    </row>
    <row r="1150" spans="1:39" x14ac:dyDescent="0.25">
      <c r="A1150" t="s">
        <v>4639</v>
      </c>
      <c r="B1150" t="s">
        <v>36</v>
      </c>
      <c r="C1150">
        <v>3139671</v>
      </c>
      <c r="D1150">
        <v>9972771652</v>
      </c>
      <c r="E1150" t="s">
        <v>4640</v>
      </c>
      <c r="F1150" t="s">
        <v>53</v>
      </c>
      <c r="G1150" t="s">
        <v>4641</v>
      </c>
      <c r="H1150" t="s">
        <v>48</v>
      </c>
      <c r="I1150" t="s">
        <v>39</v>
      </c>
      <c r="K1150" t="s">
        <v>114</v>
      </c>
      <c r="M1150">
        <v>399</v>
      </c>
      <c r="N1150" t="s">
        <v>115</v>
      </c>
      <c r="O1150" t="s">
        <v>70</v>
      </c>
      <c r="P1150">
        <v>399</v>
      </c>
      <c r="Q1150" t="s">
        <v>115</v>
      </c>
      <c r="R1150" t="s">
        <v>70</v>
      </c>
      <c r="T1150" t="s">
        <v>61</v>
      </c>
      <c r="U1150" t="s">
        <v>1257</v>
      </c>
      <c r="V1150" t="s">
        <v>44</v>
      </c>
      <c r="X1150" t="s">
        <v>45</v>
      </c>
      <c r="AA1150">
        <v>0</v>
      </c>
      <c r="AC1150">
        <v>0</v>
      </c>
      <c r="AG1150" t="s">
        <v>46</v>
      </c>
      <c r="AH1150" t="s">
        <v>158</v>
      </c>
      <c r="AI1150" s="1">
        <v>43676</v>
      </c>
      <c r="AJ1150">
        <v>11800.12</v>
      </c>
      <c r="AK1150" s="33">
        <f t="shared" si="51"/>
        <v>31</v>
      </c>
      <c r="AL1150" t="str">
        <f t="shared" si="52"/>
        <v>29-33</v>
      </c>
      <c r="AM1150" t="str">
        <f t="shared" si="53"/>
        <v>10.000 a 11.999</v>
      </c>
    </row>
    <row r="1151" spans="1:39" x14ac:dyDescent="0.25">
      <c r="A1151" t="s">
        <v>4642</v>
      </c>
      <c r="B1151" t="s">
        <v>36</v>
      </c>
      <c r="C1151">
        <v>3297267</v>
      </c>
      <c r="D1151">
        <v>10656207647</v>
      </c>
      <c r="E1151" t="s">
        <v>4643</v>
      </c>
      <c r="F1151" t="s">
        <v>53</v>
      </c>
      <c r="G1151" t="s">
        <v>4644</v>
      </c>
      <c r="H1151" t="s">
        <v>38</v>
      </c>
      <c r="I1151" t="s">
        <v>39</v>
      </c>
      <c r="K1151" t="s">
        <v>40</v>
      </c>
      <c r="M1151">
        <v>414</v>
      </c>
      <c r="N1151" t="s">
        <v>128</v>
      </c>
      <c r="O1151" t="s">
        <v>41</v>
      </c>
      <c r="P1151">
        <v>414</v>
      </c>
      <c r="Q1151" t="s">
        <v>128</v>
      </c>
      <c r="R1151" t="s">
        <v>41</v>
      </c>
      <c r="T1151" t="s">
        <v>413</v>
      </c>
      <c r="U1151" t="s">
        <v>1244</v>
      </c>
      <c r="V1151" t="s">
        <v>825</v>
      </c>
      <c r="X1151" t="s">
        <v>45</v>
      </c>
      <c r="AA1151">
        <v>0</v>
      </c>
      <c r="AC1151">
        <v>0</v>
      </c>
      <c r="AG1151" t="s">
        <v>826</v>
      </c>
      <c r="AH1151" t="s">
        <v>47</v>
      </c>
      <c r="AI1151" s="1">
        <v>44741</v>
      </c>
      <c r="AJ1151">
        <v>3866.06</v>
      </c>
      <c r="AK1151" s="33">
        <f t="shared" si="51"/>
        <v>31</v>
      </c>
      <c r="AL1151" t="str">
        <f t="shared" si="52"/>
        <v>29-33</v>
      </c>
      <c r="AM1151" t="str">
        <f t="shared" si="53"/>
        <v>2.000 a 3.999</v>
      </c>
    </row>
    <row r="1152" spans="1:39" x14ac:dyDescent="0.25">
      <c r="A1152" t="s">
        <v>4645</v>
      </c>
      <c r="B1152" t="s">
        <v>36</v>
      </c>
      <c r="C1152">
        <v>3334727</v>
      </c>
      <c r="D1152">
        <v>13118121807</v>
      </c>
      <c r="E1152" t="s">
        <v>436</v>
      </c>
      <c r="F1152" t="s">
        <v>53</v>
      </c>
      <c r="G1152" t="s">
        <v>4646</v>
      </c>
      <c r="H1152" t="s">
        <v>48</v>
      </c>
      <c r="I1152" t="s">
        <v>39</v>
      </c>
      <c r="K1152" t="s">
        <v>72</v>
      </c>
      <c r="L1152" t="s">
        <v>219</v>
      </c>
      <c r="M1152">
        <v>305</v>
      </c>
      <c r="N1152" t="s">
        <v>100</v>
      </c>
      <c r="O1152" t="s">
        <v>86</v>
      </c>
      <c r="P1152">
        <v>305</v>
      </c>
      <c r="Q1152" t="s">
        <v>100</v>
      </c>
      <c r="R1152" t="s">
        <v>86</v>
      </c>
      <c r="T1152" t="s">
        <v>61</v>
      </c>
      <c r="U1152" t="s">
        <v>1241</v>
      </c>
      <c r="V1152" t="s">
        <v>44</v>
      </c>
      <c r="X1152" t="s">
        <v>45</v>
      </c>
      <c r="AA1152">
        <v>0</v>
      </c>
      <c r="AC1152">
        <v>0</v>
      </c>
      <c r="AG1152" t="s">
        <v>46</v>
      </c>
      <c r="AH1152" t="s">
        <v>158</v>
      </c>
      <c r="AI1152" s="1">
        <v>39549</v>
      </c>
      <c r="AJ1152">
        <v>18663.64</v>
      </c>
      <c r="AK1152" s="33">
        <f t="shared" si="51"/>
        <v>52</v>
      </c>
      <c r="AL1152" t="str">
        <f t="shared" si="52"/>
        <v>49-53</v>
      </c>
      <c r="AM1152" t="str">
        <f t="shared" si="53"/>
        <v>18.000 a 19.999</v>
      </c>
    </row>
    <row r="1153" spans="1:39" x14ac:dyDescent="0.25">
      <c r="A1153" t="s">
        <v>4647</v>
      </c>
      <c r="B1153" t="s">
        <v>36</v>
      </c>
      <c r="C1153">
        <v>2490326</v>
      </c>
      <c r="D1153">
        <v>2691711773</v>
      </c>
      <c r="E1153" t="s">
        <v>4648</v>
      </c>
      <c r="F1153" t="s">
        <v>53</v>
      </c>
      <c r="G1153" t="s">
        <v>4649</v>
      </c>
      <c r="H1153" t="s">
        <v>48</v>
      </c>
      <c r="I1153" t="s">
        <v>39</v>
      </c>
      <c r="K1153" t="s">
        <v>72</v>
      </c>
      <c r="L1153" t="s">
        <v>483</v>
      </c>
      <c r="M1153">
        <v>414</v>
      </c>
      <c r="N1153" t="s">
        <v>128</v>
      </c>
      <c r="O1153" t="s">
        <v>41</v>
      </c>
      <c r="P1153">
        <v>414</v>
      </c>
      <c r="Q1153" t="s">
        <v>128</v>
      </c>
      <c r="R1153" t="s">
        <v>41</v>
      </c>
      <c r="T1153" t="s">
        <v>61</v>
      </c>
      <c r="U1153" t="s">
        <v>1351</v>
      </c>
      <c r="V1153" t="s">
        <v>44</v>
      </c>
      <c r="X1153" t="s">
        <v>45</v>
      </c>
      <c r="AA1153">
        <v>0</v>
      </c>
      <c r="AC1153">
        <v>0</v>
      </c>
      <c r="AG1153" t="s">
        <v>46</v>
      </c>
      <c r="AH1153" t="s">
        <v>158</v>
      </c>
      <c r="AI1153" s="1">
        <v>39667</v>
      </c>
      <c r="AJ1153">
        <v>17575.09</v>
      </c>
      <c r="AK1153" s="33">
        <f t="shared" si="51"/>
        <v>48</v>
      </c>
      <c r="AL1153" t="str">
        <f t="shared" si="52"/>
        <v>44-48</v>
      </c>
      <c r="AM1153" t="str">
        <f t="shared" si="53"/>
        <v>16.000 a 17.999</v>
      </c>
    </row>
    <row r="1154" spans="1:39" x14ac:dyDescent="0.25">
      <c r="A1154" t="s">
        <v>4650</v>
      </c>
      <c r="B1154" t="s">
        <v>36</v>
      </c>
      <c r="C1154">
        <v>1123406</v>
      </c>
      <c r="D1154">
        <v>81811624634</v>
      </c>
      <c r="E1154" t="s">
        <v>4651</v>
      </c>
      <c r="F1154" t="s">
        <v>53</v>
      </c>
      <c r="G1154" t="s">
        <v>4652</v>
      </c>
      <c r="H1154" t="s">
        <v>48</v>
      </c>
      <c r="I1154" t="s">
        <v>39</v>
      </c>
      <c r="K1154" t="s">
        <v>40</v>
      </c>
      <c r="L1154" t="s">
        <v>284</v>
      </c>
      <c r="M1154">
        <v>376</v>
      </c>
      <c r="N1154" t="s">
        <v>164</v>
      </c>
      <c r="O1154" t="s">
        <v>41</v>
      </c>
      <c r="P1154">
        <v>376</v>
      </c>
      <c r="Q1154" t="s">
        <v>164</v>
      </c>
      <c r="R1154" t="s">
        <v>41</v>
      </c>
      <c r="T1154" t="s">
        <v>77</v>
      </c>
      <c r="U1154" t="s">
        <v>1302</v>
      </c>
      <c r="V1154" t="s">
        <v>44</v>
      </c>
      <c r="X1154" t="s">
        <v>45</v>
      </c>
      <c r="AA1154">
        <v>0</v>
      </c>
      <c r="AC1154">
        <v>0</v>
      </c>
      <c r="AG1154" t="s">
        <v>46</v>
      </c>
      <c r="AH1154" t="s">
        <v>71</v>
      </c>
      <c r="AI1154" s="1">
        <v>34731</v>
      </c>
      <c r="AJ1154">
        <v>3210.34</v>
      </c>
      <c r="AK1154" s="33">
        <f t="shared" si="51"/>
        <v>52</v>
      </c>
      <c r="AL1154" t="str">
        <f t="shared" si="52"/>
        <v>49-53</v>
      </c>
      <c r="AM1154" t="str">
        <f t="shared" si="53"/>
        <v>2.000 a 3.999</v>
      </c>
    </row>
    <row r="1155" spans="1:39" x14ac:dyDescent="0.25">
      <c r="A1155" t="s">
        <v>4653</v>
      </c>
      <c r="B1155" t="s">
        <v>36</v>
      </c>
      <c r="C1155">
        <v>2331876</v>
      </c>
      <c r="D1155">
        <v>3526862605</v>
      </c>
      <c r="E1155" t="s">
        <v>4654</v>
      </c>
      <c r="F1155" t="s">
        <v>53</v>
      </c>
      <c r="G1155" t="s">
        <v>4655</v>
      </c>
      <c r="H1155" t="s">
        <v>48</v>
      </c>
      <c r="I1155" t="s">
        <v>39</v>
      </c>
      <c r="K1155" t="s">
        <v>72</v>
      </c>
      <c r="L1155" t="s">
        <v>4656</v>
      </c>
      <c r="M1155">
        <v>410</v>
      </c>
      <c r="N1155" t="s">
        <v>253</v>
      </c>
      <c r="O1155" t="s">
        <v>41</v>
      </c>
      <c r="P1155">
        <v>410</v>
      </c>
      <c r="Q1155" t="s">
        <v>253</v>
      </c>
      <c r="R1155" t="s">
        <v>41</v>
      </c>
      <c r="T1155" t="s">
        <v>61</v>
      </c>
      <c r="U1155" t="s">
        <v>1252</v>
      </c>
      <c r="V1155" t="s">
        <v>44</v>
      </c>
      <c r="X1155" t="s">
        <v>45</v>
      </c>
      <c r="AA1155">
        <v>0</v>
      </c>
      <c r="AC1155">
        <v>0</v>
      </c>
      <c r="AG1155" t="s">
        <v>46</v>
      </c>
      <c r="AH1155" t="s">
        <v>158</v>
      </c>
      <c r="AI1155" s="1">
        <v>38926</v>
      </c>
      <c r="AJ1155">
        <v>20530.009999999998</v>
      </c>
      <c r="AK1155" s="33">
        <f t="shared" ref="AK1155:AK1218" si="54">(YEAR($AO$2))-YEAR(E1155)</f>
        <v>46</v>
      </c>
      <c r="AL1155" t="str">
        <f t="shared" ref="AL1155:AL1218" si="55">VLOOKUP(AK1155,$AQ$2:$AR$13,2,1)</f>
        <v>44-48</v>
      </c>
      <c r="AM1155" t="str">
        <f t="shared" ref="AM1155:AM1218" si="56">VLOOKUP(AJ1155,$AS$2:$AT$12,2,1)</f>
        <v>20.000 ou mais</v>
      </c>
    </row>
    <row r="1156" spans="1:39" x14ac:dyDescent="0.25">
      <c r="A1156" t="s">
        <v>4657</v>
      </c>
      <c r="B1156" t="s">
        <v>36</v>
      </c>
      <c r="C1156">
        <v>3221915</v>
      </c>
      <c r="D1156">
        <v>72664169653</v>
      </c>
      <c r="E1156" t="s">
        <v>4658</v>
      </c>
      <c r="F1156" t="s">
        <v>53</v>
      </c>
      <c r="G1156" t="s">
        <v>4659</v>
      </c>
      <c r="H1156" t="s">
        <v>48</v>
      </c>
      <c r="I1156" t="s">
        <v>39</v>
      </c>
      <c r="K1156" t="s">
        <v>40</v>
      </c>
      <c r="L1156" t="s">
        <v>124</v>
      </c>
      <c r="M1156">
        <v>808</v>
      </c>
      <c r="N1156" t="s">
        <v>127</v>
      </c>
      <c r="O1156" t="s">
        <v>41</v>
      </c>
      <c r="P1156">
        <v>808</v>
      </c>
      <c r="Q1156" t="s">
        <v>127</v>
      </c>
      <c r="R1156" t="s">
        <v>41</v>
      </c>
      <c r="T1156" t="s">
        <v>61</v>
      </c>
      <c r="U1156" t="s">
        <v>1252</v>
      </c>
      <c r="V1156" t="s">
        <v>44</v>
      </c>
      <c r="X1156" t="s">
        <v>45</v>
      </c>
      <c r="AA1156">
        <v>0</v>
      </c>
      <c r="AC1156">
        <v>0</v>
      </c>
      <c r="AG1156" t="s">
        <v>46</v>
      </c>
      <c r="AH1156" t="s">
        <v>158</v>
      </c>
      <c r="AI1156" s="1">
        <v>37447</v>
      </c>
      <c r="AJ1156">
        <v>20530.009999999998</v>
      </c>
      <c r="AK1156" s="33">
        <f t="shared" si="54"/>
        <v>54</v>
      </c>
      <c r="AL1156" t="str">
        <f t="shared" si="55"/>
        <v>54-58</v>
      </c>
      <c r="AM1156" t="str">
        <f t="shared" si="56"/>
        <v>20.000 ou mais</v>
      </c>
    </row>
    <row r="1157" spans="1:39" x14ac:dyDescent="0.25">
      <c r="A1157" t="s">
        <v>4660</v>
      </c>
      <c r="B1157" t="s">
        <v>36</v>
      </c>
      <c r="C1157">
        <v>3308912</v>
      </c>
      <c r="D1157">
        <v>6118701695</v>
      </c>
      <c r="E1157" t="s">
        <v>4661</v>
      </c>
      <c r="F1157" t="s">
        <v>53</v>
      </c>
      <c r="G1157" t="s">
        <v>4662</v>
      </c>
      <c r="H1157" t="s">
        <v>80</v>
      </c>
      <c r="I1157" t="s">
        <v>39</v>
      </c>
      <c r="K1157" t="s">
        <v>40</v>
      </c>
      <c r="M1157">
        <v>806</v>
      </c>
      <c r="N1157" t="s">
        <v>265</v>
      </c>
      <c r="O1157" t="s">
        <v>41</v>
      </c>
      <c r="P1157">
        <v>806</v>
      </c>
      <c r="Q1157" t="s">
        <v>265</v>
      </c>
      <c r="R1157" t="s">
        <v>41</v>
      </c>
      <c r="T1157" t="s">
        <v>413</v>
      </c>
      <c r="U1157" t="s">
        <v>1244</v>
      </c>
      <c r="V1157" t="s">
        <v>825</v>
      </c>
      <c r="X1157" t="s">
        <v>45</v>
      </c>
      <c r="AA1157">
        <v>0</v>
      </c>
      <c r="AC1157">
        <v>0</v>
      </c>
      <c r="AG1157" t="s">
        <v>826</v>
      </c>
      <c r="AH1157" t="s">
        <v>47</v>
      </c>
      <c r="AI1157" s="1">
        <v>44819</v>
      </c>
      <c r="AJ1157">
        <v>3866.06</v>
      </c>
      <c r="AK1157" s="33">
        <f t="shared" si="54"/>
        <v>39</v>
      </c>
      <c r="AL1157" t="str">
        <f t="shared" si="55"/>
        <v>39-43</v>
      </c>
      <c r="AM1157" t="str">
        <f t="shared" si="56"/>
        <v>2.000 a 3.999</v>
      </c>
    </row>
    <row r="1158" spans="1:39" x14ac:dyDescent="0.25">
      <c r="A1158" t="s">
        <v>4663</v>
      </c>
      <c r="B1158" t="s">
        <v>36</v>
      </c>
      <c r="C1158">
        <v>1030378</v>
      </c>
      <c r="D1158">
        <v>16850179837</v>
      </c>
      <c r="E1158" t="s">
        <v>4664</v>
      </c>
      <c r="F1158" t="s">
        <v>53</v>
      </c>
      <c r="G1158" t="s">
        <v>4665</v>
      </c>
      <c r="H1158" t="s">
        <v>48</v>
      </c>
      <c r="I1158" t="s">
        <v>39</v>
      </c>
      <c r="K1158" t="s">
        <v>72</v>
      </c>
      <c r="M1158">
        <v>97</v>
      </c>
      <c r="N1158" t="s">
        <v>153</v>
      </c>
      <c r="O1158" t="s">
        <v>50</v>
      </c>
      <c r="P1158">
        <v>319</v>
      </c>
      <c r="Q1158" t="s">
        <v>118</v>
      </c>
      <c r="R1158" t="s">
        <v>86</v>
      </c>
      <c r="T1158" t="s">
        <v>61</v>
      </c>
      <c r="U1158" t="s">
        <v>1302</v>
      </c>
      <c r="V1158" t="s">
        <v>44</v>
      </c>
      <c r="X1158" t="s">
        <v>45</v>
      </c>
      <c r="AA1158">
        <v>26281</v>
      </c>
      <c r="AB1158" t="s">
        <v>712</v>
      </c>
      <c r="AC1158">
        <v>0</v>
      </c>
      <c r="AG1158" t="s">
        <v>46</v>
      </c>
      <c r="AH1158" t="s">
        <v>158</v>
      </c>
      <c r="AI1158" s="1">
        <v>43112</v>
      </c>
      <c r="AJ1158">
        <v>14866.4</v>
      </c>
      <c r="AK1158" s="33">
        <f t="shared" si="54"/>
        <v>47</v>
      </c>
      <c r="AL1158" t="str">
        <f t="shared" si="55"/>
        <v>44-48</v>
      </c>
      <c r="AM1158" t="str">
        <f t="shared" si="56"/>
        <v>14.000 a 15.999</v>
      </c>
    </row>
    <row r="1159" spans="1:39" x14ac:dyDescent="0.25">
      <c r="A1159" t="s">
        <v>4666</v>
      </c>
      <c r="B1159" t="s">
        <v>36</v>
      </c>
      <c r="C1159">
        <v>1934026</v>
      </c>
      <c r="D1159">
        <v>8014997719</v>
      </c>
      <c r="E1159" t="s">
        <v>4667</v>
      </c>
      <c r="F1159" t="s">
        <v>37</v>
      </c>
      <c r="G1159" t="s">
        <v>4668</v>
      </c>
      <c r="H1159" t="s">
        <v>80</v>
      </c>
      <c r="I1159" t="s">
        <v>39</v>
      </c>
      <c r="K1159" t="s">
        <v>138</v>
      </c>
      <c r="M1159">
        <v>340</v>
      </c>
      <c r="N1159" t="s">
        <v>143</v>
      </c>
      <c r="O1159" t="s">
        <v>41</v>
      </c>
      <c r="P1159">
        <v>340</v>
      </c>
      <c r="Q1159" t="s">
        <v>143</v>
      </c>
      <c r="R1159" t="s">
        <v>41</v>
      </c>
      <c r="T1159" t="s">
        <v>61</v>
      </c>
      <c r="U1159" t="s">
        <v>1351</v>
      </c>
      <c r="V1159" t="s">
        <v>44</v>
      </c>
      <c r="X1159" t="s">
        <v>45</v>
      </c>
      <c r="AA1159">
        <v>0</v>
      </c>
      <c r="AC1159">
        <v>0</v>
      </c>
      <c r="AG1159" t="s">
        <v>46</v>
      </c>
      <c r="AH1159" t="s">
        <v>158</v>
      </c>
      <c r="AI1159" s="1">
        <v>41008</v>
      </c>
      <c r="AJ1159">
        <v>16591.91</v>
      </c>
      <c r="AK1159" s="33">
        <f t="shared" si="54"/>
        <v>47</v>
      </c>
      <c r="AL1159" t="str">
        <f t="shared" si="55"/>
        <v>44-48</v>
      </c>
      <c r="AM1159" t="str">
        <f t="shared" si="56"/>
        <v>16.000 a 17.999</v>
      </c>
    </row>
    <row r="1160" spans="1:39" x14ac:dyDescent="0.25">
      <c r="A1160" t="s">
        <v>4669</v>
      </c>
      <c r="B1160" t="s">
        <v>36</v>
      </c>
      <c r="C1160">
        <v>1806745</v>
      </c>
      <c r="D1160">
        <v>7178708808</v>
      </c>
      <c r="E1160" t="s">
        <v>4670</v>
      </c>
      <c r="F1160" t="s">
        <v>37</v>
      </c>
      <c r="G1160" t="s">
        <v>4671</v>
      </c>
      <c r="H1160" t="s">
        <v>48</v>
      </c>
      <c r="I1160" t="s">
        <v>39</v>
      </c>
      <c r="K1160" t="s">
        <v>72</v>
      </c>
      <c r="M1160">
        <v>1158</v>
      </c>
      <c r="N1160" t="s">
        <v>608</v>
      </c>
      <c r="O1160" t="s">
        <v>55</v>
      </c>
      <c r="P1160">
        <v>1158</v>
      </c>
      <c r="Q1160" t="s">
        <v>608</v>
      </c>
      <c r="R1160" t="s">
        <v>55</v>
      </c>
      <c r="T1160" t="s">
        <v>61</v>
      </c>
      <c r="U1160" t="s">
        <v>1285</v>
      </c>
      <c r="V1160" t="s">
        <v>44</v>
      </c>
      <c r="X1160" t="s">
        <v>45</v>
      </c>
      <c r="AA1160">
        <v>0</v>
      </c>
      <c r="AC1160">
        <v>0</v>
      </c>
      <c r="AG1160" t="s">
        <v>46</v>
      </c>
      <c r="AH1160" t="s">
        <v>158</v>
      </c>
      <c r="AI1160" s="1">
        <v>40399</v>
      </c>
      <c r="AJ1160">
        <v>18238.77</v>
      </c>
      <c r="AK1160" s="33">
        <f t="shared" si="54"/>
        <v>58</v>
      </c>
      <c r="AL1160" t="str">
        <f t="shared" si="55"/>
        <v>54-58</v>
      </c>
      <c r="AM1160" t="str">
        <f t="shared" si="56"/>
        <v>18.000 a 19.999</v>
      </c>
    </row>
    <row r="1161" spans="1:39" x14ac:dyDescent="0.25">
      <c r="A1161" t="s">
        <v>599</v>
      </c>
      <c r="B1161" t="s">
        <v>36</v>
      </c>
      <c r="C1161">
        <v>3189633</v>
      </c>
      <c r="D1161">
        <v>43411428104</v>
      </c>
      <c r="E1161" t="s">
        <v>600</v>
      </c>
      <c r="F1161" t="s">
        <v>37</v>
      </c>
      <c r="G1161" t="s">
        <v>601</v>
      </c>
      <c r="H1161" t="s">
        <v>48</v>
      </c>
      <c r="I1161" t="s">
        <v>39</v>
      </c>
      <c r="K1161" t="s">
        <v>56</v>
      </c>
      <c r="L1161" t="s">
        <v>108</v>
      </c>
      <c r="M1161">
        <v>305</v>
      </c>
      <c r="N1161" t="s">
        <v>100</v>
      </c>
      <c r="O1161" t="s">
        <v>86</v>
      </c>
      <c r="P1161">
        <v>305</v>
      </c>
      <c r="Q1161" t="s">
        <v>100</v>
      </c>
      <c r="R1161" t="s">
        <v>86</v>
      </c>
      <c r="T1161" t="s">
        <v>61</v>
      </c>
      <c r="U1161" t="s">
        <v>1244</v>
      </c>
      <c r="V1161" t="s">
        <v>44</v>
      </c>
      <c r="X1161" t="s">
        <v>45</v>
      </c>
      <c r="AA1161">
        <v>0</v>
      </c>
      <c r="AC1161">
        <v>0</v>
      </c>
      <c r="AG1161" t="s">
        <v>46</v>
      </c>
      <c r="AH1161" t="s">
        <v>71</v>
      </c>
      <c r="AI1161" s="1">
        <v>44487</v>
      </c>
      <c r="AJ1161">
        <v>3522.21</v>
      </c>
      <c r="AK1161" s="33">
        <f t="shared" si="54"/>
        <v>52</v>
      </c>
      <c r="AL1161" t="str">
        <f t="shared" si="55"/>
        <v>49-53</v>
      </c>
      <c r="AM1161" t="str">
        <f t="shared" si="56"/>
        <v>2.000 a 3.999</v>
      </c>
    </row>
    <row r="1162" spans="1:39" x14ac:dyDescent="0.25">
      <c r="A1162" t="s">
        <v>4672</v>
      </c>
      <c r="B1162" t="s">
        <v>36</v>
      </c>
      <c r="C1162">
        <v>1461881</v>
      </c>
      <c r="D1162">
        <v>46172564153</v>
      </c>
      <c r="E1162" t="s">
        <v>4673</v>
      </c>
      <c r="F1162" t="s">
        <v>53</v>
      </c>
      <c r="G1162" t="s">
        <v>4674</v>
      </c>
      <c r="H1162" t="s">
        <v>67</v>
      </c>
      <c r="I1162" t="s">
        <v>39</v>
      </c>
      <c r="K1162" t="s">
        <v>101</v>
      </c>
      <c r="L1162" t="s">
        <v>739</v>
      </c>
      <c r="M1162">
        <v>808</v>
      </c>
      <c r="N1162" t="s">
        <v>127</v>
      </c>
      <c r="O1162" t="s">
        <v>41</v>
      </c>
      <c r="P1162">
        <v>808</v>
      </c>
      <c r="Q1162" t="s">
        <v>127</v>
      </c>
      <c r="R1162" t="s">
        <v>41</v>
      </c>
      <c r="T1162" t="s">
        <v>61</v>
      </c>
      <c r="U1162" t="s">
        <v>1278</v>
      </c>
      <c r="V1162" t="s">
        <v>44</v>
      </c>
      <c r="X1162" t="s">
        <v>45</v>
      </c>
      <c r="AA1162">
        <v>0</v>
      </c>
      <c r="AC1162">
        <v>0</v>
      </c>
      <c r="AG1162" t="s">
        <v>46</v>
      </c>
      <c r="AH1162" t="s">
        <v>158</v>
      </c>
      <c r="AI1162" s="1">
        <v>38205</v>
      </c>
      <c r="AJ1162">
        <v>12763.01</v>
      </c>
      <c r="AK1162" s="33">
        <f t="shared" si="54"/>
        <v>55</v>
      </c>
      <c r="AL1162" t="str">
        <f t="shared" si="55"/>
        <v>54-58</v>
      </c>
      <c r="AM1162" t="str">
        <f t="shared" si="56"/>
        <v>12.000 a 13.999</v>
      </c>
    </row>
    <row r="1163" spans="1:39" x14ac:dyDescent="0.25">
      <c r="A1163" t="s">
        <v>4675</v>
      </c>
      <c r="B1163" t="s">
        <v>36</v>
      </c>
      <c r="C1163">
        <v>1035296</v>
      </c>
      <c r="D1163">
        <v>49150367668</v>
      </c>
      <c r="E1163" t="s">
        <v>4676</v>
      </c>
      <c r="F1163" t="s">
        <v>53</v>
      </c>
      <c r="G1163" t="s">
        <v>4677</v>
      </c>
      <c r="H1163" t="s">
        <v>48</v>
      </c>
      <c r="I1163" t="s">
        <v>39</v>
      </c>
      <c r="K1163" t="s">
        <v>40</v>
      </c>
      <c r="L1163" t="s">
        <v>59</v>
      </c>
      <c r="M1163">
        <v>308</v>
      </c>
      <c r="N1163" t="s">
        <v>2443</v>
      </c>
      <c r="O1163" t="s">
        <v>86</v>
      </c>
      <c r="P1163">
        <v>305</v>
      </c>
      <c r="Q1163" t="s">
        <v>100</v>
      </c>
      <c r="R1163" t="s">
        <v>86</v>
      </c>
      <c r="T1163" t="s">
        <v>61</v>
      </c>
      <c r="U1163" t="s">
        <v>1241</v>
      </c>
      <c r="V1163" t="s">
        <v>44</v>
      </c>
      <c r="X1163" t="s">
        <v>45</v>
      </c>
      <c r="AA1163">
        <v>0</v>
      </c>
      <c r="AC1163">
        <v>0</v>
      </c>
      <c r="AG1163" t="s">
        <v>46</v>
      </c>
      <c r="AH1163" t="s">
        <v>47</v>
      </c>
      <c r="AI1163" s="1">
        <v>34274</v>
      </c>
      <c r="AJ1163">
        <v>11621.37</v>
      </c>
      <c r="AK1163" s="33">
        <f t="shared" si="54"/>
        <v>59</v>
      </c>
      <c r="AL1163" t="str">
        <f t="shared" si="55"/>
        <v>59-63</v>
      </c>
      <c r="AM1163" t="str">
        <f t="shared" si="56"/>
        <v>10.000 a 11.999</v>
      </c>
    </row>
    <row r="1164" spans="1:39" x14ac:dyDescent="0.25">
      <c r="A1164" t="s">
        <v>4678</v>
      </c>
      <c r="B1164" t="s">
        <v>36</v>
      </c>
      <c r="C1164">
        <v>1658682</v>
      </c>
      <c r="D1164">
        <v>84893109634</v>
      </c>
      <c r="E1164" t="s">
        <v>211</v>
      </c>
      <c r="F1164" t="s">
        <v>53</v>
      </c>
      <c r="G1164" t="s">
        <v>4679</v>
      </c>
      <c r="H1164" t="s">
        <v>48</v>
      </c>
      <c r="I1164" t="s">
        <v>39</v>
      </c>
      <c r="K1164" t="s">
        <v>40</v>
      </c>
      <c r="L1164" t="s">
        <v>119</v>
      </c>
      <c r="M1164">
        <v>376</v>
      </c>
      <c r="N1164" t="s">
        <v>164</v>
      </c>
      <c r="O1164" t="s">
        <v>41</v>
      </c>
      <c r="P1164">
        <v>376</v>
      </c>
      <c r="Q1164" t="s">
        <v>164</v>
      </c>
      <c r="R1164" t="s">
        <v>41</v>
      </c>
      <c r="T1164" t="s">
        <v>61</v>
      </c>
      <c r="U1164" t="s">
        <v>1285</v>
      </c>
      <c r="V1164" t="s">
        <v>44</v>
      </c>
      <c r="X1164" t="s">
        <v>45</v>
      </c>
      <c r="AA1164">
        <v>0</v>
      </c>
      <c r="AC1164">
        <v>0</v>
      </c>
      <c r="AG1164" t="s">
        <v>46</v>
      </c>
      <c r="AH1164" t="s">
        <v>158</v>
      </c>
      <c r="AI1164" s="1">
        <v>39716</v>
      </c>
      <c r="AJ1164">
        <v>17255.59</v>
      </c>
      <c r="AK1164" s="33">
        <f t="shared" si="54"/>
        <v>49</v>
      </c>
      <c r="AL1164" t="str">
        <f t="shared" si="55"/>
        <v>49-53</v>
      </c>
      <c r="AM1164" t="str">
        <f t="shared" si="56"/>
        <v>16.000 a 17.999</v>
      </c>
    </row>
    <row r="1165" spans="1:39" x14ac:dyDescent="0.25">
      <c r="A1165" t="s">
        <v>4680</v>
      </c>
      <c r="B1165" t="s">
        <v>36</v>
      </c>
      <c r="C1165">
        <v>1855298</v>
      </c>
      <c r="D1165">
        <v>26025675821</v>
      </c>
      <c r="E1165" t="s">
        <v>4681</v>
      </c>
      <c r="F1165" t="s">
        <v>37</v>
      </c>
      <c r="G1165" t="s">
        <v>4682</v>
      </c>
      <c r="H1165" t="s">
        <v>117</v>
      </c>
      <c r="I1165" t="s">
        <v>39</v>
      </c>
      <c r="K1165" t="s">
        <v>299</v>
      </c>
      <c r="M1165">
        <v>349</v>
      </c>
      <c r="N1165" t="s">
        <v>65</v>
      </c>
      <c r="O1165" t="s">
        <v>41</v>
      </c>
      <c r="P1165">
        <v>349</v>
      </c>
      <c r="Q1165" t="s">
        <v>65</v>
      </c>
      <c r="R1165" t="s">
        <v>41</v>
      </c>
      <c r="T1165" t="s">
        <v>61</v>
      </c>
      <c r="U1165" t="s">
        <v>1257</v>
      </c>
      <c r="V1165" t="s">
        <v>44</v>
      </c>
      <c r="X1165" t="s">
        <v>45</v>
      </c>
      <c r="AA1165">
        <v>0</v>
      </c>
      <c r="AC1165">
        <v>0</v>
      </c>
      <c r="AG1165" t="s">
        <v>46</v>
      </c>
      <c r="AH1165" t="s">
        <v>158</v>
      </c>
      <c r="AI1165" s="1">
        <v>43158</v>
      </c>
      <c r="AJ1165">
        <v>12783.3</v>
      </c>
      <c r="AK1165" s="33">
        <f t="shared" si="54"/>
        <v>45</v>
      </c>
      <c r="AL1165" t="str">
        <f t="shared" si="55"/>
        <v>44-48</v>
      </c>
      <c r="AM1165" t="str">
        <f t="shared" si="56"/>
        <v>12.000 a 13.999</v>
      </c>
    </row>
    <row r="1166" spans="1:39" x14ac:dyDescent="0.25">
      <c r="A1166" t="s">
        <v>4683</v>
      </c>
      <c r="B1166" t="s">
        <v>36</v>
      </c>
      <c r="C1166">
        <v>413618</v>
      </c>
      <c r="D1166">
        <v>10405569491</v>
      </c>
      <c r="E1166" t="s">
        <v>4684</v>
      </c>
      <c r="F1166" t="s">
        <v>53</v>
      </c>
      <c r="G1166" t="s">
        <v>4685</v>
      </c>
      <c r="H1166" t="s">
        <v>67</v>
      </c>
      <c r="I1166" t="s">
        <v>39</v>
      </c>
      <c r="K1166" t="s">
        <v>72</v>
      </c>
      <c r="L1166" t="s">
        <v>4686</v>
      </c>
      <c r="M1166">
        <v>298</v>
      </c>
      <c r="N1166" t="s">
        <v>121</v>
      </c>
      <c r="O1166" t="s">
        <v>86</v>
      </c>
      <c r="P1166">
        <v>298</v>
      </c>
      <c r="Q1166" t="s">
        <v>121</v>
      </c>
      <c r="R1166" t="s">
        <v>86</v>
      </c>
      <c r="T1166" t="s">
        <v>61</v>
      </c>
      <c r="U1166" t="s">
        <v>1252</v>
      </c>
      <c r="V1166" t="s">
        <v>44</v>
      </c>
      <c r="X1166" t="s">
        <v>45</v>
      </c>
      <c r="AA1166">
        <v>0</v>
      </c>
      <c r="AC1166">
        <v>0</v>
      </c>
      <c r="AG1166" t="s">
        <v>46</v>
      </c>
      <c r="AH1166" t="s">
        <v>158</v>
      </c>
      <c r="AI1166" s="1">
        <v>33609</v>
      </c>
      <c r="AJ1166">
        <v>25209.02</v>
      </c>
      <c r="AK1166" s="33">
        <f t="shared" si="54"/>
        <v>73</v>
      </c>
      <c r="AL1166" t="str">
        <f t="shared" si="55"/>
        <v>69 ou mais</v>
      </c>
      <c r="AM1166" t="str">
        <f t="shared" si="56"/>
        <v>20.000 ou mais</v>
      </c>
    </row>
    <row r="1167" spans="1:39" x14ac:dyDescent="0.25">
      <c r="A1167" t="s">
        <v>4687</v>
      </c>
      <c r="B1167" t="s">
        <v>36</v>
      </c>
      <c r="C1167">
        <v>1775128</v>
      </c>
      <c r="D1167">
        <v>9259175755</v>
      </c>
      <c r="E1167" t="s">
        <v>259</v>
      </c>
      <c r="F1167" t="s">
        <v>53</v>
      </c>
      <c r="G1167" t="s">
        <v>4688</v>
      </c>
      <c r="H1167" t="s">
        <v>38</v>
      </c>
      <c r="I1167" t="s">
        <v>39</v>
      </c>
      <c r="K1167" t="s">
        <v>114</v>
      </c>
      <c r="M1167">
        <v>314</v>
      </c>
      <c r="N1167" t="s">
        <v>135</v>
      </c>
      <c r="O1167" t="s">
        <v>86</v>
      </c>
      <c r="P1167">
        <v>314</v>
      </c>
      <c r="Q1167" t="s">
        <v>135</v>
      </c>
      <c r="R1167" t="s">
        <v>86</v>
      </c>
      <c r="T1167" t="s">
        <v>61</v>
      </c>
      <c r="U1167" t="s">
        <v>1269</v>
      </c>
      <c r="V1167" t="s">
        <v>44</v>
      </c>
      <c r="X1167" t="s">
        <v>45</v>
      </c>
      <c r="AA1167">
        <v>0</v>
      </c>
      <c r="AC1167">
        <v>0</v>
      </c>
      <c r="AG1167" t="s">
        <v>46</v>
      </c>
      <c r="AH1167" t="s">
        <v>158</v>
      </c>
      <c r="AI1167" s="1">
        <v>40512</v>
      </c>
      <c r="AJ1167">
        <v>17945.810000000001</v>
      </c>
      <c r="AK1167" s="33">
        <f t="shared" si="54"/>
        <v>41</v>
      </c>
      <c r="AL1167" t="str">
        <f t="shared" si="55"/>
        <v>39-43</v>
      </c>
      <c r="AM1167" t="str">
        <f t="shared" si="56"/>
        <v>16.000 a 17.999</v>
      </c>
    </row>
    <row r="1168" spans="1:39" x14ac:dyDescent="0.25">
      <c r="A1168" t="s">
        <v>4689</v>
      </c>
      <c r="B1168" t="s">
        <v>36</v>
      </c>
      <c r="C1168">
        <v>1685488</v>
      </c>
      <c r="D1168">
        <v>78212600610</v>
      </c>
      <c r="E1168" t="s">
        <v>4690</v>
      </c>
      <c r="F1168" t="s">
        <v>37</v>
      </c>
      <c r="G1168" t="s">
        <v>4691</v>
      </c>
      <c r="H1168" t="s">
        <v>48</v>
      </c>
      <c r="I1168" t="s">
        <v>39</v>
      </c>
      <c r="K1168" t="s">
        <v>40</v>
      </c>
      <c r="L1168" t="s">
        <v>119</v>
      </c>
      <c r="M1168">
        <v>369</v>
      </c>
      <c r="N1168" t="s">
        <v>242</v>
      </c>
      <c r="O1168" t="s">
        <v>41</v>
      </c>
      <c r="P1168">
        <v>369</v>
      </c>
      <c r="Q1168" t="s">
        <v>242</v>
      </c>
      <c r="R1168" t="s">
        <v>41</v>
      </c>
      <c r="T1168" t="s">
        <v>61</v>
      </c>
      <c r="U1168" t="s">
        <v>1236</v>
      </c>
      <c r="V1168" t="s">
        <v>44</v>
      </c>
      <c r="X1168" t="s">
        <v>45</v>
      </c>
      <c r="AA1168">
        <v>0</v>
      </c>
      <c r="AC1168">
        <v>0</v>
      </c>
      <c r="AG1168" t="s">
        <v>46</v>
      </c>
      <c r="AH1168" t="s">
        <v>158</v>
      </c>
      <c r="AI1168" s="1">
        <v>39876</v>
      </c>
      <c r="AJ1168">
        <v>12272.12</v>
      </c>
      <c r="AK1168" s="33">
        <f t="shared" si="54"/>
        <v>50</v>
      </c>
      <c r="AL1168" t="str">
        <f t="shared" si="55"/>
        <v>49-53</v>
      </c>
      <c r="AM1168" t="str">
        <f t="shared" si="56"/>
        <v>12.000 a 13.999</v>
      </c>
    </row>
    <row r="1169" spans="1:39" x14ac:dyDescent="0.25">
      <c r="A1169" t="s">
        <v>4692</v>
      </c>
      <c r="B1169" t="s">
        <v>36</v>
      </c>
      <c r="C1169">
        <v>1526939</v>
      </c>
      <c r="D1169">
        <v>10002353865</v>
      </c>
      <c r="E1169" t="s">
        <v>301</v>
      </c>
      <c r="F1169" t="s">
        <v>37</v>
      </c>
      <c r="G1169" t="s">
        <v>4693</v>
      </c>
      <c r="H1169" t="s">
        <v>48</v>
      </c>
      <c r="I1169" t="s">
        <v>39</v>
      </c>
      <c r="K1169" t="s">
        <v>72</v>
      </c>
      <c r="M1169">
        <v>902</v>
      </c>
      <c r="N1169" t="s">
        <v>338</v>
      </c>
      <c r="O1169" t="s">
        <v>41</v>
      </c>
      <c r="P1169">
        <v>808</v>
      </c>
      <c r="Q1169" t="s">
        <v>127</v>
      </c>
      <c r="R1169" t="s">
        <v>41</v>
      </c>
      <c r="T1169" t="s">
        <v>61</v>
      </c>
      <c r="U1169" t="s">
        <v>1285</v>
      </c>
      <c r="V1169" t="s">
        <v>44</v>
      </c>
      <c r="X1169" t="s">
        <v>45</v>
      </c>
      <c r="AA1169">
        <v>0</v>
      </c>
      <c r="AC1169">
        <v>0</v>
      </c>
      <c r="AG1169" t="s">
        <v>46</v>
      </c>
      <c r="AH1169" t="s">
        <v>158</v>
      </c>
      <c r="AI1169" s="1">
        <v>40107</v>
      </c>
      <c r="AJ1169">
        <v>17255.59</v>
      </c>
      <c r="AK1169" s="33">
        <f t="shared" si="54"/>
        <v>54</v>
      </c>
      <c r="AL1169" t="str">
        <f t="shared" si="55"/>
        <v>54-58</v>
      </c>
      <c r="AM1169" t="str">
        <f t="shared" si="56"/>
        <v>16.000 a 17.999</v>
      </c>
    </row>
    <row r="1170" spans="1:39" x14ac:dyDescent="0.25">
      <c r="A1170" t="s">
        <v>4694</v>
      </c>
      <c r="B1170" t="s">
        <v>36</v>
      </c>
      <c r="C1170">
        <v>412945</v>
      </c>
      <c r="D1170">
        <v>65249453600</v>
      </c>
      <c r="E1170" t="s">
        <v>193</v>
      </c>
      <c r="F1170" t="s">
        <v>37</v>
      </c>
      <c r="G1170" t="s">
        <v>4695</v>
      </c>
      <c r="H1170" t="s">
        <v>48</v>
      </c>
      <c r="I1170" t="s">
        <v>39</v>
      </c>
      <c r="K1170" t="s">
        <v>72</v>
      </c>
      <c r="L1170" t="s">
        <v>385</v>
      </c>
      <c r="M1170">
        <v>314</v>
      </c>
      <c r="N1170" t="s">
        <v>135</v>
      </c>
      <c r="O1170" t="s">
        <v>86</v>
      </c>
      <c r="P1170">
        <v>314</v>
      </c>
      <c r="Q1170" t="s">
        <v>135</v>
      </c>
      <c r="R1170" t="s">
        <v>86</v>
      </c>
      <c r="T1170" t="s">
        <v>61</v>
      </c>
      <c r="U1170" t="s">
        <v>1252</v>
      </c>
      <c r="V1170" t="s">
        <v>44</v>
      </c>
      <c r="X1170" t="s">
        <v>45</v>
      </c>
      <c r="AA1170">
        <v>0</v>
      </c>
      <c r="AC1170">
        <v>0</v>
      </c>
      <c r="AG1170" t="s">
        <v>46</v>
      </c>
      <c r="AH1170" t="s">
        <v>158</v>
      </c>
      <c r="AI1170" s="1">
        <v>31973</v>
      </c>
      <c r="AJ1170">
        <v>25654.01</v>
      </c>
      <c r="AK1170" s="33">
        <f t="shared" si="54"/>
        <v>58</v>
      </c>
      <c r="AL1170" t="str">
        <f t="shared" si="55"/>
        <v>54-58</v>
      </c>
      <c r="AM1170" t="str">
        <f t="shared" si="56"/>
        <v>20.000 ou mais</v>
      </c>
    </row>
    <row r="1171" spans="1:39" x14ac:dyDescent="0.25">
      <c r="A1171" t="s">
        <v>4696</v>
      </c>
      <c r="B1171" t="s">
        <v>36</v>
      </c>
      <c r="C1171">
        <v>1332123</v>
      </c>
      <c r="D1171">
        <v>49155865020</v>
      </c>
      <c r="E1171" t="s">
        <v>4697</v>
      </c>
      <c r="F1171" t="s">
        <v>37</v>
      </c>
      <c r="G1171" t="s">
        <v>4698</v>
      </c>
      <c r="H1171" t="s">
        <v>48</v>
      </c>
      <c r="I1171" t="s">
        <v>39</v>
      </c>
      <c r="K1171" t="s">
        <v>271</v>
      </c>
      <c r="L1171" t="s">
        <v>391</v>
      </c>
      <c r="M1171">
        <v>1301</v>
      </c>
      <c r="N1171" t="s">
        <v>4699</v>
      </c>
      <c r="O1171" t="s">
        <v>41</v>
      </c>
      <c r="P1171">
        <v>335</v>
      </c>
      <c r="Q1171" t="s">
        <v>159</v>
      </c>
      <c r="R1171" t="s">
        <v>41</v>
      </c>
      <c r="T1171" t="s">
        <v>61</v>
      </c>
      <c r="U1171" t="s">
        <v>1269</v>
      </c>
      <c r="V1171" t="s">
        <v>44</v>
      </c>
      <c r="X1171" t="s">
        <v>45</v>
      </c>
      <c r="AA1171">
        <v>0</v>
      </c>
      <c r="AC1171">
        <v>0</v>
      </c>
      <c r="AG1171" t="s">
        <v>46</v>
      </c>
      <c r="AH1171" t="s">
        <v>158</v>
      </c>
      <c r="AI1171" s="1">
        <v>39835</v>
      </c>
      <c r="AJ1171">
        <v>18928.990000000002</v>
      </c>
      <c r="AK1171" s="33">
        <f t="shared" si="54"/>
        <v>59</v>
      </c>
      <c r="AL1171" t="str">
        <f t="shared" si="55"/>
        <v>59-63</v>
      </c>
      <c r="AM1171" t="str">
        <f t="shared" si="56"/>
        <v>18.000 a 19.999</v>
      </c>
    </row>
    <row r="1172" spans="1:39" x14ac:dyDescent="0.25">
      <c r="A1172" t="s">
        <v>4700</v>
      </c>
      <c r="B1172" t="s">
        <v>36</v>
      </c>
      <c r="C1172">
        <v>1148871</v>
      </c>
      <c r="D1172">
        <v>1169701116</v>
      </c>
      <c r="E1172" t="s">
        <v>266</v>
      </c>
      <c r="F1172" t="s">
        <v>37</v>
      </c>
      <c r="G1172" t="s">
        <v>4701</v>
      </c>
      <c r="H1172" t="s">
        <v>48</v>
      </c>
      <c r="I1172" t="s">
        <v>39</v>
      </c>
      <c r="K1172" t="s">
        <v>56</v>
      </c>
      <c r="M1172">
        <v>577</v>
      </c>
      <c r="N1172" t="s">
        <v>607</v>
      </c>
      <c r="O1172" t="s">
        <v>55</v>
      </c>
      <c r="P1172">
        <v>1158</v>
      </c>
      <c r="Q1172" t="s">
        <v>608</v>
      </c>
      <c r="R1172" t="s">
        <v>55</v>
      </c>
      <c r="T1172" t="s">
        <v>61</v>
      </c>
      <c r="U1172" t="s">
        <v>1257</v>
      </c>
      <c r="V1172" t="s">
        <v>44</v>
      </c>
      <c r="X1172" t="s">
        <v>45</v>
      </c>
      <c r="AA1172">
        <v>26283</v>
      </c>
      <c r="AB1172" t="s">
        <v>343</v>
      </c>
      <c r="AC1172">
        <v>0</v>
      </c>
      <c r="AG1172" t="s">
        <v>46</v>
      </c>
      <c r="AH1172" t="s">
        <v>158</v>
      </c>
      <c r="AI1172" s="1">
        <v>44183</v>
      </c>
      <c r="AJ1172">
        <v>12765.21</v>
      </c>
      <c r="AK1172" s="33">
        <f t="shared" si="54"/>
        <v>34</v>
      </c>
      <c r="AL1172" t="str">
        <f t="shared" si="55"/>
        <v>34-38</v>
      </c>
      <c r="AM1172" t="str">
        <f t="shared" si="56"/>
        <v>12.000 a 13.999</v>
      </c>
    </row>
    <row r="1173" spans="1:39" x14ac:dyDescent="0.25">
      <c r="A1173" t="s">
        <v>4702</v>
      </c>
      <c r="B1173" t="s">
        <v>36</v>
      </c>
      <c r="C1173">
        <v>1878028</v>
      </c>
      <c r="D1173">
        <v>70177422149</v>
      </c>
      <c r="E1173" t="s">
        <v>4703</v>
      </c>
      <c r="F1173" t="s">
        <v>37</v>
      </c>
      <c r="G1173" t="s">
        <v>4704</v>
      </c>
      <c r="H1173" t="s">
        <v>80</v>
      </c>
      <c r="I1173" t="s">
        <v>39</v>
      </c>
      <c r="K1173" t="s">
        <v>40</v>
      </c>
      <c r="M1173">
        <v>363</v>
      </c>
      <c r="N1173" t="s">
        <v>155</v>
      </c>
      <c r="O1173" t="s">
        <v>41</v>
      </c>
      <c r="P1173">
        <v>363</v>
      </c>
      <c r="Q1173" t="s">
        <v>155</v>
      </c>
      <c r="R1173" t="s">
        <v>41</v>
      </c>
      <c r="T1173" t="s">
        <v>52</v>
      </c>
      <c r="U1173" t="s">
        <v>1482</v>
      </c>
      <c r="V1173" t="s">
        <v>44</v>
      </c>
      <c r="X1173" t="s">
        <v>45</v>
      </c>
      <c r="AA1173">
        <v>0</v>
      </c>
      <c r="AC1173">
        <v>0</v>
      </c>
      <c r="AG1173" t="s">
        <v>46</v>
      </c>
      <c r="AH1173" t="s">
        <v>158</v>
      </c>
      <c r="AI1173" s="1">
        <v>42039</v>
      </c>
      <c r="AJ1173">
        <v>7431.86</v>
      </c>
      <c r="AK1173" s="33">
        <f t="shared" si="54"/>
        <v>43</v>
      </c>
      <c r="AL1173" t="str">
        <f t="shared" si="55"/>
        <v>39-43</v>
      </c>
      <c r="AM1173" t="str">
        <f t="shared" si="56"/>
        <v>6.000 a 7.999</v>
      </c>
    </row>
    <row r="1174" spans="1:39" x14ac:dyDescent="0.25">
      <c r="A1174" t="s">
        <v>4705</v>
      </c>
      <c r="B1174" t="s">
        <v>36</v>
      </c>
      <c r="C1174">
        <v>1658688</v>
      </c>
      <c r="D1174">
        <v>10446163856</v>
      </c>
      <c r="E1174" t="s">
        <v>4706</v>
      </c>
      <c r="F1174" t="s">
        <v>53</v>
      </c>
      <c r="G1174" t="s">
        <v>4707</v>
      </c>
      <c r="H1174" t="s">
        <v>48</v>
      </c>
      <c r="I1174" t="s">
        <v>39</v>
      </c>
      <c r="K1174" t="s">
        <v>72</v>
      </c>
      <c r="L1174" t="s">
        <v>139</v>
      </c>
      <c r="M1174">
        <v>808</v>
      </c>
      <c r="N1174" t="s">
        <v>127</v>
      </c>
      <c r="O1174" t="s">
        <v>41</v>
      </c>
      <c r="P1174">
        <v>808</v>
      </c>
      <c r="Q1174" t="s">
        <v>127</v>
      </c>
      <c r="R1174" t="s">
        <v>41</v>
      </c>
      <c r="T1174" t="s">
        <v>61</v>
      </c>
      <c r="U1174" t="s">
        <v>1302</v>
      </c>
      <c r="V1174" t="s">
        <v>44</v>
      </c>
      <c r="X1174" t="s">
        <v>45</v>
      </c>
      <c r="AA1174">
        <v>0</v>
      </c>
      <c r="AC1174">
        <v>0</v>
      </c>
      <c r="AG1174" t="s">
        <v>46</v>
      </c>
      <c r="AH1174" t="s">
        <v>158</v>
      </c>
      <c r="AI1174" s="1">
        <v>39716</v>
      </c>
      <c r="AJ1174">
        <v>13273.52</v>
      </c>
      <c r="AK1174" s="33">
        <f t="shared" si="54"/>
        <v>59</v>
      </c>
      <c r="AL1174" t="str">
        <f t="shared" si="55"/>
        <v>59-63</v>
      </c>
      <c r="AM1174" t="str">
        <f t="shared" si="56"/>
        <v>12.000 a 13.999</v>
      </c>
    </row>
    <row r="1175" spans="1:39" x14ac:dyDescent="0.25">
      <c r="A1175" t="s">
        <v>4708</v>
      </c>
      <c r="B1175" t="s">
        <v>36</v>
      </c>
      <c r="C1175">
        <v>1566956</v>
      </c>
      <c r="D1175">
        <v>11812424876</v>
      </c>
      <c r="E1175" t="s">
        <v>4709</v>
      </c>
      <c r="F1175" t="s">
        <v>53</v>
      </c>
      <c r="G1175" t="s">
        <v>4710</v>
      </c>
      <c r="H1175" t="s">
        <v>48</v>
      </c>
      <c r="I1175" t="s">
        <v>39</v>
      </c>
      <c r="K1175" t="s">
        <v>72</v>
      </c>
      <c r="L1175" t="s">
        <v>790</v>
      </c>
      <c r="M1175">
        <v>806</v>
      </c>
      <c r="N1175" t="s">
        <v>265</v>
      </c>
      <c r="O1175" t="s">
        <v>41</v>
      </c>
      <c r="P1175">
        <v>806</v>
      </c>
      <c r="Q1175" t="s">
        <v>265</v>
      </c>
      <c r="R1175" t="s">
        <v>41</v>
      </c>
      <c r="T1175" t="s">
        <v>61</v>
      </c>
      <c r="U1175" t="s">
        <v>1241</v>
      </c>
      <c r="V1175" t="s">
        <v>44</v>
      </c>
      <c r="X1175" t="s">
        <v>45</v>
      </c>
      <c r="AA1175">
        <v>0</v>
      </c>
      <c r="AC1175">
        <v>0</v>
      </c>
      <c r="AG1175" t="s">
        <v>46</v>
      </c>
      <c r="AH1175" t="s">
        <v>158</v>
      </c>
      <c r="AI1175" s="1">
        <v>39762</v>
      </c>
      <c r="AJ1175">
        <v>19166.11</v>
      </c>
      <c r="AK1175" s="33">
        <f t="shared" si="54"/>
        <v>57</v>
      </c>
      <c r="AL1175" t="str">
        <f t="shared" si="55"/>
        <v>54-58</v>
      </c>
      <c r="AM1175" t="str">
        <f t="shared" si="56"/>
        <v>18.000 a 19.999</v>
      </c>
    </row>
    <row r="1176" spans="1:39" x14ac:dyDescent="0.25">
      <c r="A1176" t="s">
        <v>4711</v>
      </c>
      <c r="B1176" t="s">
        <v>36</v>
      </c>
      <c r="C1176">
        <v>1718002</v>
      </c>
      <c r="D1176">
        <v>27782228808</v>
      </c>
      <c r="E1176" t="s">
        <v>4712</v>
      </c>
      <c r="F1176" t="s">
        <v>53</v>
      </c>
      <c r="G1176" t="s">
        <v>4713</v>
      </c>
      <c r="H1176" t="s">
        <v>48</v>
      </c>
      <c r="I1176" t="s">
        <v>39</v>
      </c>
      <c r="K1176" t="s">
        <v>72</v>
      </c>
      <c r="M1176">
        <v>395</v>
      </c>
      <c r="N1176" t="s">
        <v>107</v>
      </c>
      <c r="O1176" t="s">
        <v>41</v>
      </c>
      <c r="P1176">
        <v>395</v>
      </c>
      <c r="Q1176" t="s">
        <v>107</v>
      </c>
      <c r="R1176" t="s">
        <v>41</v>
      </c>
      <c r="T1176" t="s">
        <v>61</v>
      </c>
      <c r="U1176" t="s">
        <v>1269</v>
      </c>
      <c r="V1176" t="s">
        <v>44</v>
      </c>
      <c r="X1176" t="s">
        <v>45</v>
      </c>
      <c r="AA1176">
        <v>26280</v>
      </c>
      <c r="AB1176" t="s">
        <v>452</v>
      </c>
      <c r="AC1176">
        <v>0</v>
      </c>
      <c r="AG1176" t="s">
        <v>46</v>
      </c>
      <c r="AH1176" t="s">
        <v>158</v>
      </c>
      <c r="AI1176" s="1">
        <v>41639</v>
      </c>
      <c r="AJ1176">
        <v>17945.810000000001</v>
      </c>
      <c r="AK1176" s="33">
        <f t="shared" si="54"/>
        <v>44</v>
      </c>
      <c r="AL1176" t="str">
        <f t="shared" si="55"/>
        <v>44-48</v>
      </c>
      <c r="AM1176" t="str">
        <f t="shared" si="56"/>
        <v>16.000 a 17.999</v>
      </c>
    </row>
    <row r="1177" spans="1:39" x14ac:dyDescent="0.25">
      <c r="A1177" t="s">
        <v>4714</v>
      </c>
      <c r="B1177" t="s">
        <v>36</v>
      </c>
      <c r="C1177">
        <v>3218097</v>
      </c>
      <c r="D1177">
        <v>7667786658</v>
      </c>
      <c r="E1177" t="s">
        <v>4715</v>
      </c>
      <c r="F1177" t="s">
        <v>53</v>
      </c>
      <c r="G1177" t="s">
        <v>4716</v>
      </c>
      <c r="H1177" t="s">
        <v>48</v>
      </c>
      <c r="I1177" t="s">
        <v>39</v>
      </c>
      <c r="K1177" t="s">
        <v>40</v>
      </c>
      <c r="M1177">
        <v>319</v>
      </c>
      <c r="N1177" t="s">
        <v>118</v>
      </c>
      <c r="O1177" t="s">
        <v>86</v>
      </c>
      <c r="P1177">
        <v>319</v>
      </c>
      <c r="Q1177" t="s">
        <v>118</v>
      </c>
      <c r="R1177" t="s">
        <v>86</v>
      </c>
      <c r="T1177" t="s">
        <v>61</v>
      </c>
      <c r="U1177" t="s">
        <v>1244</v>
      </c>
      <c r="V1177" t="s">
        <v>44</v>
      </c>
      <c r="X1177" t="s">
        <v>45</v>
      </c>
      <c r="AA1177">
        <v>0</v>
      </c>
      <c r="AC1177">
        <v>0</v>
      </c>
      <c r="AG1177" t="s">
        <v>46</v>
      </c>
      <c r="AH1177" t="s">
        <v>158</v>
      </c>
      <c r="AI1177" s="1">
        <v>44175</v>
      </c>
      <c r="AJ1177">
        <v>10063.44</v>
      </c>
      <c r="AK1177" s="33">
        <f t="shared" si="54"/>
        <v>34</v>
      </c>
      <c r="AL1177" t="str">
        <f t="shared" si="55"/>
        <v>34-38</v>
      </c>
      <c r="AM1177" t="str">
        <f t="shared" si="56"/>
        <v>10.000 a 11.999</v>
      </c>
    </row>
    <row r="1178" spans="1:39" x14ac:dyDescent="0.25">
      <c r="A1178" t="s">
        <v>4717</v>
      </c>
      <c r="B1178" t="s">
        <v>36</v>
      </c>
      <c r="C1178">
        <v>2078794</v>
      </c>
      <c r="D1178">
        <v>3175106650</v>
      </c>
      <c r="E1178" t="s">
        <v>445</v>
      </c>
      <c r="F1178" t="s">
        <v>37</v>
      </c>
      <c r="G1178" t="s">
        <v>4718</v>
      </c>
      <c r="H1178" t="s">
        <v>67</v>
      </c>
      <c r="I1178" t="s">
        <v>39</v>
      </c>
      <c r="K1178" t="s">
        <v>40</v>
      </c>
      <c r="M1178">
        <v>376</v>
      </c>
      <c r="N1178" t="s">
        <v>164</v>
      </c>
      <c r="O1178" t="s">
        <v>41</v>
      </c>
      <c r="P1178">
        <v>376</v>
      </c>
      <c r="Q1178" t="s">
        <v>164</v>
      </c>
      <c r="R1178" t="s">
        <v>41</v>
      </c>
      <c r="T1178" t="s">
        <v>61</v>
      </c>
      <c r="U1178" t="s">
        <v>1236</v>
      </c>
      <c r="V1178" t="s">
        <v>44</v>
      </c>
      <c r="X1178" t="s">
        <v>45</v>
      </c>
      <c r="AA1178">
        <v>0</v>
      </c>
      <c r="AC1178">
        <v>0</v>
      </c>
      <c r="AG1178" t="s">
        <v>46</v>
      </c>
      <c r="AH1178" t="s">
        <v>71</v>
      </c>
      <c r="AI1178" s="1">
        <v>41569</v>
      </c>
      <c r="AJ1178">
        <v>4495.0200000000004</v>
      </c>
      <c r="AK1178" s="33">
        <f t="shared" si="54"/>
        <v>46</v>
      </c>
      <c r="AL1178" t="str">
        <f t="shared" si="55"/>
        <v>44-48</v>
      </c>
      <c r="AM1178" t="str">
        <f t="shared" si="56"/>
        <v>4.000 a 5.999</v>
      </c>
    </row>
    <row r="1179" spans="1:39" x14ac:dyDescent="0.25">
      <c r="A1179" t="s">
        <v>4719</v>
      </c>
      <c r="B1179" t="s">
        <v>36</v>
      </c>
      <c r="C1179">
        <v>1664326</v>
      </c>
      <c r="D1179">
        <v>21445889889</v>
      </c>
      <c r="E1179" t="s">
        <v>526</v>
      </c>
      <c r="F1179" t="s">
        <v>37</v>
      </c>
      <c r="G1179" t="s">
        <v>4720</v>
      </c>
      <c r="H1179" t="s">
        <v>48</v>
      </c>
      <c r="I1179" t="s">
        <v>39</v>
      </c>
      <c r="K1179" t="s">
        <v>72</v>
      </c>
      <c r="L1179" t="s">
        <v>4721</v>
      </c>
      <c r="M1179">
        <v>305</v>
      </c>
      <c r="N1179" t="s">
        <v>100</v>
      </c>
      <c r="O1179" t="s">
        <v>86</v>
      </c>
      <c r="P1179">
        <v>305</v>
      </c>
      <c r="Q1179" t="s">
        <v>100</v>
      </c>
      <c r="R1179" t="s">
        <v>86</v>
      </c>
      <c r="T1179" t="s">
        <v>61</v>
      </c>
      <c r="U1179" t="s">
        <v>1285</v>
      </c>
      <c r="V1179" t="s">
        <v>44</v>
      </c>
      <c r="X1179" t="s">
        <v>45</v>
      </c>
      <c r="AA1179">
        <v>0</v>
      </c>
      <c r="AC1179">
        <v>0</v>
      </c>
      <c r="AG1179" t="s">
        <v>46</v>
      </c>
      <c r="AH1179" t="s">
        <v>158</v>
      </c>
      <c r="AI1179" s="1">
        <v>39762</v>
      </c>
      <c r="AJ1179">
        <v>17255.59</v>
      </c>
      <c r="AK1179" s="33">
        <f t="shared" si="54"/>
        <v>43</v>
      </c>
      <c r="AL1179" t="str">
        <f t="shared" si="55"/>
        <v>39-43</v>
      </c>
      <c r="AM1179" t="str">
        <f t="shared" si="56"/>
        <v>16.000 a 17.999</v>
      </c>
    </row>
    <row r="1180" spans="1:39" x14ac:dyDescent="0.25">
      <c r="A1180" t="s">
        <v>4722</v>
      </c>
      <c r="B1180" t="s">
        <v>36</v>
      </c>
      <c r="C1180">
        <v>2357033</v>
      </c>
      <c r="D1180">
        <v>8982316639</v>
      </c>
      <c r="E1180" t="s">
        <v>4723</v>
      </c>
      <c r="F1180" t="s">
        <v>53</v>
      </c>
      <c r="G1180" t="s">
        <v>4724</v>
      </c>
      <c r="H1180" t="s">
        <v>48</v>
      </c>
      <c r="I1180" t="s">
        <v>39</v>
      </c>
      <c r="K1180" t="s">
        <v>40</v>
      </c>
      <c r="M1180">
        <v>344</v>
      </c>
      <c r="N1180" t="s">
        <v>111</v>
      </c>
      <c r="O1180" t="s">
        <v>41</v>
      </c>
      <c r="P1180">
        <v>344</v>
      </c>
      <c r="Q1180" t="s">
        <v>111</v>
      </c>
      <c r="R1180" t="s">
        <v>41</v>
      </c>
      <c r="T1180" t="s">
        <v>61</v>
      </c>
      <c r="U1180" t="s">
        <v>1236</v>
      </c>
      <c r="V1180" t="s">
        <v>44</v>
      </c>
      <c r="X1180" t="s">
        <v>45</v>
      </c>
      <c r="AA1180">
        <v>0</v>
      </c>
      <c r="AC1180">
        <v>0</v>
      </c>
      <c r="AG1180" t="s">
        <v>46</v>
      </c>
      <c r="AH1180" t="s">
        <v>158</v>
      </c>
      <c r="AI1180" s="1">
        <v>42765</v>
      </c>
      <c r="AJ1180">
        <v>12272.12</v>
      </c>
      <c r="AK1180" s="33">
        <f t="shared" si="54"/>
        <v>35</v>
      </c>
      <c r="AL1180" t="str">
        <f t="shared" si="55"/>
        <v>34-38</v>
      </c>
      <c r="AM1180" t="str">
        <f t="shared" si="56"/>
        <v>12.000 a 13.999</v>
      </c>
    </row>
    <row r="1181" spans="1:39" x14ac:dyDescent="0.25">
      <c r="A1181" t="s">
        <v>4725</v>
      </c>
      <c r="B1181" t="s">
        <v>36</v>
      </c>
      <c r="C1181">
        <v>2126945</v>
      </c>
      <c r="D1181">
        <v>99162296604</v>
      </c>
      <c r="E1181" t="s">
        <v>2907</v>
      </c>
      <c r="F1181" t="s">
        <v>53</v>
      </c>
      <c r="G1181" t="s">
        <v>4726</v>
      </c>
      <c r="H1181" t="s">
        <v>48</v>
      </c>
      <c r="I1181" t="s">
        <v>39</v>
      </c>
      <c r="K1181" t="s">
        <v>40</v>
      </c>
      <c r="M1181">
        <v>403</v>
      </c>
      <c r="N1181" t="s">
        <v>105</v>
      </c>
      <c r="O1181" t="s">
        <v>41</v>
      </c>
      <c r="P1181">
        <v>403</v>
      </c>
      <c r="Q1181" t="s">
        <v>105</v>
      </c>
      <c r="R1181" t="s">
        <v>41</v>
      </c>
      <c r="T1181" t="s">
        <v>61</v>
      </c>
      <c r="U1181" t="s">
        <v>1278</v>
      </c>
      <c r="V1181" t="s">
        <v>44</v>
      </c>
      <c r="X1181" t="s">
        <v>45</v>
      </c>
      <c r="AA1181">
        <v>0</v>
      </c>
      <c r="AC1181">
        <v>0</v>
      </c>
      <c r="AG1181" t="s">
        <v>46</v>
      </c>
      <c r="AH1181" t="s">
        <v>158</v>
      </c>
      <c r="AI1181" s="1">
        <v>41793</v>
      </c>
      <c r="AJ1181">
        <v>12763.01</v>
      </c>
      <c r="AK1181" s="33">
        <f t="shared" si="54"/>
        <v>50</v>
      </c>
      <c r="AL1181" t="str">
        <f t="shared" si="55"/>
        <v>49-53</v>
      </c>
      <c r="AM1181" t="str">
        <f t="shared" si="56"/>
        <v>12.000 a 13.999</v>
      </c>
    </row>
    <row r="1182" spans="1:39" x14ac:dyDescent="0.25">
      <c r="A1182" t="s">
        <v>4727</v>
      </c>
      <c r="B1182" t="s">
        <v>36</v>
      </c>
      <c r="C1182">
        <v>2427496</v>
      </c>
      <c r="D1182">
        <v>10891888896</v>
      </c>
      <c r="E1182" t="s">
        <v>4728</v>
      </c>
      <c r="F1182" t="s">
        <v>53</v>
      </c>
      <c r="G1182" t="s">
        <v>4729</v>
      </c>
      <c r="H1182" t="s">
        <v>48</v>
      </c>
      <c r="I1182" t="s">
        <v>39</v>
      </c>
      <c r="K1182" t="s">
        <v>72</v>
      </c>
      <c r="L1182" t="s">
        <v>640</v>
      </c>
      <c r="M1182">
        <v>399</v>
      </c>
      <c r="N1182" t="s">
        <v>115</v>
      </c>
      <c r="O1182" t="s">
        <v>70</v>
      </c>
      <c r="P1182">
        <v>399</v>
      </c>
      <c r="Q1182" t="s">
        <v>115</v>
      </c>
      <c r="R1182" t="s">
        <v>70</v>
      </c>
      <c r="T1182" t="s">
        <v>61</v>
      </c>
      <c r="U1182" t="s">
        <v>1252</v>
      </c>
      <c r="V1182" t="s">
        <v>44</v>
      </c>
      <c r="X1182" t="s">
        <v>45</v>
      </c>
      <c r="AA1182">
        <v>0</v>
      </c>
      <c r="AC1182">
        <v>0</v>
      </c>
      <c r="AG1182" t="s">
        <v>46</v>
      </c>
      <c r="AH1182" t="s">
        <v>158</v>
      </c>
      <c r="AI1182" s="1">
        <v>38604</v>
      </c>
      <c r="AJ1182">
        <v>20530.009999999998</v>
      </c>
      <c r="AK1182" s="33">
        <f t="shared" si="54"/>
        <v>48</v>
      </c>
      <c r="AL1182" t="str">
        <f t="shared" si="55"/>
        <v>44-48</v>
      </c>
      <c r="AM1182" t="str">
        <f t="shared" si="56"/>
        <v>20.000 ou mais</v>
      </c>
    </row>
    <row r="1183" spans="1:39" x14ac:dyDescent="0.25">
      <c r="A1183" t="s">
        <v>4730</v>
      </c>
      <c r="B1183" t="s">
        <v>36</v>
      </c>
      <c r="C1183">
        <v>2330906</v>
      </c>
      <c r="D1183">
        <v>93161670604</v>
      </c>
      <c r="E1183" t="s">
        <v>4731</v>
      </c>
      <c r="F1183" t="s">
        <v>53</v>
      </c>
      <c r="G1183" t="s">
        <v>4732</v>
      </c>
      <c r="H1183" t="s">
        <v>48</v>
      </c>
      <c r="I1183" t="s">
        <v>39</v>
      </c>
      <c r="K1183" t="s">
        <v>40</v>
      </c>
      <c r="L1183" t="s">
        <v>59</v>
      </c>
      <c r="M1183">
        <v>319</v>
      </c>
      <c r="N1183" t="s">
        <v>118</v>
      </c>
      <c r="O1183" t="s">
        <v>86</v>
      </c>
      <c r="P1183">
        <v>319</v>
      </c>
      <c r="Q1183" t="s">
        <v>118</v>
      </c>
      <c r="R1183" t="s">
        <v>86</v>
      </c>
      <c r="T1183" t="s">
        <v>61</v>
      </c>
      <c r="U1183" t="s">
        <v>1302</v>
      </c>
      <c r="V1183" t="s">
        <v>44</v>
      </c>
      <c r="X1183" t="s">
        <v>45</v>
      </c>
      <c r="AA1183">
        <v>0</v>
      </c>
      <c r="AC1183">
        <v>0</v>
      </c>
      <c r="AG1183" t="s">
        <v>46</v>
      </c>
      <c r="AH1183" t="s">
        <v>47</v>
      </c>
      <c r="AI1183" s="1">
        <v>40813</v>
      </c>
      <c r="AJ1183">
        <v>12797.32</v>
      </c>
      <c r="AK1183" s="33">
        <f t="shared" si="54"/>
        <v>47</v>
      </c>
      <c r="AL1183" t="str">
        <f t="shared" si="55"/>
        <v>44-48</v>
      </c>
      <c r="AM1183" t="str">
        <f t="shared" si="56"/>
        <v>12.000 a 13.999</v>
      </c>
    </row>
    <row r="1184" spans="1:39" x14ac:dyDescent="0.25">
      <c r="A1184" t="s">
        <v>4733</v>
      </c>
      <c r="B1184" t="s">
        <v>36</v>
      </c>
      <c r="C1184">
        <v>988308</v>
      </c>
      <c r="D1184">
        <v>63538202672</v>
      </c>
      <c r="E1184" t="s">
        <v>4734</v>
      </c>
      <c r="F1184" t="s">
        <v>53</v>
      </c>
      <c r="G1184" t="s">
        <v>4735</v>
      </c>
      <c r="H1184" t="s">
        <v>48</v>
      </c>
      <c r="I1184" t="s">
        <v>39</v>
      </c>
      <c r="K1184" t="s">
        <v>40</v>
      </c>
      <c r="L1184" t="s">
        <v>59</v>
      </c>
      <c r="M1184">
        <v>414</v>
      </c>
      <c r="N1184" t="s">
        <v>128</v>
      </c>
      <c r="O1184" t="s">
        <v>41</v>
      </c>
      <c r="P1184">
        <v>414</v>
      </c>
      <c r="Q1184" t="s">
        <v>128</v>
      </c>
      <c r="R1184" t="s">
        <v>41</v>
      </c>
      <c r="T1184" t="s">
        <v>61</v>
      </c>
      <c r="U1184" t="s">
        <v>1252</v>
      </c>
      <c r="V1184" t="s">
        <v>44</v>
      </c>
      <c r="X1184" t="s">
        <v>45</v>
      </c>
      <c r="AA1184">
        <v>26277</v>
      </c>
      <c r="AB1184" t="s">
        <v>238</v>
      </c>
      <c r="AC1184">
        <v>0</v>
      </c>
      <c r="AG1184" t="s">
        <v>46</v>
      </c>
      <c r="AH1184" t="s">
        <v>158</v>
      </c>
      <c r="AI1184" s="1">
        <v>38504</v>
      </c>
      <c r="AJ1184">
        <v>21007.45</v>
      </c>
      <c r="AK1184" s="33">
        <f t="shared" si="54"/>
        <v>53</v>
      </c>
      <c r="AL1184" t="str">
        <f t="shared" si="55"/>
        <v>49-53</v>
      </c>
      <c r="AM1184" t="str">
        <f t="shared" si="56"/>
        <v>20.000 ou mais</v>
      </c>
    </row>
    <row r="1185" spans="1:39" x14ac:dyDescent="0.25">
      <c r="A1185" t="s">
        <v>4736</v>
      </c>
      <c r="B1185" t="s">
        <v>36</v>
      </c>
      <c r="C1185">
        <v>1658698</v>
      </c>
      <c r="D1185">
        <v>2373446618</v>
      </c>
      <c r="E1185" t="s">
        <v>4737</v>
      </c>
      <c r="F1185" t="s">
        <v>53</v>
      </c>
      <c r="G1185" t="s">
        <v>4738</v>
      </c>
      <c r="H1185" t="s">
        <v>67</v>
      </c>
      <c r="I1185" t="s">
        <v>39</v>
      </c>
      <c r="K1185" t="s">
        <v>114</v>
      </c>
      <c r="L1185" t="s">
        <v>1461</v>
      </c>
      <c r="M1185">
        <v>294</v>
      </c>
      <c r="N1185" t="s">
        <v>137</v>
      </c>
      <c r="O1185" t="s">
        <v>86</v>
      </c>
      <c r="P1185">
        <v>294</v>
      </c>
      <c r="Q1185" t="s">
        <v>137</v>
      </c>
      <c r="R1185" t="s">
        <v>86</v>
      </c>
      <c r="T1185" t="s">
        <v>61</v>
      </c>
      <c r="U1185" t="s">
        <v>1269</v>
      </c>
      <c r="V1185" t="s">
        <v>44</v>
      </c>
      <c r="X1185" t="s">
        <v>45</v>
      </c>
      <c r="AA1185">
        <v>0</v>
      </c>
      <c r="AC1185">
        <v>0</v>
      </c>
      <c r="AG1185" t="s">
        <v>46</v>
      </c>
      <c r="AH1185" t="s">
        <v>158</v>
      </c>
      <c r="AI1185" s="1">
        <v>39716</v>
      </c>
      <c r="AJ1185">
        <v>18780.490000000002</v>
      </c>
      <c r="AK1185" s="33">
        <f t="shared" si="54"/>
        <v>48</v>
      </c>
      <c r="AL1185" t="str">
        <f t="shared" si="55"/>
        <v>44-48</v>
      </c>
      <c r="AM1185" t="str">
        <f t="shared" si="56"/>
        <v>18.000 a 19.999</v>
      </c>
    </row>
    <row r="1186" spans="1:39" x14ac:dyDescent="0.25">
      <c r="A1186" t="s">
        <v>4739</v>
      </c>
      <c r="B1186" t="s">
        <v>36</v>
      </c>
      <c r="C1186">
        <v>1123425</v>
      </c>
      <c r="D1186">
        <v>9237781873</v>
      </c>
      <c r="E1186" t="s">
        <v>4740</v>
      </c>
      <c r="F1186" t="s">
        <v>53</v>
      </c>
      <c r="G1186" t="s">
        <v>4741</v>
      </c>
      <c r="H1186" t="s">
        <v>48</v>
      </c>
      <c r="I1186" t="s">
        <v>39</v>
      </c>
      <c r="K1186" t="s">
        <v>72</v>
      </c>
      <c r="L1186" t="s">
        <v>1594</v>
      </c>
      <c r="M1186">
        <v>288</v>
      </c>
      <c r="N1186" t="s">
        <v>186</v>
      </c>
      <c r="O1186" t="s">
        <v>86</v>
      </c>
      <c r="P1186">
        <v>288</v>
      </c>
      <c r="Q1186" t="s">
        <v>186</v>
      </c>
      <c r="R1186" t="s">
        <v>86</v>
      </c>
      <c r="T1186" t="s">
        <v>61</v>
      </c>
      <c r="U1186" t="s">
        <v>1252</v>
      </c>
      <c r="V1186" t="s">
        <v>44</v>
      </c>
      <c r="X1186" t="s">
        <v>45</v>
      </c>
      <c r="AA1186">
        <v>0</v>
      </c>
      <c r="AC1186">
        <v>0</v>
      </c>
      <c r="AG1186" t="s">
        <v>46</v>
      </c>
      <c r="AH1186" t="s">
        <v>158</v>
      </c>
      <c r="AI1186" s="1">
        <v>34711</v>
      </c>
      <c r="AJ1186">
        <v>20911.96</v>
      </c>
      <c r="AK1186" s="33">
        <f t="shared" si="54"/>
        <v>58</v>
      </c>
      <c r="AL1186" t="str">
        <f t="shared" si="55"/>
        <v>54-58</v>
      </c>
      <c r="AM1186" t="str">
        <f t="shared" si="56"/>
        <v>20.000 ou mais</v>
      </c>
    </row>
    <row r="1187" spans="1:39" x14ac:dyDescent="0.25">
      <c r="A1187" t="s">
        <v>4742</v>
      </c>
      <c r="B1187" t="s">
        <v>36</v>
      </c>
      <c r="C1187">
        <v>2079111</v>
      </c>
      <c r="D1187">
        <v>14582146805</v>
      </c>
      <c r="E1187" t="s">
        <v>4743</v>
      </c>
      <c r="F1187" t="s">
        <v>53</v>
      </c>
      <c r="G1187" t="s">
        <v>4744</v>
      </c>
      <c r="H1187" t="s">
        <v>48</v>
      </c>
      <c r="I1187" t="s">
        <v>39</v>
      </c>
      <c r="K1187" t="s">
        <v>72</v>
      </c>
      <c r="M1187">
        <v>369</v>
      </c>
      <c r="N1187" t="s">
        <v>242</v>
      </c>
      <c r="O1187" t="s">
        <v>41</v>
      </c>
      <c r="P1187">
        <v>369</v>
      </c>
      <c r="Q1187" t="s">
        <v>242</v>
      </c>
      <c r="R1187" t="s">
        <v>41</v>
      </c>
      <c r="T1187" t="s">
        <v>61</v>
      </c>
      <c r="U1187" t="s">
        <v>1278</v>
      </c>
      <c r="V1187" t="s">
        <v>44</v>
      </c>
      <c r="X1187" t="s">
        <v>45</v>
      </c>
      <c r="AA1187">
        <v>0</v>
      </c>
      <c r="AC1187">
        <v>0</v>
      </c>
      <c r="AG1187" t="s">
        <v>46</v>
      </c>
      <c r="AH1187" t="s">
        <v>158</v>
      </c>
      <c r="AI1187" s="1">
        <v>41646</v>
      </c>
      <c r="AJ1187">
        <v>12763.01</v>
      </c>
      <c r="AK1187" s="33">
        <f t="shared" si="54"/>
        <v>52</v>
      </c>
      <c r="AL1187" t="str">
        <f t="shared" si="55"/>
        <v>49-53</v>
      </c>
      <c r="AM1187" t="str">
        <f t="shared" si="56"/>
        <v>12.000 a 13.999</v>
      </c>
    </row>
    <row r="1188" spans="1:39" x14ac:dyDescent="0.25">
      <c r="A1188" t="s">
        <v>4745</v>
      </c>
      <c r="B1188" t="s">
        <v>36</v>
      </c>
      <c r="C1188">
        <v>1685449</v>
      </c>
      <c r="D1188">
        <v>4809367657</v>
      </c>
      <c r="E1188" t="s">
        <v>531</v>
      </c>
      <c r="F1188" t="s">
        <v>53</v>
      </c>
      <c r="G1188" t="s">
        <v>4746</v>
      </c>
      <c r="H1188" t="s">
        <v>48</v>
      </c>
      <c r="I1188" t="s">
        <v>39</v>
      </c>
      <c r="K1188" t="s">
        <v>40</v>
      </c>
      <c r="L1188" t="s">
        <v>134</v>
      </c>
      <c r="M1188">
        <v>801</v>
      </c>
      <c r="N1188" t="s">
        <v>802</v>
      </c>
      <c r="O1188" t="s">
        <v>55</v>
      </c>
      <c r="P1188">
        <v>1152</v>
      </c>
      <c r="Q1188" t="s">
        <v>113</v>
      </c>
      <c r="R1188" t="s">
        <v>55</v>
      </c>
      <c r="T1188" t="s">
        <v>61</v>
      </c>
      <c r="U1188" t="s">
        <v>1269</v>
      </c>
      <c r="V1188" t="s">
        <v>44</v>
      </c>
      <c r="X1188" t="s">
        <v>45</v>
      </c>
      <c r="AA1188">
        <v>0</v>
      </c>
      <c r="AC1188">
        <v>0</v>
      </c>
      <c r="AG1188" t="s">
        <v>46</v>
      </c>
      <c r="AH1188" t="s">
        <v>158</v>
      </c>
      <c r="AI1188" s="1">
        <v>39876</v>
      </c>
      <c r="AJ1188">
        <v>17945.810000000001</v>
      </c>
      <c r="AK1188" s="33">
        <f t="shared" si="54"/>
        <v>43</v>
      </c>
      <c r="AL1188" t="str">
        <f t="shared" si="55"/>
        <v>39-43</v>
      </c>
      <c r="AM1188" t="str">
        <f t="shared" si="56"/>
        <v>16.000 a 17.999</v>
      </c>
    </row>
    <row r="1189" spans="1:39" x14ac:dyDescent="0.25">
      <c r="A1189" t="s">
        <v>4747</v>
      </c>
      <c r="B1189" t="s">
        <v>36</v>
      </c>
      <c r="C1189">
        <v>1534675</v>
      </c>
      <c r="D1189">
        <v>7520124878</v>
      </c>
      <c r="E1189" t="s">
        <v>510</v>
      </c>
      <c r="F1189" t="s">
        <v>53</v>
      </c>
      <c r="G1189" t="s">
        <v>4748</v>
      </c>
      <c r="H1189" t="s">
        <v>48</v>
      </c>
      <c r="I1189" t="s">
        <v>39</v>
      </c>
      <c r="K1189" t="s">
        <v>72</v>
      </c>
      <c r="L1189" t="s">
        <v>1288</v>
      </c>
      <c r="M1189">
        <v>799</v>
      </c>
      <c r="N1189" t="s">
        <v>550</v>
      </c>
      <c r="O1189" t="s">
        <v>55</v>
      </c>
      <c r="P1189">
        <v>1152</v>
      </c>
      <c r="Q1189" t="s">
        <v>113</v>
      </c>
      <c r="R1189" t="s">
        <v>55</v>
      </c>
      <c r="T1189" t="s">
        <v>61</v>
      </c>
      <c r="U1189" t="s">
        <v>1241</v>
      </c>
      <c r="V1189" t="s">
        <v>44</v>
      </c>
      <c r="X1189" t="s">
        <v>45</v>
      </c>
      <c r="AA1189">
        <v>0</v>
      </c>
      <c r="AC1189">
        <v>0</v>
      </c>
      <c r="AG1189" t="s">
        <v>46</v>
      </c>
      <c r="AH1189" t="s">
        <v>158</v>
      </c>
      <c r="AI1189" s="1">
        <v>39876</v>
      </c>
      <c r="AJ1189">
        <v>18663.64</v>
      </c>
      <c r="AK1189" s="33">
        <f t="shared" si="54"/>
        <v>59</v>
      </c>
      <c r="AL1189" t="str">
        <f t="shared" si="55"/>
        <v>59-63</v>
      </c>
      <c r="AM1189" t="str">
        <f t="shared" si="56"/>
        <v>18.000 a 19.999</v>
      </c>
    </row>
    <row r="1190" spans="1:39" x14ac:dyDescent="0.25">
      <c r="A1190" t="s">
        <v>4749</v>
      </c>
      <c r="B1190" t="s">
        <v>36</v>
      </c>
      <c r="C1190">
        <v>1811269</v>
      </c>
      <c r="D1190">
        <v>3229454618</v>
      </c>
      <c r="E1190" t="s">
        <v>4750</v>
      </c>
      <c r="F1190" t="s">
        <v>53</v>
      </c>
      <c r="G1190" t="s">
        <v>4751</v>
      </c>
      <c r="H1190" t="s">
        <v>48</v>
      </c>
      <c r="I1190" t="s">
        <v>39</v>
      </c>
      <c r="K1190" t="s">
        <v>40</v>
      </c>
      <c r="M1190">
        <v>288</v>
      </c>
      <c r="N1190" t="s">
        <v>186</v>
      </c>
      <c r="O1190" t="s">
        <v>86</v>
      </c>
      <c r="P1190">
        <v>288</v>
      </c>
      <c r="Q1190" t="s">
        <v>186</v>
      </c>
      <c r="R1190" t="s">
        <v>86</v>
      </c>
      <c r="T1190" t="s">
        <v>61</v>
      </c>
      <c r="U1190" t="s">
        <v>1269</v>
      </c>
      <c r="V1190" t="s">
        <v>44</v>
      </c>
      <c r="X1190" t="s">
        <v>45</v>
      </c>
      <c r="AA1190">
        <v>0</v>
      </c>
      <c r="AC1190">
        <v>0</v>
      </c>
      <c r="AG1190" t="s">
        <v>46</v>
      </c>
      <c r="AH1190" t="s">
        <v>158</v>
      </c>
      <c r="AI1190" s="1">
        <v>40406</v>
      </c>
      <c r="AJ1190">
        <v>17945.810000000001</v>
      </c>
      <c r="AK1190" s="33">
        <f t="shared" si="54"/>
        <v>46</v>
      </c>
      <c r="AL1190" t="str">
        <f t="shared" si="55"/>
        <v>44-48</v>
      </c>
      <c r="AM1190" t="str">
        <f t="shared" si="56"/>
        <v>16.000 a 17.999</v>
      </c>
    </row>
    <row r="1191" spans="1:39" x14ac:dyDescent="0.25">
      <c r="A1191" t="s">
        <v>4752</v>
      </c>
      <c r="B1191" t="s">
        <v>36</v>
      </c>
      <c r="C1191">
        <v>1999517</v>
      </c>
      <c r="D1191">
        <v>31920154892</v>
      </c>
      <c r="E1191" t="s">
        <v>715</v>
      </c>
      <c r="F1191" t="s">
        <v>53</v>
      </c>
      <c r="G1191" t="s">
        <v>4753</v>
      </c>
      <c r="H1191" t="s">
        <v>48</v>
      </c>
      <c r="I1191" t="s">
        <v>39</v>
      </c>
      <c r="K1191" t="s">
        <v>72</v>
      </c>
      <c r="M1191">
        <v>414</v>
      </c>
      <c r="N1191" t="s">
        <v>128</v>
      </c>
      <c r="O1191" t="s">
        <v>41</v>
      </c>
      <c r="P1191">
        <v>414</v>
      </c>
      <c r="Q1191" t="s">
        <v>128</v>
      </c>
      <c r="R1191" t="s">
        <v>41</v>
      </c>
      <c r="T1191" t="s">
        <v>61</v>
      </c>
      <c r="U1191" t="s">
        <v>1351</v>
      </c>
      <c r="V1191" t="s">
        <v>44</v>
      </c>
      <c r="X1191" t="s">
        <v>45</v>
      </c>
      <c r="AA1191">
        <v>0</v>
      </c>
      <c r="AC1191">
        <v>0</v>
      </c>
      <c r="AG1191" t="s">
        <v>46</v>
      </c>
      <c r="AH1191" t="s">
        <v>158</v>
      </c>
      <c r="AI1191" s="1">
        <v>41332</v>
      </c>
      <c r="AJ1191">
        <v>16591.91</v>
      </c>
      <c r="AK1191" s="33">
        <f t="shared" si="54"/>
        <v>38</v>
      </c>
      <c r="AL1191" t="str">
        <f t="shared" si="55"/>
        <v>34-38</v>
      </c>
      <c r="AM1191" t="str">
        <f t="shared" si="56"/>
        <v>16.000 a 17.999</v>
      </c>
    </row>
    <row r="1192" spans="1:39" x14ac:dyDescent="0.25">
      <c r="A1192" t="s">
        <v>4754</v>
      </c>
      <c r="B1192" t="s">
        <v>36</v>
      </c>
      <c r="C1192">
        <v>1704447</v>
      </c>
      <c r="D1192">
        <v>18927348850</v>
      </c>
      <c r="E1192" t="s">
        <v>4755</v>
      </c>
      <c r="F1192" t="s">
        <v>53</v>
      </c>
      <c r="G1192" t="s">
        <v>4756</v>
      </c>
      <c r="H1192" t="s">
        <v>48</v>
      </c>
      <c r="I1192" t="s">
        <v>39</v>
      </c>
      <c r="K1192" t="s">
        <v>72</v>
      </c>
      <c r="M1192">
        <v>335</v>
      </c>
      <c r="N1192" t="s">
        <v>159</v>
      </c>
      <c r="O1192" t="s">
        <v>41</v>
      </c>
      <c r="P1192">
        <v>335</v>
      </c>
      <c r="Q1192" t="s">
        <v>159</v>
      </c>
      <c r="R1192" t="s">
        <v>41</v>
      </c>
      <c r="T1192" t="s">
        <v>61</v>
      </c>
      <c r="U1192" t="s">
        <v>1269</v>
      </c>
      <c r="V1192" t="s">
        <v>44</v>
      </c>
      <c r="X1192" t="s">
        <v>45</v>
      </c>
      <c r="AA1192">
        <v>0</v>
      </c>
      <c r="AC1192">
        <v>0</v>
      </c>
      <c r="AG1192" t="s">
        <v>46</v>
      </c>
      <c r="AH1192" t="s">
        <v>158</v>
      </c>
      <c r="AI1192" s="1">
        <v>40067</v>
      </c>
      <c r="AJ1192">
        <v>17945.810000000001</v>
      </c>
      <c r="AK1192" s="33">
        <f t="shared" si="54"/>
        <v>48</v>
      </c>
      <c r="AL1192" t="str">
        <f t="shared" si="55"/>
        <v>44-48</v>
      </c>
      <c r="AM1192" t="str">
        <f t="shared" si="56"/>
        <v>16.000 a 17.999</v>
      </c>
    </row>
    <row r="1193" spans="1:39" x14ac:dyDescent="0.25">
      <c r="A1193" t="s">
        <v>4757</v>
      </c>
      <c r="B1193" t="s">
        <v>36</v>
      </c>
      <c r="C1193">
        <v>2659014</v>
      </c>
      <c r="D1193">
        <v>6713646697</v>
      </c>
      <c r="E1193" t="s">
        <v>4758</v>
      </c>
      <c r="F1193" t="s">
        <v>53</v>
      </c>
      <c r="G1193" t="s">
        <v>4759</v>
      </c>
      <c r="H1193" t="s">
        <v>48</v>
      </c>
      <c r="I1193" t="s">
        <v>39</v>
      </c>
      <c r="K1193" t="s">
        <v>40</v>
      </c>
      <c r="L1193" t="s">
        <v>88</v>
      </c>
      <c r="M1193">
        <v>391</v>
      </c>
      <c r="N1193" t="s">
        <v>64</v>
      </c>
      <c r="O1193" t="s">
        <v>41</v>
      </c>
      <c r="P1193">
        <v>391</v>
      </c>
      <c r="Q1193" t="s">
        <v>64</v>
      </c>
      <c r="R1193" t="s">
        <v>41</v>
      </c>
      <c r="T1193" t="s">
        <v>52</v>
      </c>
      <c r="U1193" t="s">
        <v>1434</v>
      </c>
      <c r="V1193" t="s">
        <v>44</v>
      </c>
      <c r="X1193" t="s">
        <v>45</v>
      </c>
      <c r="AA1193">
        <v>0</v>
      </c>
      <c r="AC1193">
        <v>0</v>
      </c>
      <c r="AG1193" t="s">
        <v>46</v>
      </c>
      <c r="AH1193" t="s">
        <v>158</v>
      </c>
      <c r="AI1193" s="1">
        <v>40945</v>
      </c>
      <c r="AJ1193">
        <v>7803.45</v>
      </c>
      <c r="AK1193" s="33">
        <f t="shared" si="54"/>
        <v>38</v>
      </c>
      <c r="AL1193" t="str">
        <f t="shared" si="55"/>
        <v>34-38</v>
      </c>
      <c r="AM1193" t="str">
        <f t="shared" si="56"/>
        <v>6.000 a 7.999</v>
      </c>
    </row>
    <row r="1194" spans="1:39" x14ac:dyDescent="0.25">
      <c r="A1194" t="s">
        <v>4760</v>
      </c>
      <c r="B1194" t="s">
        <v>36</v>
      </c>
      <c r="C1194">
        <v>1724824</v>
      </c>
      <c r="D1194">
        <v>2762278678</v>
      </c>
      <c r="E1194" t="s">
        <v>704</v>
      </c>
      <c r="F1194" t="s">
        <v>53</v>
      </c>
      <c r="G1194" t="s">
        <v>4761</v>
      </c>
      <c r="H1194" t="s">
        <v>48</v>
      </c>
      <c r="I1194" t="s">
        <v>39</v>
      </c>
      <c r="K1194" t="s">
        <v>40</v>
      </c>
      <c r="M1194">
        <v>363</v>
      </c>
      <c r="N1194" t="s">
        <v>155</v>
      </c>
      <c r="O1194" t="s">
        <v>41</v>
      </c>
      <c r="P1194">
        <v>363</v>
      </c>
      <c r="Q1194" t="s">
        <v>155</v>
      </c>
      <c r="R1194" t="s">
        <v>41</v>
      </c>
      <c r="T1194" t="s">
        <v>61</v>
      </c>
      <c r="U1194" t="s">
        <v>1285</v>
      </c>
      <c r="V1194" t="s">
        <v>44</v>
      </c>
      <c r="X1194" t="s">
        <v>45</v>
      </c>
      <c r="AA1194">
        <v>0</v>
      </c>
      <c r="AC1194">
        <v>0</v>
      </c>
      <c r="AG1194" t="s">
        <v>46</v>
      </c>
      <c r="AH1194" t="s">
        <v>158</v>
      </c>
      <c r="AI1194" s="1">
        <v>41019</v>
      </c>
      <c r="AJ1194">
        <v>17255.59</v>
      </c>
      <c r="AK1194" s="33">
        <f t="shared" si="54"/>
        <v>47</v>
      </c>
      <c r="AL1194" t="str">
        <f t="shared" si="55"/>
        <v>44-48</v>
      </c>
      <c r="AM1194" t="str">
        <f t="shared" si="56"/>
        <v>16.000 a 17.999</v>
      </c>
    </row>
    <row r="1195" spans="1:39" x14ac:dyDescent="0.25">
      <c r="A1195" t="s">
        <v>4762</v>
      </c>
      <c r="B1195" t="s">
        <v>36</v>
      </c>
      <c r="C1195">
        <v>413277</v>
      </c>
      <c r="D1195">
        <v>53924908672</v>
      </c>
      <c r="E1195" t="s">
        <v>4763</v>
      </c>
      <c r="F1195" t="s">
        <v>53</v>
      </c>
      <c r="G1195" t="s">
        <v>4764</v>
      </c>
      <c r="H1195" t="s">
        <v>67</v>
      </c>
      <c r="I1195" t="s">
        <v>39</v>
      </c>
      <c r="K1195" t="s">
        <v>40</v>
      </c>
      <c r="L1195" t="s">
        <v>59</v>
      </c>
      <c r="M1195">
        <v>403</v>
      </c>
      <c r="N1195" t="s">
        <v>105</v>
      </c>
      <c r="O1195" t="s">
        <v>41</v>
      </c>
      <c r="P1195">
        <v>403</v>
      </c>
      <c r="Q1195" t="s">
        <v>105</v>
      </c>
      <c r="R1195" t="s">
        <v>41</v>
      </c>
      <c r="T1195" t="s">
        <v>61</v>
      </c>
      <c r="U1195" t="s">
        <v>1257</v>
      </c>
      <c r="V1195" t="s">
        <v>44</v>
      </c>
      <c r="X1195" t="s">
        <v>45</v>
      </c>
      <c r="AA1195">
        <v>0</v>
      </c>
      <c r="AC1195">
        <v>0</v>
      </c>
      <c r="AG1195" t="s">
        <v>46</v>
      </c>
      <c r="AH1195" t="s">
        <v>158</v>
      </c>
      <c r="AI1195" s="1">
        <v>32448</v>
      </c>
      <c r="AJ1195">
        <v>12509.72</v>
      </c>
      <c r="AK1195" s="33">
        <f t="shared" si="54"/>
        <v>58</v>
      </c>
      <c r="AL1195" t="str">
        <f t="shared" si="55"/>
        <v>54-58</v>
      </c>
      <c r="AM1195" t="str">
        <f t="shared" si="56"/>
        <v>12.000 a 13.999</v>
      </c>
    </row>
    <row r="1196" spans="1:39" x14ac:dyDescent="0.25">
      <c r="A1196" t="s">
        <v>4765</v>
      </c>
      <c r="B1196" t="s">
        <v>36</v>
      </c>
      <c r="C1196">
        <v>1811202</v>
      </c>
      <c r="D1196">
        <v>18654645890</v>
      </c>
      <c r="E1196" t="s">
        <v>4766</v>
      </c>
      <c r="F1196" t="s">
        <v>53</v>
      </c>
      <c r="G1196" t="s">
        <v>4767</v>
      </c>
      <c r="H1196" t="s">
        <v>48</v>
      </c>
      <c r="I1196" t="s">
        <v>39</v>
      </c>
      <c r="K1196" t="s">
        <v>72</v>
      </c>
      <c r="M1196">
        <v>369</v>
      </c>
      <c r="N1196" t="s">
        <v>242</v>
      </c>
      <c r="O1196" t="s">
        <v>41</v>
      </c>
      <c r="P1196">
        <v>369</v>
      </c>
      <c r="Q1196" t="s">
        <v>242</v>
      </c>
      <c r="R1196" t="s">
        <v>41</v>
      </c>
      <c r="T1196" t="s">
        <v>61</v>
      </c>
      <c r="U1196" t="s">
        <v>1285</v>
      </c>
      <c r="V1196" t="s">
        <v>44</v>
      </c>
      <c r="X1196" t="s">
        <v>45</v>
      </c>
      <c r="AA1196">
        <v>0</v>
      </c>
      <c r="AC1196">
        <v>0</v>
      </c>
      <c r="AG1196" t="s">
        <v>46</v>
      </c>
      <c r="AH1196" t="s">
        <v>158</v>
      </c>
      <c r="AI1196" s="1">
        <v>40415</v>
      </c>
      <c r="AJ1196">
        <v>17255.59</v>
      </c>
      <c r="AK1196" s="33">
        <f t="shared" si="54"/>
        <v>51</v>
      </c>
      <c r="AL1196" t="str">
        <f t="shared" si="55"/>
        <v>49-53</v>
      </c>
      <c r="AM1196" t="str">
        <f t="shared" si="56"/>
        <v>16.000 a 17.999</v>
      </c>
    </row>
    <row r="1197" spans="1:39" x14ac:dyDescent="0.25">
      <c r="A1197" t="s">
        <v>4768</v>
      </c>
      <c r="B1197" t="s">
        <v>36</v>
      </c>
      <c r="C1197">
        <v>1397005</v>
      </c>
      <c r="D1197">
        <v>31792098871</v>
      </c>
      <c r="E1197" t="s">
        <v>4769</v>
      </c>
      <c r="F1197" t="s">
        <v>53</v>
      </c>
      <c r="G1197" t="s">
        <v>4770</v>
      </c>
      <c r="H1197" t="s">
        <v>48</v>
      </c>
      <c r="I1197" t="s">
        <v>39</v>
      </c>
      <c r="K1197" t="s">
        <v>72</v>
      </c>
      <c r="M1197">
        <v>1307</v>
      </c>
      <c r="N1197" t="s">
        <v>4771</v>
      </c>
      <c r="O1197" t="s">
        <v>41</v>
      </c>
      <c r="P1197">
        <v>344</v>
      </c>
      <c r="Q1197" t="s">
        <v>111</v>
      </c>
      <c r="R1197" t="s">
        <v>41</v>
      </c>
      <c r="T1197" t="s">
        <v>61</v>
      </c>
      <c r="U1197" t="s">
        <v>1257</v>
      </c>
      <c r="V1197" t="s">
        <v>44</v>
      </c>
      <c r="X1197" t="s">
        <v>45</v>
      </c>
      <c r="AA1197">
        <v>0</v>
      </c>
      <c r="AC1197">
        <v>0</v>
      </c>
      <c r="AG1197" t="s">
        <v>46</v>
      </c>
      <c r="AH1197" t="s">
        <v>158</v>
      </c>
      <c r="AI1197" s="1">
        <v>43206</v>
      </c>
      <c r="AJ1197">
        <v>12783.3</v>
      </c>
      <c r="AK1197" s="33">
        <f t="shared" si="54"/>
        <v>39</v>
      </c>
      <c r="AL1197" t="str">
        <f t="shared" si="55"/>
        <v>39-43</v>
      </c>
      <c r="AM1197" t="str">
        <f t="shared" si="56"/>
        <v>12.000 a 13.999</v>
      </c>
    </row>
    <row r="1198" spans="1:39" x14ac:dyDescent="0.25">
      <c r="A1198" t="s">
        <v>4772</v>
      </c>
      <c r="B1198" t="s">
        <v>36</v>
      </c>
      <c r="C1198">
        <v>411585</v>
      </c>
      <c r="D1198">
        <v>28816471620</v>
      </c>
      <c r="E1198" t="s">
        <v>4773</v>
      </c>
      <c r="F1198" t="s">
        <v>53</v>
      </c>
      <c r="G1198" t="s">
        <v>4774</v>
      </c>
      <c r="H1198" t="s">
        <v>48</v>
      </c>
      <c r="I1198" t="s">
        <v>39</v>
      </c>
      <c r="K1198" t="s">
        <v>40</v>
      </c>
      <c r="L1198" t="s">
        <v>59</v>
      </c>
      <c r="M1198">
        <v>305</v>
      </c>
      <c r="N1198" t="s">
        <v>100</v>
      </c>
      <c r="O1198" t="s">
        <v>86</v>
      </c>
      <c r="P1198">
        <v>305</v>
      </c>
      <c r="Q1198" t="s">
        <v>100</v>
      </c>
      <c r="R1198" t="s">
        <v>86</v>
      </c>
      <c r="T1198" t="s">
        <v>61</v>
      </c>
      <c r="U1198" t="s">
        <v>1252</v>
      </c>
      <c r="V1198" t="s">
        <v>44</v>
      </c>
      <c r="X1198" t="s">
        <v>45</v>
      </c>
      <c r="AA1198">
        <v>0</v>
      </c>
      <c r="AC1198">
        <v>0</v>
      </c>
      <c r="AG1198" t="s">
        <v>46</v>
      </c>
      <c r="AH1198" t="s">
        <v>47</v>
      </c>
      <c r="AI1198" s="1">
        <v>29997</v>
      </c>
      <c r="AJ1198">
        <v>15385.22</v>
      </c>
      <c r="AK1198" s="33">
        <f t="shared" si="54"/>
        <v>67</v>
      </c>
      <c r="AL1198" t="str">
        <f t="shared" si="55"/>
        <v>64-68</v>
      </c>
      <c r="AM1198" t="str">
        <f t="shared" si="56"/>
        <v>14.000 a 15.999</v>
      </c>
    </row>
    <row r="1199" spans="1:39" x14ac:dyDescent="0.25">
      <c r="A1199" t="s">
        <v>4775</v>
      </c>
      <c r="B1199" t="s">
        <v>36</v>
      </c>
      <c r="C1199">
        <v>413595</v>
      </c>
      <c r="D1199">
        <v>26030292153</v>
      </c>
      <c r="E1199" t="s">
        <v>4776</v>
      </c>
      <c r="F1199" t="s">
        <v>53</v>
      </c>
      <c r="G1199" t="s">
        <v>4777</v>
      </c>
      <c r="H1199" t="s">
        <v>38</v>
      </c>
      <c r="I1199" t="s">
        <v>39</v>
      </c>
      <c r="K1199" t="s">
        <v>56</v>
      </c>
      <c r="L1199" t="s">
        <v>98</v>
      </c>
      <c r="M1199">
        <v>363</v>
      </c>
      <c r="N1199" t="s">
        <v>155</v>
      </c>
      <c r="O1199" t="s">
        <v>41</v>
      </c>
      <c r="P1199">
        <v>363</v>
      </c>
      <c r="Q1199" t="s">
        <v>155</v>
      </c>
      <c r="R1199" t="s">
        <v>41</v>
      </c>
      <c r="T1199" t="s">
        <v>61</v>
      </c>
      <c r="U1199" t="s">
        <v>1252</v>
      </c>
      <c r="V1199" t="s">
        <v>44</v>
      </c>
      <c r="X1199" t="s">
        <v>45</v>
      </c>
      <c r="AA1199">
        <v>0</v>
      </c>
      <c r="AC1199">
        <v>0</v>
      </c>
      <c r="AG1199" t="s">
        <v>46</v>
      </c>
      <c r="AH1199" t="s">
        <v>158</v>
      </c>
      <c r="AI1199" s="1">
        <v>33560</v>
      </c>
      <c r="AJ1199">
        <v>25237.32</v>
      </c>
      <c r="AK1199" s="33">
        <f t="shared" si="54"/>
        <v>60</v>
      </c>
      <c r="AL1199" t="str">
        <f t="shared" si="55"/>
        <v>59-63</v>
      </c>
      <c r="AM1199" t="str">
        <f t="shared" si="56"/>
        <v>20.000 ou mais</v>
      </c>
    </row>
    <row r="1200" spans="1:39" x14ac:dyDescent="0.25">
      <c r="A1200" t="s">
        <v>4778</v>
      </c>
      <c r="B1200" t="s">
        <v>36</v>
      </c>
      <c r="C1200">
        <v>1289255</v>
      </c>
      <c r="D1200">
        <v>55200869668</v>
      </c>
      <c r="E1200" t="s">
        <v>4779</v>
      </c>
      <c r="F1200" t="s">
        <v>53</v>
      </c>
      <c r="G1200" t="s">
        <v>4780</v>
      </c>
      <c r="H1200" t="s">
        <v>48</v>
      </c>
      <c r="I1200" t="s">
        <v>39</v>
      </c>
      <c r="K1200" t="s">
        <v>40</v>
      </c>
      <c r="L1200" t="s">
        <v>97</v>
      </c>
      <c r="M1200">
        <v>391</v>
      </c>
      <c r="N1200" t="s">
        <v>64</v>
      </c>
      <c r="O1200" t="s">
        <v>41</v>
      </c>
      <c r="P1200">
        <v>391</v>
      </c>
      <c r="Q1200" t="s">
        <v>64</v>
      </c>
      <c r="R1200" t="s">
        <v>41</v>
      </c>
      <c r="T1200" t="s">
        <v>61</v>
      </c>
      <c r="U1200" t="s">
        <v>1252</v>
      </c>
      <c r="V1200" t="s">
        <v>44</v>
      </c>
      <c r="X1200" t="s">
        <v>45</v>
      </c>
      <c r="AA1200">
        <v>0</v>
      </c>
      <c r="AC1200">
        <v>0</v>
      </c>
      <c r="AG1200" t="s">
        <v>46</v>
      </c>
      <c r="AH1200" t="s">
        <v>158</v>
      </c>
      <c r="AI1200" s="1">
        <v>36073</v>
      </c>
      <c r="AJ1200">
        <v>20530.009999999998</v>
      </c>
      <c r="AK1200" s="33">
        <f t="shared" si="54"/>
        <v>56</v>
      </c>
      <c r="AL1200" t="str">
        <f t="shared" si="55"/>
        <v>54-58</v>
      </c>
      <c r="AM1200" t="str">
        <f t="shared" si="56"/>
        <v>20.000 ou mais</v>
      </c>
    </row>
    <row r="1201" spans="1:39" x14ac:dyDescent="0.25">
      <c r="A1201" t="s">
        <v>4781</v>
      </c>
      <c r="B1201" t="s">
        <v>36</v>
      </c>
      <c r="C1201">
        <v>1510031</v>
      </c>
      <c r="D1201">
        <v>29092599867</v>
      </c>
      <c r="E1201" t="s">
        <v>1138</v>
      </c>
      <c r="F1201" t="s">
        <v>53</v>
      </c>
      <c r="G1201" t="s">
        <v>4782</v>
      </c>
      <c r="H1201" t="s">
        <v>48</v>
      </c>
      <c r="I1201" t="s">
        <v>39</v>
      </c>
      <c r="K1201" t="s">
        <v>72</v>
      </c>
      <c r="M1201">
        <v>340</v>
      </c>
      <c r="N1201" t="s">
        <v>143</v>
      </c>
      <c r="O1201" t="s">
        <v>41</v>
      </c>
      <c r="P1201">
        <v>340</v>
      </c>
      <c r="Q1201" t="s">
        <v>143</v>
      </c>
      <c r="R1201" t="s">
        <v>41</v>
      </c>
      <c r="T1201" t="s">
        <v>61</v>
      </c>
      <c r="U1201" t="s">
        <v>1241</v>
      </c>
      <c r="V1201" t="s">
        <v>44</v>
      </c>
      <c r="X1201" t="s">
        <v>45</v>
      </c>
      <c r="AA1201">
        <v>26244</v>
      </c>
      <c r="AB1201" t="s">
        <v>4783</v>
      </c>
      <c r="AC1201">
        <v>0</v>
      </c>
      <c r="AG1201" t="s">
        <v>46</v>
      </c>
      <c r="AH1201" t="s">
        <v>158</v>
      </c>
      <c r="AI1201" s="1">
        <v>42048</v>
      </c>
      <c r="AJ1201">
        <v>18663.64</v>
      </c>
      <c r="AK1201" s="33">
        <f t="shared" si="54"/>
        <v>44</v>
      </c>
      <c r="AL1201" t="str">
        <f t="shared" si="55"/>
        <v>44-48</v>
      </c>
      <c r="AM1201" t="str">
        <f t="shared" si="56"/>
        <v>18.000 a 19.999</v>
      </c>
    </row>
    <row r="1202" spans="1:39" x14ac:dyDescent="0.25">
      <c r="A1202" t="s">
        <v>4784</v>
      </c>
      <c r="B1202" t="s">
        <v>36</v>
      </c>
      <c r="C1202">
        <v>1546624</v>
      </c>
      <c r="D1202">
        <v>25400901840</v>
      </c>
      <c r="E1202" t="s">
        <v>573</v>
      </c>
      <c r="F1202" t="s">
        <v>53</v>
      </c>
      <c r="G1202" t="s">
        <v>4785</v>
      </c>
      <c r="H1202" t="s">
        <v>48</v>
      </c>
      <c r="I1202" t="s">
        <v>39</v>
      </c>
      <c r="K1202" t="s">
        <v>72</v>
      </c>
      <c r="M1202">
        <v>414</v>
      </c>
      <c r="N1202" t="s">
        <v>128</v>
      </c>
      <c r="O1202" t="s">
        <v>41</v>
      </c>
      <c r="P1202">
        <v>414</v>
      </c>
      <c r="Q1202" t="s">
        <v>128</v>
      </c>
      <c r="R1202" t="s">
        <v>41</v>
      </c>
      <c r="T1202" t="s">
        <v>61</v>
      </c>
      <c r="U1202" t="s">
        <v>1252</v>
      </c>
      <c r="V1202" t="s">
        <v>44</v>
      </c>
      <c r="X1202" t="s">
        <v>45</v>
      </c>
      <c r="AA1202">
        <v>26352</v>
      </c>
      <c r="AB1202" t="s">
        <v>508</v>
      </c>
      <c r="AC1202">
        <v>0</v>
      </c>
      <c r="AG1202" t="s">
        <v>46</v>
      </c>
      <c r="AH1202" t="s">
        <v>158</v>
      </c>
      <c r="AI1202" s="1">
        <v>41383</v>
      </c>
      <c r="AJ1202">
        <v>20530.009999999998</v>
      </c>
      <c r="AK1202" s="33">
        <f t="shared" si="54"/>
        <v>46</v>
      </c>
      <c r="AL1202" t="str">
        <f t="shared" si="55"/>
        <v>44-48</v>
      </c>
      <c r="AM1202" t="str">
        <f t="shared" si="56"/>
        <v>20.000 ou mais</v>
      </c>
    </row>
    <row r="1203" spans="1:39" x14ac:dyDescent="0.25">
      <c r="A1203" t="s">
        <v>4786</v>
      </c>
      <c r="B1203" t="s">
        <v>36</v>
      </c>
      <c r="C1203">
        <v>2617967</v>
      </c>
      <c r="D1203">
        <v>3820584617</v>
      </c>
      <c r="E1203" t="s">
        <v>4787</v>
      </c>
      <c r="F1203" t="s">
        <v>53</v>
      </c>
      <c r="G1203" t="s">
        <v>811</v>
      </c>
      <c r="H1203" t="s">
        <v>38</v>
      </c>
      <c r="I1203" t="s">
        <v>39</v>
      </c>
      <c r="K1203" t="s">
        <v>114</v>
      </c>
      <c r="L1203" t="s">
        <v>4788</v>
      </c>
      <c r="M1203">
        <v>349</v>
      </c>
      <c r="N1203" t="s">
        <v>65</v>
      </c>
      <c r="O1203" t="s">
        <v>41</v>
      </c>
      <c r="P1203">
        <v>354</v>
      </c>
      <c r="Q1203" t="s">
        <v>4789</v>
      </c>
      <c r="R1203" t="s">
        <v>41</v>
      </c>
      <c r="T1203" t="s">
        <v>61</v>
      </c>
      <c r="U1203" t="s">
        <v>1257</v>
      </c>
      <c r="V1203" t="s">
        <v>44</v>
      </c>
      <c r="X1203" t="s">
        <v>45</v>
      </c>
      <c r="AA1203">
        <v>0</v>
      </c>
      <c r="AC1203">
        <v>0</v>
      </c>
      <c r="AG1203" t="s">
        <v>46</v>
      </c>
      <c r="AH1203" t="s">
        <v>158</v>
      </c>
      <c r="AI1203" s="1">
        <v>39538</v>
      </c>
      <c r="AJ1203">
        <v>12783.3</v>
      </c>
      <c r="AK1203" s="33">
        <f t="shared" si="54"/>
        <v>43</v>
      </c>
      <c r="AL1203" t="str">
        <f t="shared" si="55"/>
        <v>39-43</v>
      </c>
      <c r="AM1203" t="str">
        <f t="shared" si="56"/>
        <v>12.000 a 13.999</v>
      </c>
    </row>
    <row r="1204" spans="1:39" x14ac:dyDescent="0.25">
      <c r="A1204" t="s">
        <v>4790</v>
      </c>
      <c r="B1204" t="s">
        <v>36</v>
      </c>
      <c r="C1204">
        <v>2345164</v>
      </c>
      <c r="D1204">
        <v>5628480614</v>
      </c>
      <c r="E1204" t="s">
        <v>4791</v>
      </c>
      <c r="F1204" t="s">
        <v>37</v>
      </c>
      <c r="G1204" t="s">
        <v>4792</v>
      </c>
      <c r="H1204" t="s">
        <v>48</v>
      </c>
      <c r="I1204" t="s">
        <v>39</v>
      </c>
      <c r="K1204" t="s">
        <v>56</v>
      </c>
      <c r="M1204">
        <v>305</v>
      </c>
      <c r="N1204" t="s">
        <v>100</v>
      </c>
      <c r="O1204" t="s">
        <v>86</v>
      </c>
      <c r="P1204">
        <v>305</v>
      </c>
      <c r="Q1204" t="s">
        <v>100</v>
      </c>
      <c r="R1204" t="s">
        <v>86</v>
      </c>
      <c r="T1204" t="s">
        <v>61</v>
      </c>
      <c r="U1204" t="s">
        <v>1236</v>
      </c>
      <c r="V1204" t="s">
        <v>44</v>
      </c>
      <c r="X1204" t="s">
        <v>45</v>
      </c>
      <c r="AA1204">
        <v>0</v>
      </c>
      <c r="AC1204">
        <v>0</v>
      </c>
      <c r="AG1204" t="s">
        <v>46</v>
      </c>
      <c r="AH1204" t="s">
        <v>47</v>
      </c>
      <c r="AI1204" s="1">
        <v>40393</v>
      </c>
      <c r="AJ1204">
        <v>7841.31</v>
      </c>
      <c r="AK1204" s="33">
        <f t="shared" si="54"/>
        <v>46</v>
      </c>
      <c r="AL1204" t="str">
        <f t="shared" si="55"/>
        <v>44-48</v>
      </c>
      <c r="AM1204" t="str">
        <f t="shared" si="56"/>
        <v>6.000 a 7.999</v>
      </c>
    </row>
    <row r="1205" spans="1:39" x14ac:dyDescent="0.25">
      <c r="A1205" t="s">
        <v>4793</v>
      </c>
      <c r="B1205" t="s">
        <v>36</v>
      </c>
      <c r="C1205">
        <v>413877</v>
      </c>
      <c r="D1205">
        <v>69123144653</v>
      </c>
      <c r="E1205" t="s">
        <v>4794</v>
      </c>
      <c r="F1205" t="s">
        <v>37</v>
      </c>
      <c r="G1205" t="s">
        <v>4795</v>
      </c>
      <c r="H1205" t="s">
        <v>80</v>
      </c>
      <c r="I1205" t="s">
        <v>39</v>
      </c>
      <c r="K1205" t="s">
        <v>40</v>
      </c>
      <c r="L1205" t="s">
        <v>59</v>
      </c>
      <c r="M1205">
        <v>414</v>
      </c>
      <c r="N1205" t="s">
        <v>128</v>
      </c>
      <c r="O1205" t="s">
        <v>41</v>
      </c>
      <c r="P1205">
        <v>414</v>
      </c>
      <c r="Q1205" t="s">
        <v>128</v>
      </c>
      <c r="R1205" t="s">
        <v>41</v>
      </c>
      <c r="T1205" t="s">
        <v>61</v>
      </c>
      <c r="U1205" t="s">
        <v>1252</v>
      </c>
      <c r="V1205" t="s">
        <v>44</v>
      </c>
      <c r="X1205" t="s">
        <v>45</v>
      </c>
      <c r="AA1205">
        <v>0</v>
      </c>
      <c r="AC1205">
        <v>0</v>
      </c>
      <c r="AG1205" t="s">
        <v>46</v>
      </c>
      <c r="AH1205" t="s">
        <v>158</v>
      </c>
      <c r="AI1205" s="1">
        <v>33560</v>
      </c>
      <c r="AJ1205">
        <v>24316.560000000001</v>
      </c>
      <c r="AK1205" s="33">
        <f t="shared" si="54"/>
        <v>59</v>
      </c>
      <c r="AL1205" t="str">
        <f t="shared" si="55"/>
        <v>59-63</v>
      </c>
      <c r="AM1205" t="str">
        <f t="shared" si="56"/>
        <v>20.000 ou mais</v>
      </c>
    </row>
    <row r="1206" spans="1:39" x14ac:dyDescent="0.25">
      <c r="A1206" t="s">
        <v>4796</v>
      </c>
      <c r="B1206" t="s">
        <v>36</v>
      </c>
      <c r="C1206">
        <v>1293776</v>
      </c>
      <c r="D1206">
        <v>80747116687</v>
      </c>
      <c r="E1206" t="s">
        <v>4797</v>
      </c>
      <c r="F1206" t="s">
        <v>37</v>
      </c>
      <c r="G1206" t="s">
        <v>4798</v>
      </c>
      <c r="H1206" t="s">
        <v>38</v>
      </c>
      <c r="I1206" t="s">
        <v>39</v>
      </c>
      <c r="K1206" t="s">
        <v>40</v>
      </c>
      <c r="M1206">
        <v>305</v>
      </c>
      <c r="N1206" t="s">
        <v>100</v>
      </c>
      <c r="O1206" t="s">
        <v>86</v>
      </c>
      <c r="P1206">
        <v>305</v>
      </c>
      <c r="Q1206" t="s">
        <v>100</v>
      </c>
      <c r="R1206" t="s">
        <v>86</v>
      </c>
      <c r="T1206" t="s">
        <v>52</v>
      </c>
      <c r="U1206" t="s">
        <v>1434</v>
      </c>
      <c r="V1206" t="s">
        <v>44</v>
      </c>
      <c r="X1206" t="s">
        <v>45</v>
      </c>
      <c r="Z1206" t="s">
        <v>245</v>
      </c>
      <c r="AA1206">
        <v>26243</v>
      </c>
      <c r="AB1206" t="s">
        <v>1855</v>
      </c>
      <c r="AC1206">
        <v>0</v>
      </c>
      <c r="AE1206" t="s">
        <v>195</v>
      </c>
      <c r="AF1206" t="s">
        <v>4799</v>
      </c>
      <c r="AG1206" t="s">
        <v>46</v>
      </c>
      <c r="AH1206" t="s">
        <v>158</v>
      </c>
      <c r="AI1206" s="1">
        <v>41276</v>
      </c>
      <c r="AJ1206">
        <v>7803.45</v>
      </c>
      <c r="AK1206" s="33">
        <f t="shared" si="54"/>
        <v>60</v>
      </c>
      <c r="AL1206" t="str">
        <f t="shared" si="55"/>
        <v>59-63</v>
      </c>
      <c r="AM1206" t="str">
        <f t="shared" si="56"/>
        <v>6.000 a 7.999</v>
      </c>
    </row>
    <row r="1207" spans="1:39" x14ac:dyDescent="0.25">
      <c r="A1207" t="s">
        <v>4800</v>
      </c>
      <c r="B1207" t="s">
        <v>36</v>
      </c>
      <c r="C1207">
        <v>1220499</v>
      </c>
      <c r="D1207">
        <v>85754021615</v>
      </c>
      <c r="E1207" t="s">
        <v>4801</v>
      </c>
      <c r="F1207" t="s">
        <v>37</v>
      </c>
      <c r="G1207" t="s">
        <v>4802</v>
      </c>
      <c r="H1207" t="s">
        <v>48</v>
      </c>
      <c r="I1207" t="s">
        <v>39</v>
      </c>
      <c r="K1207" t="s">
        <v>40</v>
      </c>
      <c r="L1207" t="s">
        <v>97</v>
      </c>
      <c r="M1207">
        <v>288</v>
      </c>
      <c r="N1207" t="s">
        <v>186</v>
      </c>
      <c r="O1207" t="s">
        <v>86</v>
      </c>
      <c r="P1207">
        <v>288</v>
      </c>
      <c r="Q1207" t="s">
        <v>186</v>
      </c>
      <c r="R1207" t="s">
        <v>86</v>
      </c>
      <c r="T1207" t="s">
        <v>61</v>
      </c>
      <c r="U1207" t="s">
        <v>1252</v>
      </c>
      <c r="V1207" t="s">
        <v>44</v>
      </c>
      <c r="X1207" t="s">
        <v>45</v>
      </c>
      <c r="AA1207">
        <v>0</v>
      </c>
      <c r="AC1207">
        <v>0</v>
      </c>
      <c r="AG1207" t="s">
        <v>46</v>
      </c>
      <c r="AH1207" t="s">
        <v>158</v>
      </c>
      <c r="AI1207" s="1">
        <v>35998</v>
      </c>
      <c r="AJ1207">
        <v>20530.009999999998</v>
      </c>
      <c r="AK1207" s="33">
        <f t="shared" si="54"/>
        <v>62</v>
      </c>
      <c r="AL1207" t="str">
        <f t="shared" si="55"/>
        <v>59-63</v>
      </c>
      <c r="AM1207" t="str">
        <f t="shared" si="56"/>
        <v>20.000 ou mais</v>
      </c>
    </row>
    <row r="1208" spans="1:39" x14ac:dyDescent="0.25">
      <c r="A1208" t="s">
        <v>4803</v>
      </c>
      <c r="B1208" t="s">
        <v>36</v>
      </c>
      <c r="C1208">
        <v>2066481</v>
      </c>
      <c r="D1208">
        <v>4709663602</v>
      </c>
      <c r="E1208" t="s">
        <v>4804</v>
      </c>
      <c r="F1208" t="s">
        <v>37</v>
      </c>
      <c r="G1208" t="s">
        <v>4805</v>
      </c>
      <c r="H1208" t="s">
        <v>48</v>
      </c>
      <c r="I1208" t="s">
        <v>39</v>
      </c>
      <c r="K1208" t="s">
        <v>40</v>
      </c>
      <c r="M1208">
        <v>363</v>
      </c>
      <c r="N1208" t="s">
        <v>155</v>
      </c>
      <c r="O1208" t="s">
        <v>41</v>
      </c>
      <c r="P1208">
        <v>363</v>
      </c>
      <c r="Q1208" t="s">
        <v>155</v>
      </c>
      <c r="R1208" t="s">
        <v>41</v>
      </c>
      <c r="T1208" t="s">
        <v>52</v>
      </c>
      <c r="U1208" t="s">
        <v>1434</v>
      </c>
      <c r="V1208" t="s">
        <v>44</v>
      </c>
      <c r="X1208" t="s">
        <v>45</v>
      </c>
      <c r="Z1208" t="s">
        <v>245</v>
      </c>
      <c r="AA1208">
        <v>0</v>
      </c>
      <c r="AC1208">
        <v>0</v>
      </c>
      <c r="AE1208" t="s">
        <v>3354</v>
      </c>
      <c r="AF1208" t="s">
        <v>4806</v>
      </c>
      <c r="AG1208" t="s">
        <v>46</v>
      </c>
      <c r="AH1208" t="s">
        <v>158</v>
      </c>
      <c r="AI1208" s="1">
        <v>41569</v>
      </c>
      <c r="AJ1208">
        <v>7803.45</v>
      </c>
      <c r="AK1208" s="33">
        <f t="shared" si="54"/>
        <v>40</v>
      </c>
      <c r="AL1208" t="str">
        <f t="shared" si="55"/>
        <v>39-43</v>
      </c>
      <c r="AM1208" t="str">
        <f t="shared" si="56"/>
        <v>6.000 a 7.999</v>
      </c>
    </row>
    <row r="1209" spans="1:39" x14ac:dyDescent="0.25">
      <c r="A1209" t="s">
        <v>4807</v>
      </c>
      <c r="B1209" t="s">
        <v>36</v>
      </c>
      <c r="C1209">
        <v>1625502</v>
      </c>
      <c r="D1209">
        <v>91096138620</v>
      </c>
      <c r="E1209" t="s">
        <v>4808</v>
      </c>
      <c r="F1209" t="s">
        <v>37</v>
      </c>
      <c r="G1209" t="s">
        <v>4809</v>
      </c>
      <c r="H1209" t="s">
        <v>48</v>
      </c>
      <c r="I1209" t="s">
        <v>39</v>
      </c>
      <c r="K1209" t="s">
        <v>40</v>
      </c>
      <c r="L1209" t="s">
        <v>97</v>
      </c>
      <c r="M1209">
        <v>369</v>
      </c>
      <c r="N1209" t="s">
        <v>242</v>
      </c>
      <c r="O1209" t="s">
        <v>41</v>
      </c>
      <c r="P1209">
        <v>369</v>
      </c>
      <c r="Q1209" t="s">
        <v>242</v>
      </c>
      <c r="R1209" t="s">
        <v>41</v>
      </c>
      <c r="T1209" t="s">
        <v>61</v>
      </c>
      <c r="U1209" t="s">
        <v>1241</v>
      </c>
      <c r="V1209" t="s">
        <v>44</v>
      </c>
      <c r="X1209" t="s">
        <v>45</v>
      </c>
      <c r="AA1209">
        <v>0</v>
      </c>
      <c r="AC1209">
        <v>0</v>
      </c>
      <c r="AG1209" t="s">
        <v>46</v>
      </c>
      <c r="AH1209" t="s">
        <v>158</v>
      </c>
      <c r="AI1209" s="1">
        <v>39667</v>
      </c>
      <c r="AJ1209">
        <v>18663.64</v>
      </c>
      <c r="AK1209" s="33">
        <f t="shared" si="54"/>
        <v>47</v>
      </c>
      <c r="AL1209" t="str">
        <f t="shared" si="55"/>
        <v>44-48</v>
      </c>
      <c r="AM1209" t="str">
        <f t="shared" si="56"/>
        <v>18.000 a 19.999</v>
      </c>
    </row>
    <row r="1210" spans="1:39" x14ac:dyDescent="0.25">
      <c r="A1210" t="s">
        <v>4810</v>
      </c>
      <c r="B1210" t="s">
        <v>36</v>
      </c>
      <c r="C1210">
        <v>3150632</v>
      </c>
      <c r="D1210">
        <v>52430359634</v>
      </c>
      <c r="E1210" t="s">
        <v>382</v>
      </c>
      <c r="F1210" t="s">
        <v>37</v>
      </c>
      <c r="G1210" t="s">
        <v>4811</v>
      </c>
      <c r="H1210" t="s">
        <v>67</v>
      </c>
      <c r="I1210" t="s">
        <v>39</v>
      </c>
      <c r="K1210" t="s">
        <v>40</v>
      </c>
      <c r="L1210" t="s">
        <v>97</v>
      </c>
      <c r="M1210">
        <v>376</v>
      </c>
      <c r="N1210" t="s">
        <v>164</v>
      </c>
      <c r="O1210" t="s">
        <v>41</v>
      </c>
      <c r="P1210">
        <v>376</v>
      </c>
      <c r="Q1210" t="s">
        <v>164</v>
      </c>
      <c r="R1210" t="s">
        <v>41</v>
      </c>
      <c r="T1210" t="s">
        <v>52</v>
      </c>
      <c r="U1210" t="s">
        <v>1302</v>
      </c>
      <c r="V1210" t="s">
        <v>44</v>
      </c>
      <c r="X1210" t="s">
        <v>45</v>
      </c>
      <c r="AA1210">
        <v>0</v>
      </c>
      <c r="AC1210">
        <v>0</v>
      </c>
      <c r="AG1210" t="s">
        <v>46</v>
      </c>
      <c r="AH1210" t="s">
        <v>158</v>
      </c>
      <c r="AI1210" s="1">
        <v>35827</v>
      </c>
      <c r="AJ1210">
        <v>9322.33</v>
      </c>
      <c r="AK1210" s="33">
        <f t="shared" si="54"/>
        <v>60</v>
      </c>
      <c r="AL1210" t="str">
        <f t="shared" si="55"/>
        <v>59-63</v>
      </c>
      <c r="AM1210" t="str">
        <f t="shared" si="56"/>
        <v>8.000 a 9.999</v>
      </c>
    </row>
    <row r="1211" spans="1:39" x14ac:dyDescent="0.25">
      <c r="A1211" t="s">
        <v>4812</v>
      </c>
      <c r="B1211" t="s">
        <v>36</v>
      </c>
      <c r="C1211">
        <v>3154847</v>
      </c>
      <c r="D1211">
        <v>39651680881</v>
      </c>
      <c r="E1211" t="s">
        <v>4813</v>
      </c>
      <c r="F1211" t="s">
        <v>37</v>
      </c>
      <c r="G1211" t="s">
        <v>4814</v>
      </c>
      <c r="H1211" t="s">
        <v>117</v>
      </c>
      <c r="I1211" t="s">
        <v>39</v>
      </c>
      <c r="K1211" t="s">
        <v>72</v>
      </c>
      <c r="M1211">
        <v>403</v>
      </c>
      <c r="N1211" t="s">
        <v>105</v>
      </c>
      <c r="O1211" t="s">
        <v>41</v>
      </c>
      <c r="P1211">
        <v>403</v>
      </c>
      <c r="Q1211" t="s">
        <v>105</v>
      </c>
      <c r="R1211" t="s">
        <v>41</v>
      </c>
      <c r="T1211" t="s">
        <v>61</v>
      </c>
      <c r="U1211" t="s">
        <v>1257</v>
      </c>
      <c r="V1211" t="s">
        <v>44</v>
      </c>
      <c r="X1211" t="s">
        <v>45</v>
      </c>
      <c r="AA1211">
        <v>0</v>
      </c>
      <c r="AC1211">
        <v>0</v>
      </c>
      <c r="AG1211" t="s">
        <v>46</v>
      </c>
      <c r="AH1211" t="s">
        <v>158</v>
      </c>
      <c r="AI1211" s="1">
        <v>43773</v>
      </c>
      <c r="AJ1211">
        <v>13726.19</v>
      </c>
      <c r="AK1211" s="33">
        <f t="shared" si="54"/>
        <v>31</v>
      </c>
      <c r="AL1211" t="str">
        <f t="shared" si="55"/>
        <v>29-33</v>
      </c>
      <c r="AM1211" t="str">
        <f t="shared" si="56"/>
        <v>12.000 a 13.999</v>
      </c>
    </row>
    <row r="1212" spans="1:39" x14ac:dyDescent="0.25">
      <c r="A1212" t="s">
        <v>4815</v>
      </c>
      <c r="B1212" t="s">
        <v>36</v>
      </c>
      <c r="C1212">
        <v>1363672</v>
      </c>
      <c r="D1212">
        <v>33200170808</v>
      </c>
      <c r="E1212" t="s">
        <v>1091</v>
      </c>
      <c r="F1212" t="s">
        <v>37</v>
      </c>
      <c r="G1212" t="s">
        <v>4816</v>
      </c>
      <c r="H1212" t="s">
        <v>117</v>
      </c>
      <c r="I1212" t="s">
        <v>39</v>
      </c>
      <c r="K1212" t="s">
        <v>72</v>
      </c>
      <c r="M1212">
        <v>369</v>
      </c>
      <c r="N1212" t="s">
        <v>242</v>
      </c>
      <c r="O1212" t="s">
        <v>41</v>
      </c>
      <c r="P1212">
        <v>369</v>
      </c>
      <c r="Q1212" t="s">
        <v>242</v>
      </c>
      <c r="R1212" t="s">
        <v>41</v>
      </c>
      <c r="T1212" t="s">
        <v>61</v>
      </c>
      <c r="U1212" t="s">
        <v>1236</v>
      </c>
      <c r="V1212" t="s">
        <v>44</v>
      </c>
      <c r="X1212" t="s">
        <v>45</v>
      </c>
      <c r="AA1212">
        <v>0</v>
      </c>
      <c r="AC1212">
        <v>0</v>
      </c>
      <c r="AG1212" t="s">
        <v>46</v>
      </c>
      <c r="AH1212" t="s">
        <v>158</v>
      </c>
      <c r="AI1212" s="1">
        <v>42881</v>
      </c>
      <c r="AJ1212">
        <v>12272.12</v>
      </c>
      <c r="AK1212" s="33">
        <f t="shared" si="54"/>
        <v>37</v>
      </c>
      <c r="AL1212" t="str">
        <f t="shared" si="55"/>
        <v>34-38</v>
      </c>
      <c r="AM1212" t="str">
        <f t="shared" si="56"/>
        <v>12.000 a 13.999</v>
      </c>
    </row>
    <row r="1213" spans="1:39" x14ac:dyDescent="0.25">
      <c r="A1213" t="s">
        <v>4817</v>
      </c>
      <c r="B1213" t="s">
        <v>36</v>
      </c>
      <c r="C1213">
        <v>1851981</v>
      </c>
      <c r="D1213">
        <v>14951022893</v>
      </c>
      <c r="E1213" t="s">
        <v>4818</v>
      </c>
      <c r="F1213" t="s">
        <v>37</v>
      </c>
      <c r="G1213" t="s">
        <v>4819</v>
      </c>
      <c r="H1213" t="s">
        <v>48</v>
      </c>
      <c r="I1213" t="s">
        <v>39</v>
      </c>
      <c r="K1213" t="s">
        <v>40</v>
      </c>
      <c r="M1213">
        <v>326</v>
      </c>
      <c r="N1213" t="s">
        <v>87</v>
      </c>
      <c r="O1213" t="s">
        <v>86</v>
      </c>
      <c r="P1213">
        <v>326</v>
      </c>
      <c r="Q1213" t="s">
        <v>87</v>
      </c>
      <c r="R1213" t="s">
        <v>86</v>
      </c>
      <c r="T1213" t="s">
        <v>61</v>
      </c>
      <c r="U1213" t="s">
        <v>1278</v>
      </c>
      <c r="V1213" t="s">
        <v>44</v>
      </c>
      <c r="X1213" t="s">
        <v>45</v>
      </c>
      <c r="Z1213" t="s">
        <v>1627</v>
      </c>
      <c r="AA1213">
        <v>0</v>
      </c>
      <c r="AC1213">
        <v>0</v>
      </c>
      <c r="AE1213" t="s">
        <v>4820</v>
      </c>
      <c r="AF1213" t="s">
        <v>4821</v>
      </c>
      <c r="AG1213" t="s">
        <v>46</v>
      </c>
      <c r="AH1213" t="s">
        <v>158</v>
      </c>
      <c r="AI1213" s="1">
        <v>41681</v>
      </c>
      <c r="AJ1213">
        <v>12763.01</v>
      </c>
      <c r="AK1213" s="33">
        <f t="shared" si="54"/>
        <v>51</v>
      </c>
      <c r="AL1213" t="str">
        <f t="shared" si="55"/>
        <v>49-53</v>
      </c>
      <c r="AM1213" t="str">
        <f t="shared" si="56"/>
        <v>12.000 a 13.999</v>
      </c>
    </row>
    <row r="1214" spans="1:39" x14ac:dyDescent="0.25">
      <c r="A1214" t="s">
        <v>4822</v>
      </c>
      <c r="B1214" t="s">
        <v>36</v>
      </c>
      <c r="C1214">
        <v>1035143</v>
      </c>
      <c r="D1214">
        <v>34020586187</v>
      </c>
      <c r="E1214" t="s">
        <v>4823</v>
      </c>
      <c r="F1214" t="s">
        <v>53</v>
      </c>
      <c r="G1214" t="s">
        <v>4824</v>
      </c>
      <c r="H1214" t="s">
        <v>48</v>
      </c>
      <c r="I1214" t="s">
        <v>39</v>
      </c>
      <c r="K1214" t="s">
        <v>72</v>
      </c>
      <c r="L1214" t="s">
        <v>4825</v>
      </c>
      <c r="M1214">
        <v>376</v>
      </c>
      <c r="N1214" t="s">
        <v>164</v>
      </c>
      <c r="O1214" t="s">
        <v>41</v>
      </c>
      <c r="P1214">
        <v>376</v>
      </c>
      <c r="Q1214" t="s">
        <v>164</v>
      </c>
      <c r="R1214" t="s">
        <v>41</v>
      </c>
      <c r="T1214" t="s">
        <v>61</v>
      </c>
      <c r="U1214" t="s">
        <v>1351</v>
      </c>
      <c r="V1214" t="s">
        <v>44</v>
      </c>
      <c r="X1214" t="s">
        <v>45</v>
      </c>
      <c r="AA1214">
        <v>0</v>
      </c>
      <c r="AC1214">
        <v>0</v>
      </c>
      <c r="AG1214" t="s">
        <v>46</v>
      </c>
      <c r="AH1214" t="s">
        <v>158</v>
      </c>
      <c r="AI1214" s="1">
        <v>34050</v>
      </c>
      <c r="AJ1214">
        <v>16977.759999999998</v>
      </c>
      <c r="AK1214" s="33">
        <f t="shared" si="54"/>
        <v>57</v>
      </c>
      <c r="AL1214" t="str">
        <f t="shared" si="55"/>
        <v>54-58</v>
      </c>
      <c r="AM1214" t="str">
        <f t="shared" si="56"/>
        <v>16.000 a 17.999</v>
      </c>
    </row>
    <row r="1215" spans="1:39" x14ac:dyDescent="0.25">
      <c r="A1215" t="s">
        <v>4826</v>
      </c>
      <c r="B1215" t="s">
        <v>36</v>
      </c>
      <c r="C1215">
        <v>1641662</v>
      </c>
      <c r="D1215">
        <v>2740851944</v>
      </c>
      <c r="E1215" t="s">
        <v>4827</v>
      </c>
      <c r="F1215" t="s">
        <v>53</v>
      </c>
      <c r="G1215" t="s">
        <v>4828</v>
      </c>
      <c r="H1215" t="s">
        <v>48</v>
      </c>
      <c r="I1215" t="s">
        <v>39</v>
      </c>
      <c r="K1215" t="s">
        <v>68</v>
      </c>
      <c r="M1215">
        <v>407</v>
      </c>
      <c r="N1215" t="s">
        <v>161</v>
      </c>
      <c r="O1215" t="s">
        <v>41</v>
      </c>
      <c r="P1215">
        <v>407</v>
      </c>
      <c r="Q1215" t="s">
        <v>161</v>
      </c>
      <c r="R1215" t="s">
        <v>41</v>
      </c>
      <c r="T1215" t="s">
        <v>61</v>
      </c>
      <c r="U1215" t="s">
        <v>1285</v>
      </c>
      <c r="V1215" t="s">
        <v>44</v>
      </c>
      <c r="X1215" t="s">
        <v>45</v>
      </c>
      <c r="AA1215">
        <v>0</v>
      </c>
      <c r="AC1215">
        <v>0</v>
      </c>
      <c r="AG1215" t="s">
        <v>46</v>
      </c>
      <c r="AH1215" t="s">
        <v>158</v>
      </c>
      <c r="AI1215" s="1">
        <v>40858</v>
      </c>
      <c r="AJ1215">
        <v>17255.59</v>
      </c>
      <c r="AK1215" s="33">
        <f t="shared" si="54"/>
        <v>44</v>
      </c>
      <c r="AL1215" t="str">
        <f t="shared" si="55"/>
        <v>44-48</v>
      </c>
      <c r="AM1215" t="str">
        <f t="shared" si="56"/>
        <v>16.000 a 17.999</v>
      </c>
    </row>
    <row r="1216" spans="1:39" x14ac:dyDescent="0.25">
      <c r="A1216" t="s">
        <v>4829</v>
      </c>
      <c r="B1216" t="s">
        <v>36</v>
      </c>
      <c r="C1216">
        <v>413612</v>
      </c>
      <c r="D1216">
        <v>53935578687</v>
      </c>
      <c r="E1216" t="s">
        <v>146</v>
      </c>
      <c r="F1216" t="s">
        <v>53</v>
      </c>
      <c r="G1216" t="s">
        <v>4830</v>
      </c>
      <c r="H1216" t="s">
        <v>48</v>
      </c>
      <c r="I1216" t="s">
        <v>39</v>
      </c>
      <c r="K1216" t="s">
        <v>40</v>
      </c>
      <c r="L1216" t="s">
        <v>59</v>
      </c>
      <c r="M1216">
        <v>399</v>
      </c>
      <c r="N1216" t="s">
        <v>115</v>
      </c>
      <c r="O1216" t="s">
        <v>70</v>
      </c>
      <c r="P1216">
        <v>399</v>
      </c>
      <c r="Q1216" t="s">
        <v>115</v>
      </c>
      <c r="R1216" t="s">
        <v>70</v>
      </c>
      <c r="T1216" t="s">
        <v>61</v>
      </c>
      <c r="U1216" t="s">
        <v>1252</v>
      </c>
      <c r="V1216" t="s">
        <v>44</v>
      </c>
      <c r="X1216" t="s">
        <v>45</v>
      </c>
      <c r="AA1216">
        <v>0</v>
      </c>
      <c r="AC1216">
        <v>0</v>
      </c>
      <c r="AG1216" t="s">
        <v>46</v>
      </c>
      <c r="AH1216" t="s">
        <v>158</v>
      </c>
      <c r="AI1216" s="1">
        <v>33591</v>
      </c>
      <c r="AJ1216">
        <v>21198.42</v>
      </c>
      <c r="AK1216" s="33">
        <f t="shared" si="54"/>
        <v>58</v>
      </c>
      <c r="AL1216" t="str">
        <f t="shared" si="55"/>
        <v>54-58</v>
      </c>
      <c r="AM1216" t="str">
        <f t="shared" si="56"/>
        <v>20.000 ou mais</v>
      </c>
    </row>
    <row r="1217" spans="1:39" x14ac:dyDescent="0.25">
      <c r="A1217" t="s">
        <v>4831</v>
      </c>
      <c r="B1217" t="s">
        <v>36</v>
      </c>
      <c r="C1217">
        <v>412268</v>
      </c>
      <c r="D1217">
        <v>30186102615</v>
      </c>
      <c r="E1217" t="s">
        <v>4832</v>
      </c>
      <c r="F1217" t="s">
        <v>53</v>
      </c>
      <c r="G1217" t="s">
        <v>4833</v>
      </c>
      <c r="H1217" t="s">
        <v>48</v>
      </c>
      <c r="I1217" t="s">
        <v>39</v>
      </c>
      <c r="K1217" t="s">
        <v>40</v>
      </c>
      <c r="L1217" t="s">
        <v>54</v>
      </c>
      <c r="M1217">
        <v>807</v>
      </c>
      <c r="N1217" t="s">
        <v>210</v>
      </c>
      <c r="O1217" t="s">
        <v>41</v>
      </c>
      <c r="P1217">
        <v>807</v>
      </c>
      <c r="Q1217" t="s">
        <v>210</v>
      </c>
      <c r="R1217" t="s">
        <v>41</v>
      </c>
      <c r="T1217" t="s">
        <v>61</v>
      </c>
      <c r="U1217" t="s">
        <v>1241</v>
      </c>
      <c r="V1217" t="s">
        <v>44</v>
      </c>
      <c r="X1217" t="s">
        <v>45</v>
      </c>
      <c r="AA1217">
        <v>0</v>
      </c>
      <c r="AC1217">
        <v>0</v>
      </c>
      <c r="AG1217" t="s">
        <v>46</v>
      </c>
      <c r="AH1217" t="s">
        <v>158</v>
      </c>
      <c r="AI1217" s="1">
        <v>30590</v>
      </c>
      <c r="AJ1217">
        <v>22818.080000000002</v>
      </c>
      <c r="AK1217" s="33">
        <f t="shared" si="54"/>
        <v>73</v>
      </c>
      <c r="AL1217" t="str">
        <f t="shared" si="55"/>
        <v>69 ou mais</v>
      </c>
      <c r="AM1217" t="str">
        <f t="shared" si="56"/>
        <v>20.000 ou mais</v>
      </c>
    </row>
    <row r="1218" spans="1:39" x14ac:dyDescent="0.25">
      <c r="A1218" t="s">
        <v>4834</v>
      </c>
      <c r="B1218" t="s">
        <v>36</v>
      </c>
      <c r="C1218">
        <v>1767349</v>
      </c>
      <c r="D1218">
        <v>31167728866</v>
      </c>
      <c r="E1218" t="s">
        <v>4835</v>
      </c>
      <c r="F1218" t="s">
        <v>53</v>
      </c>
      <c r="G1218" t="s">
        <v>4836</v>
      </c>
      <c r="H1218" t="s">
        <v>48</v>
      </c>
      <c r="I1218" t="s">
        <v>39</v>
      </c>
      <c r="K1218" t="s">
        <v>72</v>
      </c>
      <c r="M1218">
        <v>391</v>
      </c>
      <c r="N1218" t="s">
        <v>64</v>
      </c>
      <c r="O1218" t="s">
        <v>41</v>
      </c>
      <c r="P1218">
        <v>391</v>
      </c>
      <c r="Q1218" t="s">
        <v>64</v>
      </c>
      <c r="R1218" t="s">
        <v>41</v>
      </c>
      <c r="T1218" t="s">
        <v>61</v>
      </c>
      <c r="U1218" t="s">
        <v>1269</v>
      </c>
      <c r="V1218" t="s">
        <v>44</v>
      </c>
      <c r="X1218" t="s">
        <v>45</v>
      </c>
      <c r="AA1218">
        <v>26261</v>
      </c>
      <c r="AB1218" t="s">
        <v>660</v>
      </c>
      <c r="AC1218">
        <v>0</v>
      </c>
      <c r="AG1218" t="s">
        <v>46</v>
      </c>
      <c r="AH1218" t="s">
        <v>158</v>
      </c>
      <c r="AI1218" s="1">
        <v>41488</v>
      </c>
      <c r="AJ1218">
        <v>17945.810000000001</v>
      </c>
      <c r="AK1218" s="33">
        <f t="shared" si="54"/>
        <v>39</v>
      </c>
      <c r="AL1218" t="str">
        <f t="shared" si="55"/>
        <v>39-43</v>
      </c>
      <c r="AM1218" t="str">
        <f t="shared" si="56"/>
        <v>16.000 a 17.999</v>
      </c>
    </row>
    <row r="1219" spans="1:39" x14ac:dyDescent="0.25">
      <c r="A1219" t="s">
        <v>4837</v>
      </c>
      <c r="B1219" t="s">
        <v>36</v>
      </c>
      <c r="C1219">
        <v>1507561</v>
      </c>
      <c r="D1219">
        <v>11004528850</v>
      </c>
      <c r="E1219" t="s">
        <v>4838</v>
      </c>
      <c r="F1219" t="s">
        <v>53</v>
      </c>
      <c r="G1219" t="s">
        <v>4839</v>
      </c>
      <c r="H1219" t="s">
        <v>117</v>
      </c>
      <c r="I1219" t="s">
        <v>39</v>
      </c>
      <c r="K1219" t="s">
        <v>72</v>
      </c>
      <c r="L1219" t="s">
        <v>4840</v>
      </c>
      <c r="M1219">
        <v>363</v>
      </c>
      <c r="N1219" t="s">
        <v>155</v>
      </c>
      <c r="O1219" t="s">
        <v>41</v>
      </c>
      <c r="P1219">
        <v>363</v>
      </c>
      <c r="Q1219" t="s">
        <v>155</v>
      </c>
      <c r="R1219" t="s">
        <v>41</v>
      </c>
      <c r="T1219" t="s">
        <v>61</v>
      </c>
      <c r="U1219" t="s">
        <v>1241</v>
      </c>
      <c r="V1219" t="s">
        <v>44</v>
      </c>
      <c r="X1219" t="s">
        <v>45</v>
      </c>
      <c r="AA1219">
        <v>0</v>
      </c>
      <c r="AC1219">
        <v>0</v>
      </c>
      <c r="AG1219" t="s">
        <v>46</v>
      </c>
      <c r="AH1219" t="s">
        <v>158</v>
      </c>
      <c r="AI1219" s="1">
        <v>38594</v>
      </c>
      <c r="AJ1219">
        <v>18663.64</v>
      </c>
      <c r="AK1219" s="33">
        <f t="shared" ref="AK1219:AK1282" si="57">(YEAR($AO$2))-YEAR(E1219)</f>
        <v>51</v>
      </c>
      <c r="AL1219" t="str">
        <f t="shared" ref="AL1219:AL1282" si="58">VLOOKUP(AK1219,$AQ$2:$AR$13,2,1)</f>
        <v>49-53</v>
      </c>
      <c r="AM1219" t="str">
        <f t="shared" ref="AM1219:AM1282" si="59">VLOOKUP(AJ1219,$AS$2:$AT$12,2,1)</f>
        <v>18.000 a 19.999</v>
      </c>
    </row>
    <row r="1220" spans="1:39" x14ac:dyDescent="0.25">
      <c r="A1220" t="s">
        <v>4841</v>
      </c>
      <c r="B1220" t="s">
        <v>36</v>
      </c>
      <c r="C1220">
        <v>2139903</v>
      </c>
      <c r="D1220">
        <v>31439740879</v>
      </c>
      <c r="E1220" t="s">
        <v>4842</v>
      </c>
      <c r="F1220" t="s">
        <v>53</v>
      </c>
      <c r="G1220" t="s">
        <v>4843</v>
      </c>
      <c r="H1220" t="s">
        <v>48</v>
      </c>
      <c r="I1220" t="s">
        <v>39</v>
      </c>
      <c r="K1220" t="s">
        <v>72</v>
      </c>
      <c r="M1220">
        <v>1326</v>
      </c>
      <c r="N1220" t="s">
        <v>4844</v>
      </c>
      <c r="O1220" t="s">
        <v>86</v>
      </c>
      <c r="P1220">
        <v>314</v>
      </c>
      <c r="Q1220" t="s">
        <v>135</v>
      </c>
      <c r="R1220" t="s">
        <v>86</v>
      </c>
      <c r="T1220" t="s">
        <v>61</v>
      </c>
      <c r="U1220" t="s">
        <v>1278</v>
      </c>
      <c r="V1220" t="s">
        <v>44</v>
      </c>
      <c r="X1220" t="s">
        <v>45</v>
      </c>
      <c r="AA1220">
        <v>0</v>
      </c>
      <c r="AC1220">
        <v>0</v>
      </c>
      <c r="AG1220" t="s">
        <v>46</v>
      </c>
      <c r="AH1220" t="s">
        <v>158</v>
      </c>
      <c r="AI1220" s="1">
        <v>41822</v>
      </c>
      <c r="AJ1220">
        <v>13746.19</v>
      </c>
      <c r="AK1220" s="33">
        <f t="shared" si="57"/>
        <v>39</v>
      </c>
      <c r="AL1220" t="str">
        <f t="shared" si="58"/>
        <v>39-43</v>
      </c>
      <c r="AM1220" t="str">
        <f t="shared" si="59"/>
        <v>12.000 a 13.999</v>
      </c>
    </row>
    <row r="1221" spans="1:39" x14ac:dyDescent="0.25">
      <c r="A1221" t="s">
        <v>4845</v>
      </c>
      <c r="B1221" t="s">
        <v>36</v>
      </c>
      <c r="C1221">
        <v>1304283</v>
      </c>
      <c r="D1221">
        <v>66154901615</v>
      </c>
      <c r="E1221" t="s">
        <v>4846</v>
      </c>
      <c r="F1221" t="s">
        <v>53</v>
      </c>
      <c r="G1221" t="s">
        <v>4847</v>
      </c>
      <c r="H1221" t="s">
        <v>48</v>
      </c>
      <c r="I1221" t="s">
        <v>39</v>
      </c>
      <c r="K1221" t="s">
        <v>40</v>
      </c>
      <c r="L1221" t="s">
        <v>313</v>
      </c>
      <c r="M1221">
        <v>806</v>
      </c>
      <c r="N1221" t="s">
        <v>265</v>
      </c>
      <c r="O1221" t="s">
        <v>41</v>
      </c>
      <c r="P1221">
        <v>806</v>
      </c>
      <c r="Q1221" t="s">
        <v>265</v>
      </c>
      <c r="R1221" t="s">
        <v>41</v>
      </c>
      <c r="T1221" t="s">
        <v>61</v>
      </c>
      <c r="U1221" t="s">
        <v>1269</v>
      </c>
      <c r="V1221" t="s">
        <v>44</v>
      </c>
      <c r="X1221" t="s">
        <v>45</v>
      </c>
      <c r="AA1221">
        <v>0</v>
      </c>
      <c r="AC1221">
        <v>0</v>
      </c>
      <c r="AG1221" t="s">
        <v>46</v>
      </c>
      <c r="AH1221" t="s">
        <v>158</v>
      </c>
      <c r="AI1221" s="1">
        <v>39835</v>
      </c>
      <c r="AJ1221">
        <v>17945.810000000001</v>
      </c>
      <c r="AK1221" s="33">
        <f t="shared" si="57"/>
        <v>54</v>
      </c>
      <c r="AL1221" t="str">
        <f t="shared" si="58"/>
        <v>54-58</v>
      </c>
      <c r="AM1221" t="str">
        <f t="shared" si="59"/>
        <v>16.000 a 17.999</v>
      </c>
    </row>
    <row r="1222" spans="1:39" x14ac:dyDescent="0.25">
      <c r="A1222" t="s">
        <v>4848</v>
      </c>
      <c r="B1222" t="s">
        <v>36</v>
      </c>
      <c r="C1222">
        <v>2891218</v>
      </c>
      <c r="D1222">
        <v>29852267833</v>
      </c>
      <c r="E1222" t="s">
        <v>4849</v>
      </c>
      <c r="F1222" t="s">
        <v>53</v>
      </c>
      <c r="G1222" t="s">
        <v>4850</v>
      </c>
      <c r="H1222" t="s">
        <v>48</v>
      </c>
      <c r="I1222" t="s">
        <v>39</v>
      </c>
      <c r="K1222" t="s">
        <v>72</v>
      </c>
      <c r="M1222">
        <v>403</v>
      </c>
      <c r="N1222" t="s">
        <v>105</v>
      </c>
      <c r="O1222" t="s">
        <v>41</v>
      </c>
      <c r="P1222">
        <v>403</v>
      </c>
      <c r="Q1222" t="s">
        <v>105</v>
      </c>
      <c r="R1222" t="s">
        <v>41</v>
      </c>
      <c r="T1222" t="s">
        <v>61</v>
      </c>
      <c r="U1222" t="s">
        <v>1285</v>
      </c>
      <c r="V1222" t="s">
        <v>44</v>
      </c>
      <c r="X1222" t="s">
        <v>45</v>
      </c>
      <c r="AA1222">
        <v>0</v>
      </c>
      <c r="AC1222">
        <v>0</v>
      </c>
      <c r="AG1222" t="s">
        <v>46</v>
      </c>
      <c r="AH1222" t="s">
        <v>158</v>
      </c>
      <c r="AI1222" s="1">
        <v>41184</v>
      </c>
      <c r="AJ1222">
        <v>17255.59</v>
      </c>
      <c r="AK1222" s="33">
        <f t="shared" si="57"/>
        <v>44</v>
      </c>
      <c r="AL1222" t="str">
        <f t="shared" si="58"/>
        <v>44-48</v>
      </c>
      <c r="AM1222" t="str">
        <f t="shared" si="59"/>
        <v>16.000 a 17.999</v>
      </c>
    </row>
    <row r="1223" spans="1:39" x14ac:dyDescent="0.25">
      <c r="A1223" t="s">
        <v>4851</v>
      </c>
      <c r="B1223" t="s">
        <v>36</v>
      </c>
      <c r="C1223">
        <v>413896</v>
      </c>
      <c r="D1223">
        <v>11414766149</v>
      </c>
      <c r="E1223" t="s">
        <v>4852</v>
      </c>
      <c r="F1223" t="s">
        <v>53</v>
      </c>
      <c r="G1223" t="s">
        <v>4853</v>
      </c>
      <c r="H1223" t="s">
        <v>38</v>
      </c>
      <c r="I1223" t="s">
        <v>39</v>
      </c>
      <c r="K1223" t="s">
        <v>114</v>
      </c>
      <c r="L1223" t="s">
        <v>216</v>
      </c>
      <c r="M1223">
        <v>391</v>
      </c>
      <c r="N1223" t="s">
        <v>64</v>
      </c>
      <c r="O1223" t="s">
        <v>41</v>
      </c>
      <c r="P1223">
        <v>391</v>
      </c>
      <c r="Q1223" t="s">
        <v>64</v>
      </c>
      <c r="R1223" t="s">
        <v>41</v>
      </c>
      <c r="T1223" t="s">
        <v>61</v>
      </c>
      <c r="U1223" t="s">
        <v>1252</v>
      </c>
      <c r="V1223" t="s">
        <v>44</v>
      </c>
      <c r="X1223" t="s">
        <v>45</v>
      </c>
      <c r="AA1223">
        <v>0</v>
      </c>
      <c r="AC1223">
        <v>0</v>
      </c>
      <c r="AG1223" t="s">
        <v>46</v>
      </c>
      <c r="AH1223" t="s">
        <v>158</v>
      </c>
      <c r="AI1223" s="1">
        <v>33637</v>
      </c>
      <c r="AJ1223">
        <v>25762.74</v>
      </c>
      <c r="AK1223" s="33">
        <f t="shared" si="57"/>
        <v>67</v>
      </c>
      <c r="AL1223" t="str">
        <f t="shared" si="58"/>
        <v>64-68</v>
      </c>
      <c r="AM1223" t="str">
        <f t="shared" si="59"/>
        <v>20.000 ou mais</v>
      </c>
    </row>
    <row r="1224" spans="1:39" x14ac:dyDescent="0.25">
      <c r="A1224" t="s">
        <v>4854</v>
      </c>
      <c r="B1224" t="s">
        <v>36</v>
      </c>
      <c r="C1224">
        <v>1734405</v>
      </c>
      <c r="D1224">
        <v>17483145803</v>
      </c>
      <c r="E1224" t="s">
        <v>360</v>
      </c>
      <c r="F1224" t="s">
        <v>53</v>
      </c>
      <c r="G1224" t="s">
        <v>4855</v>
      </c>
      <c r="H1224" t="s">
        <v>48</v>
      </c>
      <c r="I1224" t="s">
        <v>39</v>
      </c>
      <c r="K1224" t="s">
        <v>72</v>
      </c>
      <c r="M1224">
        <v>369</v>
      </c>
      <c r="N1224" t="s">
        <v>242</v>
      </c>
      <c r="O1224" t="s">
        <v>41</v>
      </c>
      <c r="P1224">
        <v>369</v>
      </c>
      <c r="Q1224" t="s">
        <v>242</v>
      </c>
      <c r="R1224" t="s">
        <v>41</v>
      </c>
      <c r="T1224" t="s">
        <v>61</v>
      </c>
      <c r="U1224" t="s">
        <v>1285</v>
      </c>
      <c r="V1224" t="s">
        <v>44</v>
      </c>
      <c r="X1224" t="s">
        <v>45</v>
      </c>
      <c r="AA1224">
        <v>0</v>
      </c>
      <c r="AC1224">
        <v>0</v>
      </c>
      <c r="AG1224" t="s">
        <v>46</v>
      </c>
      <c r="AH1224" t="s">
        <v>158</v>
      </c>
      <c r="AI1224" s="1">
        <v>40588</v>
      </c>
      <c r="AJ1224">
        <v>17255.59</v>
      </c>
      <c r="AK1224" s="33">
        <f t="shared" si="57"/>
        <v>45</v>
      </c>
      <c r="AL1224" t="str">
        <f t="shared" si="58"/>
        <v>44-48</v>
      </c>
      <c r="AM1224" t="str">
        <f t="shared" si="59"/>
        <v>16.000 a 17.999</v>
      </c>
    </row>
    <row r="1225" spans="1:39" x14ac:dyDescent="0.25">
      <c r="A1225" t="s">
        <v>4856</v>
      </c>
      <c r="B1225" t="s">
        <v>36</v>
      </c>
      <c r="C1225">
        <v>1975232</v>
      </c>
      <c r="D1225">
        <v>342589067</v>
      </c>
      <c r="E1225" t="s">
        <v>4857</v>
      </c>
      <c r="F1225" t="s">
        <v>53</v>
      </c>
      <c r="G1225" t="s">
        <v>4858</v>
      </c>
      <c r="H1225" t="s">
        <v>48</v>
      </c>
      <c r="I1225" t="s">
        <v>39</v>
      </c>
      <c r="K1225" t="s">
        <v>271</v>
      </c>
      <c r="M1225">
        <v>314</v>
      </c>
      <c r="N1225" t="s">
        <v>135</v>
      </c>
      <c r="O1225" t="s">
        <v>86</v>
      </c>
      <c r="P1225">
        <v>314</v>
      </c>
      <c r="Q1225" t="s">
        <v>135</v>
      </c>
      <c r="R1225" t="s">
        <v>86</v>
      </c>
      <c r="T1225" t="s">
        <v>61</v>
      </c>
      <c r="U1225" t="s">
        <v>1244</v>
      </c>
      <c r="V1225" t="s">
        <v>44</v>
      </c>
      <c r="X1225" t="s">
        <v>45</v>
      </c>
      <c r="AA1225">
        <v>0</v>
      </c>
      <c r="AC1225">
        <v>0</v>
      </c>
      <c r="AG1225" t="s">
        <v>46</v>
      </c>
      <c r="AH1225" t="s">
        <v>158</v>
      </c>
      <c r="AI1225" s="1">
        <v>44789</v>
      </c>
      <c r="AJ1225">
        <v>9616.18</v>
      </c>
      <c r="AK1225" s="33">
        <f t="shared" si="57"/>
        <v>39</v>
      </c>
      <c r="AL1225" t="str">
        <f t="shared" si="58"/>
        <v>39-43</v>
      </c>
      <c r="AM1225" t="str">
        <f t="shared" si="59"/>
        <v>8.000 a 9.999</v>
      </c>
    </row>
    <row r="1226" spans="1:39" x14ac:dyDescent="0.25">
      <c r="A1226" t="s">
        <v>4859</v>
      </c>
      <c r="B1226" t="s">
        <v>36</v>
      </c>
      <c r="C1226">
        <v>1123227</v>
      </c>
      <c r="D1226">
        <v>52631915615</v>
      </c>
      <c r="E1226" t="s">
        <v>4860</v>
      </c>
      <c r="F1226" t="s">
        <v>53</v>
      </c>
      <c r="G1226" t="s">
        <v>4861</v>
      </c>
      <c r="H1226" t="s">
        <v>48</v>
      </c>
      <c r="I1226" t="s">
        <v>39</v>
      </c>
      <c r="K1226" t="s">
        <v>40</v>
      </c>
      <c r="L1226" t="s">
        <v>659</v>
      </c>
      <c r="M1226">
        <v>29</v>
      </c>
      <c r="N1226" t="s">
        <v>51</v>
      </c>
      <c r="O1226" t="s">
        <v>41</v>
      </c>
      <c r="P1226">
        <v>319</v>
      </c>
      <c r="Q1226" t="s">
        <v>118</v>
      </c>
      <c r="R1226" t="s">
        <v>86</v>
      </c>
      <c r="T1226" t="s">
        <v>61</v>
      </c>
      <c r="U1226" t="s">
        <v>1252</v>
      </c>
      <c r="V1226" t="s">
        <v>44</v>
      </c>
      <c r="X1226" t="s">
        <v>45</v>
      </c>
      <c r="AA1226">
        <v>0</v>
      </c>
      <c r="AC1226">
        <v>0</v>
      </c>
      <c r="AG1226" t="s">
        <v>46</v>
      </c>
      <c r="AH1226" t="s">
        <v>158</v>
      </c>
      <c r="AI1226" s="1">
        <v>34362</v>
      </c>
      <c r="AJ1226">
        <v>27765.57</v>
      </c>
      <c r="AK1226" s="33">
        <f t="shared" si="57"/>
        <v>55</v>
      </c>
      <c r="AL1226" t="str">
        <f t="shared" si="58"/>
        <v>54-58</v>
      </c>
      <c r="AM1226" t="str">
        <f t="shared" si="59"/>
        <v>20.000 ou mais</v>
      </c>
    </row>
    <row r="1227" spans="1:39" x14ac:dyDescent="0.25">
      <c r="A1227" t="s">
        <v>4862</v>
      </c>
      <c r="B1227" t="s">
        <v>36</v>
      </c>
      <c r="C1227">
        <v>1251653</v>
      </c>
      <c r="D1227">
        <v>5130421647</v>
      </c>
      <c r="E1227" t="s">
        <v>4863</v>
      </c>
      <c r="F1227" t="s">
        <v>53</v>
      </c>
      <c r="G1227" t="s">
        <v>4864</v>
      </c>
      <c r="H1227" t="s">
        <v>48</v>
      </c>
      <c r="I1227" t="s">
        <v>39</v>
      </c>
      <c r="K1227" t="s">
        <v>40</v>
      </c>
      <c r="M1227">
        <v>399</v>
      </c>
      <c r="N1227" t="s">
        <v>115</v>
      </c>
      <c r="O1227" t="s">
        <v>70</v>
      </c>
      <c r="P1227">
        <v>399</v>
      </c>
      <c r="Q1227" t="s">
        <v>115</v>
      </c>
      <c r="R1227" t="s">
        <v>70</v>
      </c>
      <c r="T1227" t="s">
        <v>61</v>
      </c>
      <c r="U1227" t="s">
        <v>1236</v>
      </c>
      <c r="V1227" t="s">
        <v>44</v>
      </c>
      <c r="X1227" t="s">
        <v>45</v>
      </c>
      <c r="AA1227">
        <v>0</v>
      </c>
      <c r="AC1227">
        <v>0</v>
      </c>
      <c r="AG1227" t="s">
        <v>46</v>
      </c>
      <c r="AH1227" t="s">
        <v>158</v>
      </c>
      <c r="AI1227" s="1">
        <v>42884</v>
      </c>
      <c r="AJ1227">
        <v>12272.12</v>
      </c>
      <c r="AK1227" s="33">
        <f t="shared" si="57"/>
        <v>41</v>
      </c>
      <c r="AL1227" t="str">
        <f t="shared" si="58"/>
        <v>39-43</v>
      </c>
      <c r="AM1227" t="str">
        <f t="shared" si="59"/>
        <v>12.000 a 13.999</v>
      </c>
    </row>
    <row r="1228" spans="1:39" x14ac:dyDescent="0.25">
      <c r="A1228" t="s">
        <v>4865</v>
      </c>
      <c r="B1228" t="s">
        <v>36</v>
      </c>
      <c r="C1228">
        <v>2568440</v>
      </c>
      <c r="D1228">
        <v>18659539893</v>
      </c>
      <c r="E1228" t="s">
        <v>4866</v>
      </c>
      <c r="F1228" t="s">
        <v>53</v>
      </c>
      <c r="G1228" t="s">
        <v>4867</v>
      </c>
      <c r="H1228" t="s">
        <v>48</v>
      </c>
      <c r="I1228" t="s">
        <v>39</v>
      </c>
      <c r="K1228" t="s">
        <v>72</v>
      </c>
      <c r="L1228" t="s">
        <v>790</v>
      </c>
      <c r="M1228">
        <v>407</v>
      </c>
      <c r="N1228" t="s">
        <v>161</v>
      </c>
      <c r="O1228" t="s">
        <v>41</v>
      </c>
      <c r="P1228">
        <v>407</v>
      </c>
      <c r="Q1228" t="s">
        <v>161</v>
      </c>
      <c r="R1228" t="s">
        <v>41</v>
      </c>
      <c r="T1228" t="s">
        <v>61</v>
      </c>
      <c r="U1228" t="s">
        <v>1241</v>
      </c>
      <c r="V1228" t="s">
        <v>44</v>
      </c>
      <c r="X1228" t="s">
        <v>45</v>
      </c>
      <c r="AA1228">
        <v>0</v>
      </c>
      <c r="AC1228">
        <v>0</v>
      </c>
      <c r="AG1228" t="s">
        <v>46</v>
      </c>
      <c r="AH1228" t="s">
        <v>158</v>
      </c>
      <c r="AI1228" s="1">
        <v>39660</v>
      </c>
      <c r="AJ1228">
        <v>18663.64</v>
      </c>
      <c r="AK1228" s="33">
        <f t="shared" si="57"/>
        <v>46</v>
      </c>
      <c r="AL1228" t="str">
        <f t="shared" si="58"/>
        <v>44-48</v>
      </c>
      <c r="AM1228" t="str">
        <f t="shared" si="59"/>
        <v>18.000 a 19.999</v>
      </c>
    </row>
    <row r="1229" spans="1:39" x14ac:dyDescent="0.25">
      <c r="A1229" t="s">
        <v>4868</v>
      </c>
      <c r="B1229" t="s">
        <v>36</v>
      </c>
      <c r="C1229">
        <v>1624899</v>
      </c>
      <c r="D1229">
        <v>16344175850</v>
      </c>
      <c r="E1229" t="s">
        <v>4869</v>
      </c>
      <c r="F1229" t="s">
        <v>53</v>
      </c>
      <c r="G1229" t="s">
        <v>4870</v>
      </c>
      <c r="H1229" t="s">
        <v>48</v>
      </c>
      <c r="I1229" t="s">
        <v>39</v>
      </c>
      <c r="K1229" t="s">
        <v>72</v>
      </c>
      <c r="L1229" t="s">
        <v>139</v>
      </c>
      <c r="M1229">
        <v>1155</v>
      </c>
      <c r="N1229" t="s">
        <v>188</v>
      </c>
      <c r="O1229" t="s">
        <v>55</v>
      </c>
      <c r="P1229">
        <v>1155</v>
      </c>
      <c r="Q1229" t="s">
        <v>188</v>
      </c>
      <c r="R1229" t="s">
        <v>55</v>
      </c>
      <c r="T1229" t="s">
        <v>61</v>
      </c>
      <c r="U1229" t="s">
        <v>1241</v>
      </c>
      <c r="V1229" t="s">
        <v>44</v>
      </c>
      <c r="X1229" t="s">
        <v>45</v>
      </c>
      <c r="AA1229">
        <v>0</v>
      </c>
      <c r="AC1229">
        <v>0</v>
      </c>
      <c r="AG1229" t="s">
        <v>46</v>
      </c>
      <c r="AH1229" t="s">
        <v>158</v>
      </c>
      <c r="AI1229" s="1">
        <v>39549</v>
      </c>
      <c r="AJ1229">
        <v>22516.400000000001</v>
      </c>
      <c r="AK1229" s="33">
        <f t="shared" si="57"/>
        <v>50</v>
      </c>
      <c r="AL1229" t="str">
        <f t="shared" si="58"/>
        <v>49-53</v>
      </c>
      <c r="AM1229" t="str">
        <f t="shared" si="59"/>
        <v>20.000 ou mais</v>
      </c>
    </row>
    <row r="1230" spans="1:39" x14ac:dyDescent="0.25">
      <c r="A1230" t="s">
        <v>4871</v>
      </c>
      <c r="B1230" t="s">
        <v>36</v>
      </c>
      <c r="C1230">
        <v>3119293</v>
      </c>
      <c r="D1230">
        <v>33842484810</v>
      </c>
      <c r="E1230" t="s">
        <v>287</v>
      </c>
      <c r="F1230" t="s">
        <v>53</v>
      </c>
      <c r="G1230" t="s">
        <v>4872</v>
      </c>
      <c r="H1230" t="s">
        <v>48</v>
      </c>
      <c r="I1230" t="s">
        <v>39</v>
      </c>
      <c r="K1230" t="s">
        <v>72</v>
      </c>
      <c r="M1230">
        <v>340</v>
      </c>
      <c r="N1230" t="s">
        <v>143</v>
      </c>
      <c r="O1230" t="s">
        <v>41</v>
      </c>
      <c r="P1230">
        <v>340</v>
      </c>
      <c r="Q1230" t="s">
        <v>143</v>
      </c>
      <c r="R1230" t="s">
        <v>41</v>
      </c>
      <c r="T1230" t="s">
        <v>61</v>
      </c>
      <c r="U1230" t="s">
        <v>1257</v>
      </c>
      <c r="V1230" t="s">
        <v>44</v>
      </c>
      <c r="X1230" t="s">
        <v>45</v>
      </c>
      <c r="AA1230">
        <v>0</v>
      </c>
      <c r="AC1230">
        <v>0</v>
      </c>
      <c r="AG1230" t="s">
        <v>46</v>
      </c>
      <c r="AH1230" t="s">
        <v>158</v>
      </c>
      <c r="AI1230" s="1">
        <v>43563</v>
      </c>
      <c r="AJ1230">
        <v>11800.12</v>
      </c>
      <c r="AK1230" s="33">
        <f t="shared" si="57"/>
        <v>38</v>
      </c>
      <c r="AL1230" t="str">
        <f t="shared" si="58"/>
        <v>34-38</v>
      </c>
      <c r="AM1230" t="str">
        <f t="shared" si="59"/>
        <v>10.000 a 11.999</v>
      </c>
    </row>
    <row r="1231" spans="1:39" x14ac:dyDescent="0.25">
      <c r="A1231" t="s">
        <v>4873</v>
      </c>
      <c r="B1231" t="s">
        <v>36</v>
      </c>
      <c r="C1231">
        <v>1123272</v>
      </c>
      <c r="D1231">
        <v>6086507813</v>
      </c>
      <c r="E1231" t="s">
        <v>4874</v>
      </c>
      <c r="F1231" t="s">
        <v>53</v>
      </c>
      <c r="G1231" t="s">
        <v>4875</v>
      </c>
      <c r="H1231" t="s">
        <v>48</v>
      </c>
      <c r="I1231" t="s">
        <v>39</v>
      </c>
      <c r="K1231" t="s">
        <v>72</v>
      </c>
      <c r="L1231" t="s">
        <v>139</v>
      </c>
      <c r="M1231">
        <v>808</v>
      </c>
      <c r="N1231" t="s">
        <v>127</v>
      </c>
      <c r="O1231" t="s">
        <v>41</v>
      </c>
      <c r="P1231">
        <v>808</v>
      </c>
      <c r="Q1231" t="s">
        <v>127</v>
      </c>
      <c r="R1231" t="s">
        <v>41</v>
      </c>
      <c r="T1231" t="s">
        <v>61</v>
      </c>
      <c r="U1231" t="s">
        <v>1269</v>
      </c>
      <c r="V1231" t="s">
        <v>44</v>
      </c>
      <c r="X1231" t="s">
        <v>45</v>
      </c>
      <c r="AA1231">
        <v>0</v>
      </c>
      <c r="AC1231">
        <v>0</v>
      </c>
      <c r="AG1231" t="s">
        <v>46</v>
      </c>
      <c r="AH1231" t="s">
        <v>158</v>
      </c>
      <c r="AI1231" s="1">
        <v>34453</v>
      </c>
      <c r="AJ1231">
        <v>19262.86</v>
      </c>
      <c r="AK1231" s="33">
        <f t="shared" si="57"/>
        <v>57</v>
      </c>
      <c r="AL1231" t="str">
        <f t="shared" si="58"/>
        <v>54-58</v>
      </c>
      <c r="AM1231" t="str">
        <f t="shared" si="59"/>
        <v>18.000 a 19.999</v>
      </c>
    </row>
    <row r="1232" spans="1:39" x14ac:dyDescent="0.25">
      <c r="A1232" t="s">
        <v>4876</v>
      </c>
      <c r="B1232" t="s">
        <v>36</v>
      </c>
      <c r="C1232">
        <v>1455388</v>
      </c>
      <c r="D1232">
        <v>10270898875</v>
      </c>
      <c r="E1232" t="s">
        <v>4877</v>
      </c>
      <c r="F1232" t="s">
        <v>53</v>
      </c>
      <c r="G1232" t="s">
        <v>4878</v>
      </c>
      <c r="H1232" t="s">
        <v>48</v>
      </c>
      <c r="I1232" t="s">
        <v>39</v>
      </c>
      <c r="K1232" t="s">
        <v>72</v>
      </c>
      <c r="M1232">
        <v>395</v>
      </c>
      <c r="N1232" t="s">
        <v>107</v>
      </c>
      <c r="O1232" t="s">
        <v>41</v>
      </c>
      <c r="P1232">
        <v>395</v>
      </c>
      <c r="Q1232" t="s">
        <v>107</v>
      </c>
      <c r="R1232" t="s">
        <v>41</v>
      </c>
      <c r="T1232" t="s">
        <v>61</v>
      </c>
      <c r="U1232" t="s">
        <v>1241</v>
      </c>
      <c r="V1232" t="s">
        <v>44</v>
      </c>
      <c r="X1232" t="s">
        <v>45</v>
      </c>
      <c r="AA1232">
        <v>26277</v>
      </c>
      <c r="AB1232" t="s">
        <v>238</v>
      </c>
      <c r="AC1232">
        <v>0</v>
      </c>
      <c r="AG1232" t="s">
        <v>46</v>
      </c>
      <c r="AH1232" t="s">
        <v>158</v>
      </c>
      <c r="AI1232" s="1">
        <v>40345</v>
      </c>
      <c r="AJ1232">
        <v>18663.64</v>
      </c>
      <c r="AK1232" s="33">
        <f t="shared" si="57"/>
        <v>55</v>
      </c>
      <c r="AL1232" t="str">
        <f t="shared" si="58"/>
        <v>54-58</v>
      </c>
      <c r="AM1232" t="str">
        <f t="shared" si="59"/>
        <v>18.000 a 19.999</v>
      </c>
    </row>
    <row r="1233" spans="1:39" x14ac:dyDescent="0.25">
      <c r="A1233" t="s">
        <v>4879</v>
      </c>
      <c r="B1233" t="s">
        <v>36</v>
      </c>
      <c r="C1233">
        <v>413605</v>
      </c>
      <c r="D1233">
        <v>39356531668</v>
      </c>
      <c r="E1233" t="s">
        <v>4880</v>
      </c>
      <c r="F1233" t="s">
        <v>53</v>
      </c>
      <c r="G1233" t="s">
        <v>4881</v>
      </c>
      <c r="H1233" t="s">
        <v>48</v>
      </c>
      <c r="I1233" t="s">
        <v>39</v>
      </c>
      <c r="K1233" t="s">
        <v>40</v>
      </c>
      <c r="L1233" t="s">
        <v>59</v>
      </c>
      <c r="M1233">
        <v>288</v>
      </c>
      <c r="N1233" t="s">
        <v>186</v>
      </c>
      <c r="O1233" t="s">
        <v>86</v>
      </c>
      <c r="P1233">
        <v>288</v>
      </c>
      <c r="Q1233" t="s">
        <v>186</v>
      </c>
      <c r="R1233" t="s">
        <v>86</v>
      </c>
      <c r="T1233" t="s">
        <v>61</v>
      </c>
      <c r="U1233" t="s">
        <v>1241</v>
      </c>
      <c r="V1233" t="s">
        <v>44</v>
      </c>
      <c r="X1233" t="s">
        <v>45</v>
      </c>
      <c r="AA1233">
        <v>0</v>
      </c>
      <c r="AC1233">
        <v>0</v>
      </c>
      <c r="AG1233" t="s">
        <v>46</v>
      </c>
      <c r="AH1233" t="s">
        <v>158</v>
      </c>
      <c r="AI1233" s="1">
        <v>33604</v>
      </c>
      <c r="AJ1233">
        <v>22678.240000000002</v>
      </c>
      <c r="AK1233" s="33">
        <f t="shared" si="57"/>
        <v>61</v>
      </c>
      <c r="AL1233" t="str">
        <f t="shared" si="58"/>
        <v>59-63</v>
      </c>
      <c r="AM1233" t="str">
        <f t="shared" si="59"/>
        <v>20.000 ou mais</v>
      </c>
    </row>
    <row r="1234" spans="1:39" x14ac:dyDescent="0.25">
      <c r="A1234" t="s">
        <v>4882</v>
      </c>
      <c r="B1234" t="s">
        <v>36</v>
      </c>
      <c r="C1234">
        <v>1035167</v>
      </c>
      <c r="D1234">
        <v>51418924687</v>
      </c>
      <c r="E1234" t="s">
        <v>4883</v>
      </c>
      <c r="F1234" t="s">
        <v>53</v>
      </c>
      <c r="G1234" t="s">
        <v>4884</v>
      </c>
      <c r="H1234" t="s">
        <v>48</v>
      </c>
      <c r="I1234" t="s">
        <v>39</v>
      </c>
      <c r="K1234" t="s">
        <v>40</v>
      </c>
      <c r="L1234" t="s">
        <v>134</v>
      </c>
      <c r="M1234">
        <v>376</v>
      </c>
      <c r="N1234" t="s">
        <v>164</v>
      </c>
      <c r="O1234" t="s">
        <v>41</v>
      </c>
      <c r="P1234">
        <v>376</v>
      </c>
      <c r="Q1234" t="s">
        <v>164</v>
      </c>
      <c r="R1234" t="s">
        <v>41</v>
      </c>
      <c r="T1234" t="s">
        <v>61</v>
      </c>
      <c r="U1234" t="s">
        <v>1241</v>
      </c>
      <c r="V1234" t="s">
        <v>44</v>
      </c>
      <c r="X1234" t="s">
        <v>45</v>
      </c>
      <c r="AA1234">
        <v>0</v>
      </c>
      <c r="AC1234">
        <v>0</v>
      </c>
      <c r="AG1234" t="s">
        <v>46</v>
      </c>
      <c r="AH1234" t="s">
        <v>47</v>
      </c>
      <c r="AI1234" s="1">
        <v>34050</v>
      </c>
      <c r="AJ1234">
        <v>11621.37</v>
      </c>
      <c r="AK1234" s="33">
        <f t="shared" si="57"/>
        <v>56</v>
      </c>
      <c r="AL1234" t="str">
        <f t="shared" si="58"/>
        <v>54-58</v>
      </c>
      <c r="AM1234" t="str">
        <f t="shared" si="59"/>
        <v>10.000 a 11.999</v>
      </c>
    </row>
    <row r="1235" spans="1:39" x14ac:dyDescent="0.25">
      <c r="A1235" t="s">
        <v>4885</v>
      </c>
      <c r="B1235" t="s">
        <v>36</v>
      </c>
      <c r="C1235">
        <v>1123599</v>
      </c>
      <c r="D1235">
        <v>73993573668</v>
      </c>
      <c r="E1235" t="s">
        <v>4886</v>
      </c>
      <c r="F1235" t="s">
        <v>53</v>
      </c>
      <c r="G1235" t="s">
        <v>4887</v>
      </c>
      <c r="H1235" t="s">
        <v>48</v>
      </c>
      <c r="I1235" t="s">
        <v>39</v>
      </c>
      <c r="K1235" t="s">
        <v>40</v>
      </c>
      <c r="L1235" t="s">
        <v>59</v>
      </c>
      <c r="M1235">
        <v>307</v>
      </c>
      <c r="N1235" t="s">
        <v>1332</v>
      </c>
      <c r="O1235" t="s">
        <v>86</v>
      </c>
      <c r="P1235">
        <v>305</v>
      </c>
      <c r="Q1235" t="s">
        <v>100</v>
      </c>
      <c r="R1235" t="s">
        <v>86</v>
      </c>
      <c r="T1235" t="s">
        <v>43</v>
      </c>
      <c r="U1235" t="s">
        <v>1434</v>
      </c>
      <c r="V1235" t="s">
        <v>44</v>
      </c>
      <c r="X1235" t="s">
        <v>45</v>
      </c>
      <c r="AA1235">
        <v>0</v>
      </c>
      <c r="AC1235">
        <v>0</v>
      </c>
      <c r="AG1235" t="s">
        <v>46</v>
      </c>
      <c r="AH1235" t="s">
        <v>47</v>
      </c>
      <c r="AI1235" s="1">
        <v>37750</v>
      </c>
      <c r="AJ1235">
        <v>4333.51</v>
      </c>
      <c r="AK1235" s="33">
        <f t="shared" si="57"/>
        <v>59</v>
      </c>
      <c r="AL1235" t="str">
        <f t="shared" si="58"/>
        <v>59-63</v>
      </c>
      <c r="AM1235" t="str">
        <f t="shared" si="59"/>
        <v>4.000 a 5.999</v>
      </c>
    </row>
    <row r="1236" spans="1:39" x14ac:dyDescent="0.25">
      <c r="A1236" t="s">
        <v>4888</v>
      </c>
      <c r="B1236" t="s">
        <v>36</v>
      </c>
      <c r="C1236">
        <v>413591</v>
      </c>
      <c r="D1236">
        <v>5182214820</v>
      </c>
      <c r="E1236" t="s">
        <v>381</v>
      </c>
      <c r="F1236" t="s">
        <v>53</v>
      </c>
      <c r="G1236" t="s">
        <v>4889</v>
      </c>
      <c r="H1236" t="s">
        <v>48</v>
      </c>
      <c r="I1236" t="s">
        <v>39</v>
      </c>
      <c r="K1236" t="s">
        <v>72</v>
      </c>
      <c r="L1236" t="s">
        <v>4890</v>
      </c>
      <c r="M1236">
        <v>391</v>
      </c>
      <c r="N1236" t="s">
        <v>64</v>
      </c>
      <c r="O1236" t="s">
        <v>41</v>
      </c>
      <c r="P1236">
        <v>391</v>
      </c>
      <c r="Q1236" t="s">
        <v>64</v>
      </c>
      <c r="R1236" t="s">
        <v>41</v>
      </c>
      <c r="T1236" t="s">
        <v>61</v>
      </c>
      <c r="U1236" t="s">
        <v>1241</v>
      </c>
      <c r="V1236" t="s">
        <v>44</v>
      </c>
      <c r="X1236" t="s">
        <v>45</v>
      </c>
      <c r="AA1236">
        <v>0</v>
      </c>
      <c r="AC1236">
        <v>0</v>
      </c>
      <c r="AG1236" t="s">
        <v>46</v>
      </c>
      <c r="AH1236" t="s">
        <v>158</v>
      </c>
      <c r="AI1236" s="1">
        <v>33550</v>
      </c>
      <c r="AJ1236">
        <v>19271.29</v>
      </c>
      <c r="AK1236" s="33">
        <f t="shared" si="57"/>
        <v>57</v>
      </c>
      <c r="AL1236" t="str">
        <f t="shared" si="58"/>
        <v>54-58</v>
      </c>
      <c r="AM1236" t="str">
        <f t="shared" si="59"/>
        <v>18.000 a 19.999</v>
      </c>
    </row>
    <row r="1237" spans="1:39" x14ac:dyDescent="0.25">
      <c r="A1237" t="s">
        <v>4891</v>
      </c>
      <c r="B1237" t="s">
        <v>36</v>
      </c>
      <c r="C1237">
        <v>412544</v>
      </c>
      <c r="D1237">
        <v>68046456772</v>
      </c>
      <c r="E1237" t="s">
        <v>4892</v>
      </c>
      <c r="F1237" t="s">
        <v>53</v>
      </c>
      <c r="G1237" t="s">
        <v>4893</v>
      </c>
      <c r="H1237" t="s">
        <v>48</v>
      </c>
      <c r="I1237" t="s">
        <v>39</v>
      </c>
      <c r="K1237" t="s">
        <v>114</v>
      </c>
      <c r="L1237" t="s">
        <v>4894</v>
      </c>
      <c r="M1237">
        <v>410</v>
      </c>
      <c r="N1237" t="s">
        <v>253</v>
      </c>
      <c r="O1237" t="s">
        <v>41</v>
      </c>
      <c r="P1237">
        <v>410</v>
      </c>
      <c r="Q1237" t="s">
        <v>253</v>
      </c>
      <c r="R1237" t="s">
        <v>41</v>
      </c>
      <c r="T1237" t="s">
        <v>61</v>
      </c>
      <c r="U1237" t="s">
        <v>1252</v>
      </c>
      <c r="V1237" t="s">
        <v>44</v>
      </c>
      <c r="X1237" t="s">
        <v>45</v>
      </c>
      <c r="AA1237">
        <v>0</v>
      </c>
      <c r="AC1237">
        <v>0</v>
      </c>
      <c r="AG1237" t="s">
        <v>46</v>
      </c>
      <c r="AH1237" t="s">
        <v>158</v>
      </c>
      <c r="AI1237" s="1">
        <v>31229</v>
      </c>
      <c r="AJ1237">
        <v>25073.72</v>
      </c>
      <c r="AK1237" s="33">
        <f t="shared" si="57"/>
        <v>61</v>
      </c>
      <c r="AL1237" t="str">
        <f t="shared" si="58"/>
        <v>59-63</v>
      </c>
      <c r="AM1237" t="str">
        <f t="shared" si="59"/>
        <v>20.000 ou mais</v>
      </c>
    </row>
    <row r="1238" spans="1:39" x14ac:dyDescent="0.25">
      <c r="A1238" t="s">
        <v>4895</v>
      </c>
      <c r="B1238" t="s">
        <v>36</v>
      </c>
      <c r="C1238">
        <v>2191522</v>
      </c>
      <c r="D1238">
        <v>10209717890</v>
      </c>
      <c r="E1238" t="s">
        <v>4896</v>
      </c>
      <c r="F1238" t="s">
        <v>53</v>
      </c>
      <c r="G1238" t="s">
        <v>4897</v>
      </c>
      <c r="H1238" t="s">
        <v>48</v>
      </c>
      <c r="I1238" t="s">
        <v>39</v>
      </c>
      <c r="K1238" t="s">
        <v>72</v>
      </c>
      <c r="L1238" t="s">
        <v>724</v>
      </c>
      <c r="M1238">
        <v>807</v>
      </c>
      <c r="N1238" t="s">
        <v>210</v>
      </c>
      <c r="O1238" t="s">
        <v>41</v>
      </c>
      <c r="P1238">
        <v>807</v>
      </c>
      <c r="Q1238" t="s">
        <v>210</v>
      </c>
      <c r="R1238" t="s">
        <v>41</v>
      </c>
      <c r="T1238" t="s">
        <v>61</v>
      </c>
      <c r="U1238" t="s">
        <v>1241</v>
      </c>
      <c r="V1238" t="s">
        <v>44</v>
      </c>
      <c r="X1238" t="s">
        <v>45</v>
      </c>
      <c r="AA1238">
        <v>0</v>
      </c>
      <c r="AC1238">
        <v>0</v>
      </c>
      <c r="AG1238" t="s">
        <v>46</v>
      </c>
      <c r="AH1238" t="s">
        <v>158</v>
      </c>
      <c r="AI1238" s="1">
        <v>35486</v>
      </c>
      <c r="AJ1238">
        <v>18837.25</v>
      </c>
      <c r="AK1238" s="33">
        <f t="shared" si="57"/>
        <v>54</v>
      </c>
      <c r="AL1238" t="str">
        <f t="shared" si="58"/>
        <v>54-58</v>
      </c>
      <c r="AM1238" t="str">
        <f t="shared" si="59"/>
        <v>18.000 a 19.999</v>
      </c>
    </row>
    <row r="1239" spans="1:39" x14ac:dyDescent="0.25">
      <c r="A1239" t="s">
        <v>4898</v>
      </c>
      <c r="B1239" t="s">
        <v>36</v>
      </c>
      <c r="C1239">
        <v>1372803</v>
      </c>
      <c r="D1239">
        <v>24544171890</v>
      </c>
      <c r="E1239" t="s">
        <v>4899</v>
      </c>
      <c r="F1239" t="s">
        <v>53</v>
      </c>
      <c r="G1239" t="s">
        <v>4900</v>
      </c>
      <c r="H1239" t="s">
        <v>48</v>
      </c>
      <c r="I1239" t="s">
        <v>39</v>
      </c>
      <c r="K1239" t="s">
        <v>72</v>
      </c>
      <c r="L1239" t="s">
        <v>4901</v>
      </c>
      <c r="M1239">
        <v>363</v>
      </c>
      <c r="N1239" t="s">
        <v>155</v>
      </c>
      <c r="O1239" t="s">
        <v>41</v>
      </c>
      <c r="P1239">
        <v>363</v>
      </c>
      <c r="Q1239" t="s">
        <v>155</v>
      </c>
      <c r="R1239" t="s">
        <v>41</v>
      </c>
      <c r="T1239" t="s">
        <v>61</v>
      </c>
      <c r="U1239" t="s">
        <v>1252</v>
      </c>
      <c r="V1239" t="s">
        <v>44</v>
      </c>
      <c r="X1239" t="s">
        <v>45</v>
      </c>
      <c r="AA1239">
        <v>26260</v>
      </c>
      <c r="AB1239" t="s">
        <v>4902</v>
      </c>
      <c r="AC1239">
        <v>0</v>
      </c>
      <c r="AG1239" t="s">
        <v>46</v>
      </c>
      <c r="AH1239" t="s">
        <v>158</v>
      </c>
      <c r="AI1239" s="1">
        <v>39417</v>
      </c>
      <c r="AJ1239">
        <v>20530.009999999998</v>
      </c>
      <c r="AK1239" s="33">
        <f t="shared" si="57"/>
        <v>46</v>
      </c>
      <c r="AL1239" t="str">
        <f t="shared" si="58"/>
        <v>44-48</v>
      </c>
      <c r="AM1239" t="str">
        <f t="shared" si="59"/>
        <v>20.000 ou mais</v>
      </c>
    </row>
    <row r="1240" spans="1:39" x14ac:dyDescent="0.25">
      <c r="A1240" t="s">
        <v>4903</v>
      </c>
      <c r="B1240" t="s">
        <v>36</v>
      </c>
      <c r="C1240">
        <v>1208731</v>
      </c>
      <c r="D1240">
        <v>1408340607</v>
      </c>
      <c r="E1240" t="s">
        <v>796</v>
      </c>
      <c r="F1240" t="s">
        <v>53</v>
      </c>
      <c r="G1240" t="s">
        <v>4904</v>
      </c>
      <c r="H1240" t="s">
        <v>48</v>
      </c>
      <c r="I1240" t="s">
        <v>39</v>
      </c>
      <c r="K1240" t="s">
        <v>40</v>
      </c>
      <c r="M1240">
        <v>356</v>
      </c>
      <c r="N1240" t="s">
        <v>206</v>
      </c>
      <c r="O1240" t="s">
        <v>41</v>
      </c>
      <c r="P1240">
        <v>356</v>
      </c>
      <c r="Q1240" t="s">
        <v>206</v>
      </c>
      <c r="R1240" t="s">
        <v>41</v>
      </c>
      <c r="T1240" t="s">
        <v>61</v>
      </c>
      <c r="U1240" t="s">
        <v>1278</v>
      </c>
      <c r="V1240" t="s">
        <v>44</v>
      </c>
      <c r="X1240" t="s">
        <v>45</v>
      </c>
      <c r="AA1240">
        <v>26255</v>
      </c>
      <c r="AB1240" t="s">
        <v>740</v>
      </c>
      <c r="AC1240">
        <v>0</v>
      </c>
      <c r="AG1240" t="s">
        <v>46</v>
      </c>
      <c r="AH1240" t="s">
        <v>158</v>
      </c>
      <c r="AI1240" s="1">
        <v>42429</v>
      </c>
      <c r="AJ1240">
        <v>12763.01</v>
      </c>
      <c r="AK1240" s="33">
        <f t="shared" si="57"/>
        <v>41</v>
      </c>
      <c r="AL1240" t="str">
        <f t="shared" si="58"/>
        <v>39-43</v>
      </c>
      <c r="AM1240" t="str">
        <f t="shared" si="59"/>
        <v>12.000 a 13.999</v>
      </c>
    </row>
    <row r="1241" spans="1:39" x14ac:dyDescent="0.25">
      <c r="A1241" t="s">
        <v>4905</v>
      </c>
      <c r="B1241" t="s">
        <v>36</v>
      </c>
      <c r="C1241">
        <v>1736561</v>
      </c>
      <c r="D1241">
        <v>24679482850</v>
      </c>
      <c r="E1241" t="s">
        <v>4906</v>
      </c>
      <c r="F1241" t="s">
        <v>53</v>
      </c>
      <c r="G1241" t="s">
        <v>4907</v>
      </c>
      <c r="H1241" t="s">
        <v>48</v>
      </c>
      <c r="I1241" t="s">
        <v>39</v>
      </c>
      <c r="K1241" t="s">
        <v>72</v>
      </c>
      <c r="M1241">
        <v>1248</v>
      </c>
      <c r="N1241" t="s">
        <v>4908</v>
      </c>
      <c r="O1241" t="s">
        <v>41</v>
      </c>
      <c r="P1241">
        <v>340</v>
      </c>
      <c r="Q1241" t="s">
        <v>143</v>
      </c>
      <c r="R1241" t="s">
        <v>41</v>
      </c>
      <c r="T1241" t="s">
        <v>61</v>
      </c>
      <c r="U1241" t="s">
        <v>1269</v>
      </c>
      <c r="V1241" t="s">
        <v>44</v>
      </c>
      <c r="X1241" t="s">
        <v>45</v>
      </c>
      <c r="AA1241">
        <v>0</v>
      </c>
      <c r="AC1241">
        <v>0</v>
      </c>
      <c r="AG1241" t="s">
        <v>46</v>
      </c>
      <c r="AH1241" t="s">
        <v>158</v>
      </c>
      <c r="AI1241" s="1">
        <v>40121</v>
      </c>
      <c r="AJ1241">
        <v>18921.32</v>
      </c>
      <c r="AK1241" s="33">
        <f t="shared" si="57"/>
        <v>49</v>
      </c>
      <c r="AL1241" t="str">
        <f t="shared" si="58"/>
        <v>49-53</v>
      </c>
      <c r="AM1241" t="str">
        <f t="shared" si="59"/>
        <v>18.000 a 19.999</v>
      </c>
    </row>
    <row r="1242" spans="1:39" x14ac:dyDescent="0.25">
      <c r="A1242" t="s">
        <v>4909</v>
      </c>
      <c r="B1242" t="s">
        <v>36</v>
      </c>
      <c r="C1242">
        <v>1544486</v>
      </c>
      <c r="D1242">
        <v>67719104668</v>
      </c>
      <c r="E1242" t="s">
        <v>4910</v>
      </c>
      <c r="F1242" t="s">
        <v>53</v>
      </c>
      <c r="G1242" t="s">
        <v>116</v>
      </c>
      <c r="H1242" t="s">
        <v>48</v>
      </c>
      <c r="I1242" t="s">
        <v>39</v>
      </c>
      <c r="K1242" t="s">
        <v>40</v>
      </c>
      <c r="L1242" t="s">
        <v>59</v>
      </c>
      <c r="M1242">
        <v>288</v>
      </c>
      <c r="N1242" t="s">
        <v>186</v>
      </c>
      <c r="O1242" t="s">
        <v>86</v>
      </c>
      <c r="P1242">
        <v>288</v>
      </c>
      <c r="Q1242" t="s">
        <v>186</v>
      </c>
      <c r="R1242" t="s">
        <v>86</v>
      </c>
      <c r="T1242" t="s">
        <v>61</v>
      </c>
      <c r="U1242" t="s">
        <v>1241</v>
      </c>
      <c r="V1242" t="s">
        <v>44</v>
      </c>
      <c r="X1242" t="s">
        <v>45</v>
      </c>
      <c r="AA1242">
        <v>0</v>
      </c>
      <c r="AC1242">
        <v>0</v>
      </c>
      <c r="AG1242" t="s">
        <v>46</v>
      </c>
      <c r="AH1242" t="s">
        <v>158</v>
      </c>
      <c r="AI1242" s="1">
        <v>38933</v>
      </c>
      <c r="AJ1242">
        <v>18663.64</v>
      </c>
      <c r="AK1242" s="33">
        <f t="shared" si="57"/>
        <v>48</v>
      </c>
      <c r="AL1242" t="str">
        <f t="shared" si="58"/>
        <v>44-48</v>
      </c>
      <c r="AM1242" t="str">
        <f t="shared" si="59"/>
        <v>18.000 a 19.999</v>
      </c>
    </row>
    <row r="1243" spans="1:39" x14ac:dyDescent="0.25">
      <c r="A1243" t="s">
        <v>4911</v>
      </c>
      <c r="B1243" t="s">
        <v>36</v>
      </c>
      <c r="C1243">
        <v>1986218</v>
      </c>
      <c r="D1243">
        <v>91473845149</v>
      </c>
      <c r="E1243" t="s">
        <v>4912</v>
      </c>
      <c r="F1243" t="s">
        <v>53</v>
      </c>
      <c r="G1243" t="s">
        <v>4913</v>
      </c>
      <c r="H1243" t="s">
        <v>67</v>
      </c>
      <c r="I1243" t="s">
        <v>39</v>
      </c>
      <c r="K1243" t="s">
        <v>68</v>
      </c>
      <c r="M1243">
        <v>356</v>
      </c>
      <c r="N1243" t="s">
        <v>206</v>
      </c>
      <c r="O1243" t="s">
        <v>41</v>
      </c>
      <c r="P1243">
        <v>356</v>
      </c>
      <c r="Q1243" t="s">
        <v>206</v>
      </c>
      <c r="R1243" t="s">
        <v>41</v>
      </c>
      <c r="T1243" t="s">
        <v>61</v>
      </c>
      <c r="U1243" t="s">
        <v>1351</v>
      </c>
      <c r="V1243" t="s">
        <v>44</v>
      </c>
      <c r="X1243" t="s">
        <v>45</v>
      </c>
      <c r="AA1243">
        <v>0</v>
      </c>
      <c r="AC1243">
        <v>0</v>
      </c>
      <c r="AG1243" t="s">
        <v>46</v>
      </c>
      <c r="AH1243" t="s">
        <v>158</v>
      </c>
      <c r="AI1243" s="1">
        <v>41264</v>
      </c>
      <c r="AJ1243">
        <v>18135.34</v>
      </c>
      <c r="AK1243" s="33">
        <f t="shared" si="57"/>
        <v>43</v>
      </c>
      <c r="AL1243" t="str">
        <f t="shared" si="58"/>
        <v>39-43</v>
      </c>
      <c r="AM1243" t="str">
        <f t="shared" si="59"/>
        <v>18.000 a 19.999</v>
      </c>
    </row>
    <row r="1244" spans="1:39" x14ac:dyDescent="0.25">
      <c r="A1244" t="s">
        <v>4914</v>
      </c>
      <c r="B1244" t="s">
        <v>36</v>
      </c>
      <c r="C1244">
        <v>1035260</v>
      </c>
      <c r="D1244">
        <v>32348240610</v>
      </c>
      <c r="E1244" t="s">
        <v>4915</v>
      </c>
      <c r="F1244" t="s">
        <v>53</v>
      </c>
      <c r="G1244" t="s">
        <v>4916</v>
      </c>
      <c r="H1244" t="s">
        <v>38</v>
      </c>
      <c r="I1244" t="s">
        <v>39</v>
      </c>
      <c r="K1244" t="s">
        <v>40</v>
      </c>
      <c r="L1244" t="s">
        <v>134</v>
      </c>
      <c r="M1244">
        <v>369</v>
      </c>
      <c r="N1244" t="s">
        <v>242</v>
      </c>
      <c r="O1244" t="s">
        <v>41</v>
      </c>
      <c r="P1244">
        <v>369</v>
      </c>
      <c r="Q1244" t="s">
        <v>242</v>
      </c>
      <c r="R1244" t="s">
        <v>41</v>
      </c>
      <c r="T1244" t="s">
        <v>61</v>
      </c>
      <c r="U1244" t="s">
        <v>1241</v>
      </c>
      <c r="V1244" t="s">
        <v>44</v>
      </c>
      <c r="X1244" t="s">
        <v>45</v>
      </c>
      <c r="AA1244">
        <v>0</v>
      </c>
      <c r="AC1244">
        <v>0</v>
      </c>
      <c r="AG1244" t="s">
        <v>46</v>
      </c>
      <c r="AH1244" t="s">
        <v>158</v>
      </c>
      <c r="AI1244" s="1">
        <v>34204</v>
      </c>
      <c r="AJ1244">
        <v>21806.77</v>
      </c>
      <c r="AK1244" s="33">
        <f t="shared" si="57"/>
        <v>62</v>
      </c>
      <c r="AL1244" t="str">
        <f t="shared" si="58"/>
        <v>59-63</v>
      </c>
      <c r="AM1244" t="str">
        <f t="shared" si="59"/>
        <v>20.000 ou mais</v>
      </c>
    </row>
    <row r="1245" spans="1:39" x14ac:dyDescent="0.25">
      <c r="A1245" t="s">
        <v>4917</v>
      </c>
      <c r="B1245" t="s">
        <v>36</v>
      </c>
      <c r="C1245">
        <v>1771328</v>
      </c>
      <c r="D1245">
        <v>24918168817</v>
      </c>
      <c r="E1245" t="s">
        <v>4918</v>
      </c>
      <c r="F1245" t="s">
        <v>53</v>
      </c>
      <c r="G1245" t="s">
        <v>4919</v>
      </c>
      <c r="H1245" t="s">
        <v>48</v>
      </c>
      <c r="I1245" t="s">
        <v>39</v>
      </c>
      <c r="K1245" t="s">
        <v>72</v>
      </c>
      <c r="M1245">
        <v>332</v>
      </c>
      <c r="N1245" t="s">
        <v>82</v>
      </c>
      <c r="O1245" t="s">
        <v>81</v>
      </c>
      <c r="P1245">
        <v>332</v>
      </c>
      <c r="Q1245" t="s">
        <v>82</v>
      </c>
      <c r="R1245" t="s">
        <v>81</v>
      </c>
      <c r="T1245" t="s">
        <v>61</v>
      </c>
      <c r="U1245" t="s">
        <v>1302</v>
      </c>
      <c r="V1245" t="s">
        <v>44</v>
      </c>
      <c r="X1245" t="s">
        <v>45</v>
      </c>
      <c r="AA1245">
        <v>0</v>
      </c>
      <c r="AC1245">
        <v>0</v>
      </c>
      <c r="AG1245" t="s">
        <v>46</v>
      </c>
      <c r="AH1245" t="s">
        <v>158</v>
      </c>
      <c r="AI1245" s="1">
        <v>41534</v>
      </c>
      <c r="AJ1245">
        <v>17126.28</v>
      </c>
      <c r="AK1245" s="33">
        <f t="shared" si="57"/>
        <v>47</v>
      </c>
      <c r="AL1245" t="str">
        <f t="shared" si="58"/>
        <v>44-48</v>
      </c>
      <c r="AM1245" t="str">
        <f t="shared" si="59"/>
        <v>16.000 a 17.999</v>
      </c>
    </row>
    <row r="1246" spans="1:39" x14ac:dyDescent="0.25">
      <c r="A1246" t="s">
        <v>4920</v>
      </c>
      <c r="B1246" t="s">
        <v>36</v>
      </c>
      <c r="C1246">
        <v>411818</v>
      </c>
      <c r="D1246">
        <v>13874918653</v>
      </c>
      <c r="E1246" t="s">
        <v>4921</v>
      </c>
      <c r="F1246" t="s">
        <v>53</v>
      </c>
      <c r="G1246" t="s">
        <v>4922</v>
      </c>
      <c r="H1246" t="s">
        <v>48</v>
      </c>
      <c r="I1246" t="s">
        <v>39</v>
      </c>
      <c r="K1246" t="s">
        <v>40</v>
      </c>
      <c r="L1246" t="s">
        <v>59</v>
      </c>
      <c r="M1246">
        <v>435</v>
      </c>
      <c r="N1246" t="s">
        <v>4923</v>
      </c>
      <c r="O1246" t="s">
        <v>86</v>
      </c>
      <c r="P1246">
        <v>319</v>
      </c>
      <c r="Q1246" t="s">
        <v>118</v>
      </c>
      <c r="R1246" t="s">
        <v>86</v>
      </c>
      <c r="T1246" t="s">
        <v>43</v>
      </c>
      <c r="U1246" t="s">
        <v>1252</v>
      </c>
      <c r="V1246" t="s">
        <v>44</v>
      </c>
      <c r="X1246" t="s">
        <v>45</v>
      </c>
      <c r="AA1246">
        <v>0</v>
      </c>
      <c r="AC1246">
        <v>0</v>
      </c>
      <c r="AG1246" t="s">
        <v>46</v>
      </c>
      <c r="AH1246" t="s">
        <v>158</v>
      </c>
      <c r="AI1246" s="1">
        <v>27120</v>
      </c>
      <c r="AJ1246">
        <v>16661.22</v>
      </c>
      <c r="AK1246" s="33">
        <f t="shared" si="57"/>
        <v>72</v>
      </c>
      <c r="AL1246" t="str">
        <f t="shared" si="58"/>
        <v>69 ou mais</v>
      </c>
      <c r="AM1246" t="str">
        <f t="shared" si="59"/>
        <v>16.000 a 17.999</v>
      </c>
    </row>
    <row r="1247" spans="1:39" x14ac:dyDescent="0.25">
      <c r="A1247" t="s">
        <v>4924</v>
      </c>
      <c r="B1247" t="s">
        <v>36</v>
      </c>
      <c r="C1247">
        <v>1760594</v>
      </c>
      <c r="D1247">
        <v>22321634820</v>
      </c>
      <c r="E1247" t="s">
        <v>529</v>
      </c>
      <c r="F1247" t="s">
        <v>53</v>
      </c>
      <c r="G1247" t="s">
        <v>4925</v>
      </c>
      <c r="H1247" t="s">
        <v>48</v>
      </c>
      <c r="I1247" t="s">
        <v>39</v>
      </c>
      <c r="K1247" t="s">
        <v>72</v>
      </c>
      <c r="M1247">
        <v>391</v>
      </c>
      <c r="N1247" t="s">
        <v>64</v>
      </c>
      <c r="O1247" t="s">
        <v>41</v>
      </c>
      <c r="P1247">
        <v>391</v>
      </c>
      <c r="Q1247" t="s">
        <v>64</v>
      </c>
      <c r="R1247" t="s">
        <v>41</v>
      </c>
      <c r="T1247" t="s">
        <v>61</v>
      </c>
      <c r="U1247" t="s">
        <v>1302</v>
      </c>
      <c r="V1247" t="s">
        <v>44</v>
      </c>
      <c r="X1247" t="s">
        <v>45</v>
      </c>
      <c r="AA1247">
        <v>0</v>
      </c>
      <c r="AC1247">
        <v>0</v>
      </c>
      <c r="AG1247" t="s">
        <v>46</v>
      </c>
      <c r="AH1247" t="s">
        <v>158</v>
      </c>
      <c r="AI1247" s="1">
        <v>41515</v>
      </c>
      <c r="AJ1247">
        <v>13273.52</v>
      </c>
      <c r="AK1247" s="33">
        <f t="shared" si="57"/>
        <v>40</v>
      </c>
      <c r="AL1247" t="str">
        <f t="shared" si="58"/>
        <v>39-43</v>
      </c>
      <c r="AM1247" t="str">
        <f t="shared" si="59"/>
        <v>12.000 a 13.999</v>
      </c>
    </row>
    <row r="1248" spans="1:39" x14ac:dyDescent="0.25">
      <c r="A1248" t="s">
        <v>4926</v>
      </c>
      <c r="B1248" t="s">
        <v>36</v>
      </c>
      <c r="C1248">
        <v>1714341</v>
      </c>
      <c r="D1248">
        <v>15245545888</v>
      </c>
      <c r="E1248" t="s">
        <v>4927</v>
      </c>
      <c r="F1248" t="s">
        <v>53</v>
      </c>
      <c r="G1248" t="s">
        <v>4928</v>
      </c>
      <c r="H1248" t="s">
        <v>48</v>
      </c>
      <c r="I1248" t="s">
        <v>39</v>
      </c>
      <c r="K1248" t="s">
        <v>72</v>
      </c>
      <c r="M1248">
        <v>795</v>
      </c>
      <c r="N1248" t="s">
        <v>621</v>
      </c>
      <c r="O1248" t="s">
        <v>55</v>
      </c>
      <c r="P1248">
        <v>1158</v>
      </c>
      <c r="Q1248" t="s">
        <v>608</v>
      </c>
      <c r="R1248" t="s">
        <v>55</v>
      </c>
      <c r="T1248" t="s">
        <v>52</v>
      </c>
      <c r="U1248" t="s">
        <v>1278</v>
      </c>
      <c r="V1248" t="s">
        <v>44</v>
      </c>
      <c r="X1248" t="s">
        <v>45</v>
      </c>
      <c r="Z1248" t="s">
        <v>245</v>
      </c>
      <c r="AA1248">
        <v>0</v>
      </c>
      <c r="AC1248">
        <v>0</v>
      </c>
      <c r="AE1248" t="s">
        <v>641</v>
      </c>
      <c r="AF1248" t="s">
        <v>4929</v>
      </c>
      <c r="AG1248" t="s">
        <v>46</v>
      </c>
      <c r="AH1248" t="s">
        <v>158</v>
      </c>
      <c r="AI1248" s="1">
        <v>40018</v>
      </c>
      <c r="AJ1248">
        <v>8904.42</v>
      </c>
      <c r="AK1248" s="33">
        <f t="shared" si="57"/>
        <v>52</v>
      </c>
      <c r="AL1248" t="str">
        <f t="shared" si="58"/>
        <v>49-53</v>
      </c>
      <c r="AM1248" t="str">
        <f t="shared" si="59"/>
        <v>8.000 a 9.999</v>
      </c>
    </row>
    <row r="1249" spans="1:39" x14ac:dyDescent="0.25">
      <c r="A1249" t="s">
        <v>4930</v>
      </c>
      <c r="B1249" t="s">
        <v>36</v>
      </c>
      <c r="C1249">
        <v>2106880</v>
      </c>
      <c r="D1249">
        <v>33384432851</v>
      </c>
      <c r="E1249" t="s">
        <v>634</v>
      </c>
      <c r="F1249" t="s">
        <v>53</v>
      </c>
      <c r="G1249" t="s">
        <v>4931</v>
      </c>
      <c r="H1249" t="s">
        <v>48</v>
      </c>
      <c r="I1249" t="s">
        <v>39</v>
      </c>
      <c r="K1249" t="s">
        <v>72</v>
      </c>
      <c r="M1249">
        <v>314</v>
      </c>
      <c r="N1249" t="s">
        <v>135</v>
      </c>
      <c r="O1249" t="s">
        <v>86</v>
      </c>
      <c r="P1249">
        <v>314</v>
      </c>
      <c r="Q1249" t="s">
        <v>135</v>
      </c>
      <c r="R1249" t="s">
        <v>86</v>
      </c>
      <c r="T1249" t="s">
        <v>61</v>
      </c>
      <c r="U1249" t="s">
        <v>1278</v>
      </c>
      <c r="V1249" t="s">
        <v>44</v>
      </c>
      <c r="X1249" t="s">
        <v>45</v>
      </c>
      <c r="AA1249">
        <v>0</v>
      </c>
      <c r="AC1249">
        <v>0</v>
      </c>
      <c r="AG1249" t="s">
        <v>46</v>
      </c>
      <c r="AH1249" t="s">
        <v>158</v>
      </c>
      <c r="AI1249" s="1">
        <v>41729</v>
      </c>
      <c r="AJ1249">
        <v>12763.01</v>
      </c>
      <c r="AK1249" s="33">
        <f t="shared" si="57"/>
        <v>37</v>
      </c>
      <c r="AL1249" t="str">
        <f t="shared" si="58"/>
        <v>34-38</v>
      </c>
      <c r="AM1249" t="str">
        <f t="shared" si="59"/>
        <v>12.000 a 13.999</v>
      </c>
    </row>
    <row r="1250" spans="1:39" x14ac:dyDescent="0.25">
      <c r="A1250" t="s">
        <v>625</v>
      </c>
      <c r="B1250" t="s">
        <v>36</v>
      </c>
      <c r="C1250">
        <v>2123649</v>
      </c>
      <c r="D1250">
        <v>56834977600</v>
      </c>
      <c r="E1250" t="s">
        <v>626</v>
      </c>
      <c r="F1250" t="s">
        <v>53</v>
      </c>
      <c r="G1250" t="s">
        <v>627</v>
      </c>
      <c r="H1250" t="s">
        <v>48</v>
      </c>
      <c r="I1250" t="s">
        <v>39</v>
      </c>
      <c r="K1250" t="s">
        <v>40</v>
      </c>
      <c r="L1250" t="s">
        <v>134</v>
      </c>
      <c r="M1250">
        <v>305</v>
      </c>
      <c r="N1250" t="s">
        <v>100</v>
      </c>
      <c r="O1250" t="s">
        <v>86</v>
      </c>
      <c r="P1250">
        <v>305</v>
      </c>
      <c r="Q1250" t="s">
        <v>100</v>
      </c>
      <c r="R1250" t="s">
        <v>86</v>
      </c>
      <c r="T1250" t="s">
        <v>61</v>
      </c>
      <c r="U1250" t="s">
        <v>1302</v>
      </c>
      <c r="V1250" t="s">
        <v>44</v>
      </c>
      <c r="X1250" t="s">
        <v>45</v>
      </c>
      <c r="AA1250">
        <v>0</v>
      </c>
      <c r="AC1250">
        <v>0</v>
      </c>
      <c r="AG1250" t="s">
        <v>46</v>
      </c>
      <c r="AH1250" t="s">
        <v>47</v>
      </c>
      <c r="AI1250" s="1">
        <v>41470</v>
      </c>
      <c r="AJ1250">
        <v>8049</v>
      </c>
      <c r="AK1250" s="33">
        <f t="shared" si="57"/>
        <v>56</v>
      </c>
      <c r="AL1250" t="str">
        <f t="shared" si="58"/>
        <v>54-58</v>
      </c>
      <c r="AM1250" t="str">
        <f t="shared" si="59"/>
        <v>8.000 a 9.999</v>
      </c>
    </row>
    <row r="1251" spans="1:39" x14ac:dyDescent="0.25">
      <c r="A1251" t="s">
        <v>4932</v>
      </c>
      <c r="B1251" t="s">
        <v>36</v>
      </c>
      <c r="C1251">
        <v>3308956</v>
      </c>
      <c r="D1251">
        <v>8163694610</v>
      </c>
      <c r="E1251" t="s">
        <v>4933</v>
      </c>
      <c r="F1251" t="s">
        <v>53</v>
      </c>
      <c r="G1251" t="s">
        <v>4934</v>
      </c>
      <c r="H1251" t="s">
        <v>48</v>
      </c>
      <c r="I1251" t="s">
        <v>39</v>
      </c>
      <c r="K1251" t="s">
        <v>40</v>
      </c>
      <c r="M1251">
        <v>349</v>
      </c>
      <c r="N1251" t="s">
        <v>65</v>
      </c>
      <c r="O1251" t="s">
        <v>41</v>
      </c>
      <c r="P1251">
        <v>349</v>
      </c>
      <c r="Q1251" t="s">
        <v>65</v>
      </c>
      <c r="R1251" t="s">
        <v>41</v>
      </c>
      <c r="T1251" t="s">
        <v>413</v>
      </c>
      <c r="U1251" t="s">
        <v>1244</v>
      </c>
      <c r="V1251" t="s">
        <v>825</v>
      </c>
      <c r="X1251" t="s">
        <v>45</v>
      </c>
      <c r="AA1251">
        <v>0</v>
      </c>
      <c r="AC1251">
        <v>0</v>
      </c>
      <c r="AG1251" t="s">
        <v>826</v>
      </c>
      <c r="AH1251" t="s">
        <v>47</v>
      </c>
      <c r="AI1251" s="1">
        <v>44819</v>
      </c>
      <c r="AJ1251">
        <v>3866.06</v>
      </c>
      <c r="AK1251" s="33">
        <f t="shared" si="57"/>
        <v>28</v>
      </c>
      <c r="AL1251" t="str">
        <f t="shared" si="58"/>
        <v>24-28</v>
      </c>
      <c r="AM1251" t="str">
        <f t="shared" si="59"/>
        <v>2.000 a 3.999</v>
      </c>
    </row>
    <row r="1252" spans="1:39" x14ac:dyDescent="0.25">
      <c r="A1252" t="s">
        <v>4935</v>
      </c>
      <c r="B1252" t="s">
        <v>36</v>
      </c>
      <c r="C1252">
        <v>1929417</v>
      </c>
      <c r="D1252">
        <v>1173554106</v>
      </c>
      <c r="E1252" t="s">
        <v>4936</v>
      </c>
      <c r="F1252" t="s">
        <v>53</v>
      </c>
      <c r="G1252" t="s">
        <v>4937</v>
      </c>
      <c r="H1252" t="s">
        <v>48</v>
      </c>
      <c r="I1252" t="s">
        <v>39</v>
      </c>
      <c r="K1252" t="s">
        <v>56</v>
      </c>
      <c r="M1252">
        <v>1158</v>
      </c>
      <c r="N1252" t="s">
        <v>608</v>
      </c>
      <c r="O1252" t="s">
        <v>55</v>
      </c>
      <c r="P1252">
        <v>1158</v>
      </c>
      <c r="Q1252" t="s">
        <v>608</v>
      </c>
      <c r="R1252" t="s">
        <v>55</v>
      </c>
      <c r="T1252" t="s">
        <v>61</v>
      </c>
      <c r="U1252" t="s">
        <v>1302</v>
      </c>
      <c r="V1252" t="s">
        <v>44</v>
      </c>
      <c r="X1252" t="s">
        <v>45</v>
      </c>
      <c r="AA1252">
        <v>0</v>
      </c>
      <c r="AC1252">
        <v>0</v>
      </c>
      <c r="AG1252" t="s">
        <v>46</v>
      </c>
      <c r="AH1252" t="s">
        <v>158</v>
      </c>
      <c r="AI1252" s="1">
        <v>40989</v>
      </c>
      <c r="AJ1252">
        <v>14256.7</v>
      </c>
      <c r="AK1252" s="33">
        <f t="shared" si="57"/>
        <v>36</v>
      </c>
      <c r="AL1252" t="str">
        <f t="shared" si="58"/>
        <v>34-38</v>
      </c>
      <c r="AM1252" t="str">
        <f t="shared" si="59"/>
        <v>14.000 a 15.999</v>
      </c>
    </row>
    <row r="1253" spans="1:39" x14ac:dyDescent="0.25">
      <c r="A1253" t="s">
        <v>4938</v>
      </c>
      <c r="B1253" t="s">
        <v>36</v>
      </c>
      <c r="C1253">
        <v>1488171</v>
      </c>
      <c r="D1253">
        <v>6944762773</v>
      </c>
      <c r="E1253" t="s">
        <v>805</v>
      </c>
      <c r="F1253" t="s">
        <v>53</v>
      </c>
      <c r="G1253" t="s">
        <v>4939</v>
      </c>
      <c r="H1253" t="s">
        <v>48</v>
      </c>
      <c r="I1253" t="s">
        <v>39</v>
      </c>
      <c r="K1253" t="s">
        <v>114</v>
      </c>
      <c r="L1253" t="s">
        <v>4940</v>
      </c>
      <c r="M1253">
        <v>1334</v>
      </c>
      <c r="N1253" t="s">
        <v>4941</v>
      </c>
      <c r="O1253" t="s">
        <v>70</v>
      </c>
      <c r="P1253">
        <v>301</v>
      </c>
      <c r="Q1253" t="s">
        <v>69</v>
      </c>
      <c r="R1253" t="s">
        <v>70</v>
      </c>
      <c r="T1253" t="s">
        <v>61</v>
      </c>
      <c r="U1253" t="s">
        <v>1241</v>
      </c>
      <c r="V1253" t="s">
        <v>44</v>
      </c>
      <c r="X1253" t="s">
        <v>45</v>
      </c>
      <c r="AA1253">
        <v>0</v>
      </c>
      <c r="AC1253">
        <v>0</v>
      </c>
      <c r="AG1253" t="s">
        <v>46</v>
      </c>
      <c r="AH1253" t="s">
        <v>158</v>
      </c>
      <c r="AI1253" s="1">
        <v>38421</v>
      </c>
      <c r="AJ1253">
        <v>19646.82</v>
      </c>
      <c r="AK1253" s="33">
        <f t="shared" si="57"/>
        <v>51</v>
      </c>
      <c r="AL1253" t="str">
        <f t="shared" si="58"/>
        <v>49-53</v>
      </c>
      <c r="AM1253" t="str">
        <f t="shared" si="59"/>
        <v>18.000 a 19.999</v>
      </c>
    </row>
    <row r="1254" spans="1:39" x14ac:dyDescent="0.25">
      <c r="A1254" t="s">
        <v>4942</v>
      </c>
      <c r="B1254" t="s">
        <v>36</v>
      </c>
      <c r="C1254">
        <v>1288399</v>
      </c>
      <c r="D1254">
        <v>53994124972</v>
      </c>
      <c r="E1254" t="s">
        <v>4943</v>
      </c>
      <c r="F1254" t="s">
        <v>37</v>
      </c>
      <c r="G1254" t="s">
        <v>4944</v>
      </c>
      <c r="H1254" t="s">
        <v>48</v>
      </c>
      <c r="I1254" t="s">
        <v>39</v>
      </c>
      <c r="K1254" t="s">
        <v>68</v>
      </c>
      <c r="M1254">
        <v>349</v>
      </c>
      <c r="N1254" t="s">
        <v>65</v>
      </c>
      <c r="O1254" t="s">
        <v>41</v>
      </c>
      <c r="P1254">
        <v>349</v>
      </c>
      <c r="Q1254" t="s">
        <v>65</v>
      </c>
      <c r="R1254" t="s">
        <v>41</v>
      </c>
      <c r="T1254" t="s">
        <v>61</v>
      </c>
      <c r="U1254" t="s">
        <v>1351</v>
      </c>
      <c r="V1254" t="s">
        <v>44</v>
      </c>
      <c r="X1254" t="s">
        <v>45</v>
      </c>
      <c r="AA1254">
        <v>26258</v>
      </c>
      <c r="AB1254" t="s">
        <v>3982</v>
      </c>
      <c r="AC1254">
        <v>0</v>
      </c>
      <c r="AG1254" t="s">
        <v>46</v>
      </c>
      <c r="AH1254" t="s">
        <v>158</v>
      </c>
      <c r="AI1254" s="1">
        <v>43605</v>
      </c>
      <c r="AJ1254">
        <v>16591.91</v>
      </c>
      <c r="AK1254" s="33">
        <f t="shared" si="57"/>
        <v>60</v>
      </c>
      <c r="AL1254" t="str">
        <f t="shared" si="58"/>
        <v>59-63</v>
      </c>
      <c r="AM1254" t="str">
        <f t="shared" si="59"/>
        <v>16.000 a 17.999</v>
      </c>
    </row>
    <row r="1255" spans="1:39" x14ac:dyDescent="0.25">
      <c r="A1255" t="s">
        <v>4945</v>
      </c>
      <c r="B1255" t="s">
        <v>36</v>
      </c>
      <c r="C1255">
        <v>1035178</v>
      </c>
      <c r="D1255">
        <v>93248750863</v>
      </c>
      <c r="E1255" t="s">
        <v>4946</v>
      </c>
      <c r="F1255" t="s">
        <v>37</v>
      </c>
      <c r="G1255" t="s">
        <v>4947</v>
      </c>
      <c r="H1255" t="s">
        <v>117</v>
      </c>
      <c r="I1255" t="s">
        <v>39</v>
      </c>
      <c r="K1255" t="s">
        <v>72</v>
      </c>
      <c r="L1255" t="s">
        <v>4948</v>
      </c>
      <c r="M1255">
        <v>356</v>
      </c>
      <c r="N1255" t="s">
        <v>206</v>
      </c>
      <c r="O1255" t="s">
        <v>41</v>
      </c>
      <c r="P1255">
        <v>356</v>
      </c>
      <c r="Q1255" t="s">
        <v>206</v>
      </c>
      <c r="R1255" t="s">
        <v>41</v>
      </c>
      <c r="T1255" t="s">
        <v>61</v>
      </c>
      <c r="U1255" t="s">
        <v>1241</v>
      </c>
      <c r="V1255" t="s">
        <v>44</v>
      </c>
      <c r="X1255" t="s">
        <v>45</v>
      </c>
      <c r="AA1255">
        <v>0</v>
      </c>
      <c r="AC1255">
        <v>0</v>
      </c>
      <c r="AG1255" t="s">
        <v>46</v>
      </c>
      <c r="AH1255" t="s">
        <v>158</v>
      </c>
      <c r="AI1255" s="1">
        <v>34050</v>
      </c>
      <c r="AJ1255">
        <v>20833.82</v>
      </c>
      <c r="AK1255" s="33">
        <f t="shared" si="57"/>
        <v>71</v>
      </c>
      <c r="AL1255" t="str">
        <f t="shared" si="58"/>
        <v>69 ou mais</v>
      </c>
      <c r="AM1255" t="str">
        <f t="shared" si="59"/>
        <v>20.000 ou mais</v>
      </c>
    </row>
    <row r="1256" spans="1:39" x14ac:dyDescent="0.25">
      <c r="A1256" t="s">
        <v>4949</v>
      </c>
      <c r="B1256" t="s">
        <v>36</v>
      </c>
      <c r="C1256">
        <v>1690923</v>
      </c>
      <c r="D1256">
        <v>92208100697</v>
      </c>
      <c r="E1256" t="s">
        <v>404</v>
      </c>
      <c r="F1256" t="s">
        <v>37</v>
      </c>
      <c r="G1256" t="s">
        <v>4950</v>
      </c>
      <c r="H1256" t="s">
        <v>67</v>
      </c>
      <c r="I1256" t="s">
        <v>39</v>
      </c>
      <c r="K1256" t="s">
        <v>40</v>
      </c>
      <c r="L1256" t="s">
        <v>59</v>
      </c>
      <c r="M1256">
        <v>414</v>
      </c>
      <c r="N1256" t="s">
        <v>128</v>
      </c>
      <c r="O1256" t="s">
        <v>41</v>
      </c>
      <c r="P1256">
        <v>414</v>
      </c>
      <c r="Q1256" t="s">
        <v>128</v>
      </c>
      <c r="R1256" t="s">
        <v>41</v>
      </c>
      <c r="T1256" t="s">
        <v>61</v>
      </c>
      <c r="U1256" t="s">
        <v>1351</v>
      </c>
      <c r="V1256" t="s">
        <v>44</v>
      </c>
      <c r="X1256" t="s">
        <v>45</v>
      </c>
      <c r="AA1256">
        <v>0</v>
      </c>
      <c r="AC1256">
        <v>0</v>
      </c>
      <c r="AG1256" t="s">
        <v>46</v>
      </c>
      <c r="AH1256" t="s">
        <v>158</v>
      </c>
      <c r="AI1256" s="1">
        <v>39889</v>
      </c>
      <c r="AJ1256">
        <v>16591.91</v>
      </c>
      <c r="AK1256" s="33">
        <f t="shared" si="57"/>
        <v>51</v>
      </c>
      <c r="AL1256" t="str">
        <f t="shared" si="58"/>
        <v>49-53</v>
      </c>
      <c r="AM1256" t="str">
        <f t="shared" si="59"/>
        <v>16.000 a 17.999</v>
      </c>
    </row>
    <row r="1257" spans="1:39" x14ac:dyDescent="0.25">
      <c r="A1257" t="s">
        <v>4951</v>
      </c>
      <c r="B1257" t="s">
        <v>36</v>
      </c>
      <c r="C1257">
        <v>1123259</v>
      </c>
      <c r="D1257">
        <v>5549653800</v>
      </c>
      <c r="E1257" t="s">
        <v>4952</v>
      </c>
      <c r="F1257" t="s">
        <v>37</v>
      </c>
      <c r="G1257" t="s">
        <v>4953</v>
      </c>
      <c r="H1257" t="s">
        <v>48</v>
      </c>
      <c r="I1257" t="s">
        <v>39</v>
      </c>
      <c r="K1257" t="s">
        <v>72</v>
      </c>
      <c r="L1257" t="s">
        <v>483</v>
      </c>
      <c r="M1257">
        <v>301</v>
      </c>
      <c r="N1257" t="s">
        <v>69</v>
      </c>
      <c r="O1257" t="s">
        <v>70</v>
      </c>
      <c r="P1257">
        <v>301</v>
      </c>
      <c r="Q1257" t="s">
        <v>69</v>
      </c>
      <c r="R1257" t="s">
        <v>70</v>
      </c>
      <c r="T1257" t="s">
        <v>61</v>
      </c>
      <c r="U1257" t="s">
        <v>1252</v>
      </c>
      <c r="V1257" t="s">
        <v>44</v>
      </c>
      <c r="X1257" t="s">
        <v>45</v>
      </c>
      <c r="AA1257">
        <v>0</v>
      </c>
      <c r="AC1257">
        <v>0</v>
      </c>
      <c r="AG1257" t="s">
        <v>46</v>
      </c>
      <c r="AH1257" t="s">
        <v>158</v>
      </c>
      <c r="AI1257" s="1">
        <v>34416</v>
      </c>
      <c r="AJ1257">
        <v>21866.84</v>
      </c>
      <c r="AK1257" s="33">
        <f t="shared" si="57"/>
        <v>58</v>
      </c>
      <c r="AL1257" t="str">
        <f t="shared" si="58"/>
        <v>54-58</v>
      </c>
      <c r="AM1257" t="str">
        <f t="shared" si="59"/>
        <v>20.000 ou mais</v>
      </c>
    </row>
    <row r="1258" spans="1:39" x14ac:dyDescent="0.25">
      <c r="A1258" t="s">
        <v>4954</v>
      </c>
      <c r="B1258" t="s">
        <v>36</v>
      </c>
      <c r="C1258">
        <v>3329165</v>
      </c>
      <c r="D1258">
        <v>91069572691</v>
      </c>
      <c r="E1258" t="s">
        <v>274</v>
      </c>
      <c r="F1258" t="s">
        <v>37</v>
      </c>
      <c r="G1258" t="s">
        <v>4955</v>
      </c>
      <c r="H1258" t="s">
        <v>38</v>
      </c>
      <c r="I1258" t="s">
        <v>39</v>
      </c>
      <c r="K1258" t="s">
        <v>68</v>
      </c>
      <c r="L1258" t="s">
        <v>716</v>
      </c>
      <c r="M1258">
        <v>335</v>
      </c>
      <c r="N1258" t="s">
        <v>159</v>
      </c>
      <c r="O1258" t="s">
        <v>41</v>
      </c>
      <c r="P1258">
        <v>335</v>
      </c>
      <c r="Q1258" t="s">
        <v>159</v>
      </c>
      <c r="R1258" t="s">
        <v>41</v>
      </c>
      <c r="T1258" t="s">
        <v>61</v>
      </c>
      <c r="U1258" t="s">
        <v>1269</v>
      </c>
      <c r="V1258" t="s">
        <v>44</v>
      </c>
      <c r="X1258" t="s">
        <v>45</v>
      </c>
      <c r="AA1258">
        <v>0</v>
      </c>
      <c r="AC1258">
        <v>0</v>
      </c>
      <c r="AG1258" t="s">
        <v>46</v>
      </c>
      <c r="AH1258" t="s">
        <v>158</v>
      </c>
      <c r="AI1258" s="1">
        <v>40114</v>
      </c>
      <c r="AJ1258">
        <v>21798.57</v>
      </c>
      <c r="AK1258" s="33">
        <f t="shared" si="57"/>
        <v>48</v>
      </c>
      <c r="AL1258" t="str">
        <f t="shared" si="58"/>
        <v>44-48</v>
      </c>
      <c r="AM1258" t="str">
        <f t="shared" si="59"/>
        <v>20.000 ou mais</v>
      </c>
    </row>
    <row r="1259" spans="1:39" x14ac:dyDescent="0.25">
      <c r="A1259" t="s">
        <v>4956</v>
      </c>
      <c r="B1259" t="s">
        <v>36</v>
      </c>
      <c r="C1259">
        <v>2013896</v>
      </c>
      <c r="D1259">
        <v>31372154809</v>
      </c>
      <c r="E1259" t="s">
        <v>4957</v>
      </c>
      <c r="F1259" t="s">
        <v>37</v>
      </c>
      <c r="G1259" t="s">
        <v>4958</v>
      </c>
      <c r="H1259" t="s">
        <v>48</v>
      </c>
      <c r="I1259" t="s">
        <v>39</v>
      </c>
      <c r="K1259" t="s">
        <v>72</v>
      </c>
      <c r="M1259">
        <v>800</v>
      </c>
      <c r="N1259" t="s">
        <v>701</v>
      </c>
      <c r="O1259" t="s">
        <v>55</v>
      </c>
      <c r="P1259">
        <v>1155</v>
      </c>
      <c r="Q1259" t="s">
        <v>188</v>
      </c>
      <c r="R1259" t="s">
        <v>55</v>
      </c>
      <c r="T1259" t="s">
        <v>61</v>
      </c>
      <c r="U1259" t="s">
        <v>1302</v>
      </c>
      <c r="V1259" t="s">
        <v>44</v>
      </c>
      <c r="X1259" t="s">
        <v>45</v>
      </c>
      <c r="AA1259">
        <v>0</v>
      </c>
      <c r="AC1259">
        <v>0</v>
      </c>
      <c r="AG1259" t="s">
        <v>46</v>
      </c>
      <c r="AH1259" t="s">
        <v>158</v>
      </c>
      <c r="AI1259" s="1">
        <v>41352</v>
      </c>
      <c r="AJ1259">
        <v>13273.52</v>
      </c>
      <c r="AK1259" s="33">
        <f t="shared" si="57"/>
        <v>38</v>
      </c>
      <c r="AL1259" t="str">
        <f t="shared" si="58"/>
        <v>34-38</v>
      </c>
      <c r="AM1259" t="str">
        <f t="shared" si="59"/>
        <v>12.000 a 13.999</v>
      </c>
    </row>
    <row r="1260" spans="1:39" x14ac:dyDescent="0.25">
      <c r="A1260" t="s">
        <v>4959</v>
      </c>
      <c r="B1260" t="s">
        <v>36</v>
      </c>
      <c r="C1260">
        <v>1176203</v>
      </c>
      <c r="D1260">
        <v>50779966600</v>
      </c>
      <c r="E1260" t="s">
        <v>4960</v>
      </c>
      <c r="F1260" t="s">
        <v>37</v>
      </c>
      <c r="G1260" t="s">
        <v>4961</v>
      </c>
      <c r="H1260" t="s">
        <v>48</v>
      </c>
      <c r="I1260" t="s">
        <v>39</v>
      </c>
      <c r="K1260" t="s">
        <v>40</v>
      </c>
      <c r="L1260" t="s">
        <v>131</v>
      </c>
      <c r="M1260">
        <v>1253</v>
      </c>
      <c r="N1260" t="s">
        <v>612</v>
      </c>
      <c r="O1260" t="s">
        <v>86</v>
      </c>
      <c r="P1260">
        <v>305</v>
      </c>
      <c r="Q1260" t="s">
        <v>100</v>
      </c>
      <c r="R1260" t="s">
        <v>86</v>
      </c>
      <c r="T1260" t="s">
        <v>61</v>
      </c>
      <c r="U1260" t="s">
        <v>1269</v>
      </c>
      <c r="V1260" t="s">
        <v>44</v>
      </c>
      <c r="X1260" t="s">
        <v>45</v>
      </c>
      <c r="AA1260">
        <v>0</v>
      </c>
      <c r="AC1260">
        <v>0</v>
      </c>
      <c r="AG1260" t="s">
        <v>46</v>
      </c>
      <c r="AH1260" t="s">
        <v>158</v>
      </c>
      <c r="AI1260" s="1">
        <v>39762</v>
      </c>
      <c r="AJ1260">
        <v>18921.32</v>
      </c>
      <c r="AK1260" s="33">
        <f t="shared" si="57"/>
        <v>55</v>
      </c>
      <c r="AL1260" t="str">
        <f t="shared" si="58"/>
        <v>54-58</v>
      </c>
      <c r="AM1260" t="str">
        <f t="shared" si="59"/>
        <v>18.000 a 19.999</v>
      </c>
    </row>
    <row r="1261" spans="1:39" x14ac:dyDescent="0.25">
      <c r="A1261" t="s">
        <v>4962</v>
      </c>
      <c r="B1261" t="s">
        <v>36</v>
      </c>
      <c r="C1261">
        <v>2142761</v>
      </c>
      <c r="D1261">
        <v>7976049798</v>
      </c>
      <c r="E1261" t="s">
        <v>662</v>
      </c>
      <c r="F1261" t="s">
        <v>37</v>
      </c>
      <c r="G1261" t="s">
        <v>4963</v>
      </c>
      <c r="H1261" t="s">
        <v>48</v>
      </c>
      <c r="I1261" t="s">
        <v>39</v>
      </c>
      <c r="K1261" t="s">
        <v>40</v>
      </c>
      <c r="M1261">
        <v>319</v>
      </c>
      <c r="N1261" t="s">
        <v>118</v>
      </c>
      <c r="O1261" t="s">
        <v>86</v>
      </c>
      <c r="P1261">
        <v>319</v>
      </c>
      <c r="Q1261" t="s">
        <v>118</v>
      </c>
      <c r="R1261" t="s">
        <v>86</v>
      </c>
      <c r="T1261" t="s">
        <v>61</v>
      </c>
      <c r="U1261" t="s">
        <v>1278</v>
      </c>
      <c r="V1261" t="s">
        <v>44</v>
      </c>
      <c r="X1261" t="s">
        <v>45</v>
      </c>
      <c r="AA1261">
        <v>0</v>
      </c>
      <c r="AC1261">
        <v>0</v>
      </c>
      <c r="AG1261" t="s">
        <v>46</v>
      </c>
      <c r="AH1261" t="s">
        <v>158</v>
      </c>
      <c r="AI1261" s="1">
        <v>41848</v>
      </c>
      <c r="AJ1261">
        <v>13356.63</v>
      </c>
      <c r="AK1261" s="33">
        <f t="shared" si="57"/>
        <v>45</v>
      </c>
      <c r="AL1261" t="str">
        <f t="shared" si="58"/>
        <v>44-48</v>
      </c>
      <c r="AM1261" t="str">
        <f t="shared" si="59"/>
        <v>12.000 a 13.999</v>
      </c>
    </row>
    <row r="1262" spans="1:39" x14ac:dyDescent="0.25">
      <c r="A1262" t="s">
        <v>4964</v>
      </c>
      <c r="B1262" t="s">
        <v>36</v>
      </c>
      <c r="C1262">
        <v>1975386</v>
      </c>
      <c r="D1262">
        <v>12938059809</v>
      </c>
      <c r="E1262" t="s">
        <v>4965</v>
      </c>
      <c r="F1262" t="s">
        <v>37</v>
      </c>
      <c r="G1262" t="s">
        <v>4966</v>
      </c>
      <c r="H1262" t="s">
        <v>38</v>
      </c>
      <c r="I1262" t="s">
        <v>39</v>
      </c>
      <c r="K1262" t="s">
        <v>40</v>
      </c>
      <c r="M1262">
        <v>798</v>
      </c>
      <c r="N1262" t="s">
        <v>518</v>
      </c>
      <c r="O1262" t="s">
        <v>55</v>
      </c>
      <c r="P1262">
        <v>1155</v>
      </c>
      <c r="Q1262" t="s">
        <v>188</v>
      </c>
      <c r="R1262" t="s">
        <v>55</v>
      </c>
      <c r="T1262" t="s">
        <v>61</v>
      </c>
      <c r="U1262" t="s">
        <v>1351</v>
      </c>
      <c r="V1262" t="s">
        <v>44</v>
      </c>
      <c r="X1262" t="s">
        <v>45</v>
      </c>
      <c r="AA1262">
        <v>26277</v>
      </c>
      <c r="AB1262" t="s">
        <v>238</v>
      </c>
      <c r="AC1262">
        <v>0</v>
      </c>
      <c r="AG1262" t="s">
        <v>46</v>
      </c>
      <c r="AH1262" t="s">
        <v>158</v>
      </c>
      <c r="AI1262" s="1">
        <v>41703</v>
      </c>
      <c r="AJ1262">
        <v>16591.91</v>
      </c>
      <c r="AK1262" s="33">
        <f t="shared" si="57"/>
        <v>49</v>
      </c>
      <c r="AL1262" t="str">
        <f t="shared" si="58"/>
        <v>49-53</v>
      </c>
      <c r="AM1262" t="str">
        <f t="shared" si="59"/>
        <v>16.000 a 17.999</v>
      </c>
    </row>
    <row r="1263" spans="1:39" x14ac:dyDescent="0.25">
      <c r="A1263" t="s">
        <v>4967</v>
      </c>
      <c r="B1263" t="s">
        <v>36</v>
      </c>
      <c r="C1263">
        <v>6413053</v>
      </c>
      <c r="D1263">
        <v>43712800649</v>
      </c>
      <c r="E1263" t="s">
        <v>4968</v>
      </c>
      <c r="F1263" t="s">
        <v>37</v>
      </c>
      <c r="G1263" t="s">
        <v>4969</v>
      </c>
      <c r="H1263" t="s">
        <v>48</v>
      </c>
      <c r="I1263" t="s">
        <v>39</v>
      </c>
      <c r="K1263" t="s">
        <v>40</v>
      </c>
      <c r="L1263" t="s">
        <v>59</v>
      </c>
      <c r="M1263">
        <v>349</v>
      </c>
      <c r="N1263" t="s">
        <v>65</v>
      </c>
      <c r="O1263" t="s">
        <v>41</v>
      </c>
      <c r="P1263">
        <v>349</v>
      </c>
      <c r="Q1263" t="s">
        <v>65</v>
      </c>
      <c r="R1263" t="s">
        <v>41</v>
      </c>
      <c r="T1263" t="s">
        <v>61</v>
      </c>
      <c r="U1263" t="s">
        <v>1269</v>
      </c>
      <c r="V1263" t="s">
        <v>44</v>
      </c>
      <c r="X1263" t="s">
        <v>45</v>
      </c>
      <c r="AA1263">
        <v>0</v>
      </c>
      <c r="AC1263">
        <v>0</v>
      </c>
      <c r="AG1263" t="s">
        <v>46</v>
      </c>
      <c r="AH1263" t="s">
        <v>158</v>
      </c>
      <c r="AI1263" s="1">
        <v>32157</v>
      </c>
      <c r="AJ1263">
        <v>21534.5</v>
      </c>
      <c r="AK1263" s="33">
        <f t="shared" si="57"/>
        <v>56</v>
      </c>
      <c r="AL1263" t="str">
        <f t="shared" si="58"/>
        <v>54-58</v>
      </c>
      <c r="AM1263" t="str">
        <f t="shared" si="59"/>
        <v>20.000 ou mais</v>
      </c>
    </row>
    <row r="1264" spans="1:39" x14ac:dyDescent="0.25">
      <c r="A1264" t="s">
        <v>4970</v>
      </c>
      <c r="B1264" t="s">
        <v>36</v>
      </c>
      <c r="C1264">
        <v>1694045</v>
      </c>
      <c r="D1264">
        <v>7483334606</v>
      </c>
      <c r="E1264" t="s">
        <v>4971</v>
      </c>
      <c r="F1264" t="s">
        <v>37</v>
      </c>
      <c r="G1264" t="s">
        <v>4972</v>
      </c>
      <c r="H1264" t="s">
        <v>48</v>
      </c>
      <c r="I1264" t="s">
        <v>39</v>
      </c>
      <c r="K1264" t="s">
        <v>40</v>
      </c>
      <c r="M1264">
        <v>312</v>
      </c>
      <c r="N1264" t="s">
        <v>99</v>
      </c>
      <c r="O1264" t="s">
        <v>86</v>
      </c>
      <c r="P1264">
        <v>305</v>
      </c>
      <c r="Q1264" t="s">
        <v>100</v>
      </c>
      <c r="R1264" t="s">
        <v>86</v>
      </c>
      <c r="T1264" t="s">
        <v>61</v>
      </c>
      <c r="U1264" t="s">
        <v>1257</v>
      </c>
      <c r="V1264" t="s">
        <v>44</v>
      </c>
      <c r="X1264" t="s">
        <v>45</v>
      </c>
      <c r="AA1264">
        <v>0</v>
      </c>
      <c r="AC1264">
        <v>0</v>
      </c>
      <c r="AG1264" t="s">
        <v>46</v>
      </c>
      <c r="AH1264" t="s">
        <v>158</v>
      </c>
      <c r="AI1264" s="1">
        <v>43202</v>
      </c>
      <c r="AJ1264">
        <v>11800.12</v>
      </c>
      <c r="AK1264" s="33">
        <f t="shared" si="57"/>
        <v>36</v>
      </c>
      <c r="AL1264" t="str">
        <f t="shared" si="58"/>
        <v>34-38</v>
      </c>
      <c r="AM1264" t="str">
        <f t="shared" si="59"/>
        <v>10.000 a 11.999</v>
      </c>
    </row>
    <row r="1265" spans="1:39" x14ac:dyDescent="0.25">
      <c r="A1265" t="s">
        <v>4973</v>
      </c>
      <c r="B1265" t="s">
        <v>36</v>
      </c>
      <c r="C1265">
        <v>2351444</v>
      </c>
      <c r="D1265">
        <v>61995525634</v>
      </c>
      <c r="E1265" t="s">
        <v>4974</v>
      </c>
      <c r="F1265" t="s">
        <v>37</v>
      </c>
      <c r="G1265" t="s">
        <v>4975</v>
      </c>
      <c r="H1265" t="s">
        <v>48</v>
      </c>
      <c r="I1265" t="s">
        <v>39</v>
      </c>
      <c r="K1265" t="s">
        <v>40</v>
      </c>
      <c r="L1265" t="s">
        <v>59</v>
      </c>
      <c r="M1265">
        <v>340</v>
      </c>
      <c r="N1265" t="s">
        <v>143</v>
      </c>
      <c r="O1265" t="s">
        <v>41</v>
      </c>
      <c r="P1265">
        <v>340</v>
      </c>
      <c r="Q1265" t="s">
        <v>143</v>
      </c>
      <c r="R1265" t="s">
        <v>41</v>
      </c>
      <c r="T1265" t="s">
        <v>61</v>
      </c>
      <c r="U1265" t="s">
        <v>1241</v>
      </c>
      <c r="V1265" t="s">
        <v>44</v>
      </c>
      <c r="X1265" t="s">
        <v>45</v>
      </c>
      <c r="AA1265">
        <v>0</v>
      </c>
      <c r="AC1265">
        <v>0</v>
      </c>
      <c r="AG1265" t="s">
        <v>46</v>
      </c>
      <c r="AH1265" t="s">
        <v>158</v>
      </c>
      <c r="AI1265" s="1">
        <v>38964</v>
      </c>
      <c r="AJ1265">
        <v>18663.64</v>
      </c>
      <c r="AK1265" s="33">
        <f t="shared" si="57"/>
        <v>55</v>
      </c>
      <c r="AL1265" t="str">
        <f t="shared" si="58"/>
        <v>54-58</v>
      </c>
      <c r="AM1265" t="str">
        <f t="shared" si="59"/>
        <v>18.000 a 19.999</v>
      </c>
    </row>
    <row r="1266" spans="1:39" x14ac:dyDescent="0.25">
      <c r="A1266" t="s">
        <v>4976</v>
      </c>
      <c r="B1266" t="s">
        <v>36</v>
      </c>
      <c r="C1266">
        <v>2123399</v>
      </c>
      <c r="D1266">
        <v>52577309600</v>
      </c>
      <c r="E1266" t="s">
        <v>4977</v>
      </c>
      <c r="F1266" t="s">
        <v>37</v>
      </c>
      <c r="G1266" t="s">
        <v>4978</v>
      </c>
      <c r="H1266" t="s">
        <v>48</v>
      </c>
      <c r="I1266" t="s">
        <v>39</v>
      </c>
      <c r="K1266" t="s">
        <v>40</v>
      </c>
      <c r="L1266" t="s">
        <v>97</v>
      </c>
      <c r="M1266">
        <v>305</v>
      </c>
      <c r="N1266" t="s">
        <v>100</v>
      </c>
      <c r="O1266" t="s">
        <v>86</v>
      </c>
      <c r="P1266">
        <v>305</v>
      </c>
      <c r="Q1266" t="s">
        <v>100</v>
      </c>
      <c r="R1266" t="s">
        <v>86</v>
      </c>
      <c r="T1266" t="s">
        <v>61</v>
      </c>
      <c r="U1266" t="s">
        <v>1269</v>
      </c>
      <c r="V1266" t="s">
        <v>44</v>
      </c>
      <c r="X1266" t="s">
        <v>45</v>
      </c>
      <c r="AA1266">
        <v>0</v>
      </c>
      <c r="AC1266">
        <v>0</v>
      </c>
      <c r="AG1266" t="s">
        <v>46</v>
      </c>
      <c r="AH1266" t="s">
        <v>158</v>
      </c>
      <c r="AI1266" s="1">
        <v>34690</v>
      </c>
      <c r="AJ1266">
        <v>20853.810000000001</v>
      </c>
      <c r="AK1266" s="33">
        <f t="shared" si="57"/>
        <v>62</v>
      </c>
      <c r="AL1266" t="str">
        <f t="shared" si="58"/>
        <v>59-63</v>
      </c>
      <c r="AM1266" t="str">
        <f t="shared" si="59"/>
        <v>20.000 ou mais</v>
      </c>
    </row>
    <row r="1267" spans="1:39" x14ac:dyDescent="0.25">
      <c r="A1267" t="s">
        <v>4979</v>
      </c>
      <c r="B1267" t="s">
        <v>36</v>
      </c>
      <c r="C1267">
        <v>1605816</v>
      </c>
      <c r="D1267">
        <v>27175330871</v>
      </c>
      <c r="E1267" t="s">
        <v>4980</v>
      </c>
      <c r="F1267" t="s">
        <v>37</v>
      </c>
      <c r="G1267" t="s">
        <v>4981</v>
      </c>
      <c r="H1267" t="s">
        <v>48</v>
      </c>
      <c r="I1267" t="s">
        <v>39</v>
      </c>
      <c r="K1267" t="s">
        <v>72</v>
      </c>
      <c r="M1267">
        <v>414</v>
      </c>
      <c r="N1267" t="s">
        <v>128</v>
      </c>
      <c r="O1267" t="s">
        <v>41</v>
      </c>
      <c r="P1267">
        <v>414</v>
      </c>
      <c r="Q1267" t="s">
        <v>128</v>
      </c>
      <c r="R1267" t="s">
        <v>41</v>
      </c>
      <c r="T1267" t="s">
        <v>61</v>
      </c>
      <c r="U1267" t="s">
        <v>1241</v>
      </c>
      <c r="V1267" t="s">
        <v>44</v>
      </c>
      <c r="X1267" t="s">
        <v>45</v>
      </c>
      <c r="AA1267">
        <v>26352</v>
      </c>
      <c r="AB1267" t="s">
        <v>508</v>
      </c>
      <c r="AC1267">
        <v>0</v>
      </c>
      <c r="AG1267" t="s">
        <v>46</v>
      </c>
      <c r="AH1267" t="s">
        <v>158</v>
      </c>
      <c r="AI1267" s="1">
        <v>40932</v>
      </c>
      <c r="AJ1267">
        <v>18663.64</v>
      </c>
      <c r="AK1267" s="33">
        <f t="shared" si="57"/>
        <v>44</v>
      </c>
      <c r="AL1267" t="str">
        <f t="shared" si="58"/>
        <v>44-48</v>
      </c>
      <c r="AM1267" t="str">
        <f t="shared" si="59"/>
        <v>18.000 a 19.999</v>
      </c>
    </row>
    <row r="1268" spans="1:39" x14ac:dyDescent="0.25">
      <c r="A1268" t="s">
        <v>4982</v>
      </c>
      <c r="B1268" t="s">
        <v>36</v>
      </c>
      <c r="C1268">
        <v>3286530</v>
      </c>
      <c r="D1268">
        <v>44227069858</v>
      </c>
      <c r="E1268" t="s">
        <v>4983</v>
      </c>
      <c r="F1268" t="s">
        <v>37</v>
      </c>
      <c r="G1268" t="s">
        <v>4984</v>
      </c>
      <c r="H1268" t="s">
        <v>48</v>
      </c>
      <c r="I1268" t="s">
        <v>39</v>
      </c>
      <c r="K1268" t="s">
        <v>72</v>
      </c>
      <c r="M1268">
        <v>360</v>
      </c>
      <c r="N1268" t="s">
        <v>455</v>
      </c>
      <c r="O1268" t="s">
        <v>41</v>
      </c>
      <c r="P1268">
        <v>360</v>
      </c>
      <c r="Q1268" t="s">
        <v>455</v>
      </c>
      <c r="R1268" t="s">
        <v>41</v>
      </c>
      <c r="T1268" t="s">
        <v>413</v>
      </c>
      <c r="U1268" t="s">
        <v>1244</v>
      </c>
      <c r="V1268" t="s">
        <v>825</v>
      </c>
      <c r="X1268" t="s">
        <v>45</v>
      </c>
      <c r="AA1268">
        <v>0</v>
      </c>
      <c r="AC1268">
        <v>0</v>
      </c>
      <c r="AG1268" t="s">
        <v>826</v>
      </c>
      <c r="AH1268" t="s">
        <v>47</v>
      </c>
      <c r="AI1268" s="1">
        <v>44669</v>
      </c>
      <c r="AJ1268">
        <v>3866.06</v>
      </c>
      <c r="AK1268" s="33">
        <f t="shared" si="57"/>
        <v>28</v>
      </c>
      <c r="AL1268" t="str">
        <f t="shared" si="58"/>
        <v>24-28</v>
      </c>
      <c r="AM1268" t="str">
        <f t="shared" si="59"/>
        <v>2.000 a 3.999</v>
      </c>
    </row>
    <row r="1269" spans="1:39" x14ac:dyDescent="0.25">
      <c r="A1269" t="s">
        <v>4985</v>
      </c>
      <c r="B1269" t="s">
        <v>36</v>
      </c>
      <c r="C1269">
        <v>3035210</v>
      </c>
      <c r="D1269">
        <v>57406839634</v>
      </c>
      <c r="E1269" t="s">
        <v>4986</v>
      </c>
      <c r="F1269" t="s">
        <v>37</v>
      </c>
      <c r="G1269" t="s">
        <v>4987</v>
      </c>
      <c r="H1269" t="s">
        <v>80</v>
      </c>
      <c r="I1269" t="s">
        <v>39</v>
      </c>
      <c r="K1269" t="s">
        <v>40</v>
      </c>
      <c r="L1269" t="s">
        <v>59</v>
      </c>
      <c r="M1269">
        <v>349</v>
      </c>
      <c r="N1269" t="s">
        <v>65</v>
      </c>
      <c r="O1269" t="s">
        <v>41</v>
      </c>
      <c r="P1269">
        <v>349</v>
      </c>
      <c r="Q1269" t="s">
        <v>65</v>
      </c>
      <c r="R1269" t="s">
        <v>41</v>
      </c>
      <c r="T1269" t="s">
        <v>61</v>
      </c>
      <c r="U1269" t="s">
        <v>1269</v>
      </c>
      <c r="V1269" t="s">
        <v>44</v>
      </c>
      <c r="X1269" t="s">
        <v>45</v>
      </c>
      <c r="AA1269">
        <v>0</v>
      </c>
      <c r="AC1269">
        <v>0</v>
      </c>
      <c r="AG1269" t="s">
        <v>46</v>
      </c>
      <c r="AH1269" t="s">
        <v>158</v>
      </c>
      <c r="AI1269" s="1">
        <v>39835</v>
      </c>
      <c r="AJ1269">
        <v>17945.810000000001</v>
      </c>
      <c r="AK1269" s="33">
        <f t="shared" si="57"/>
        <v>56</v>
      </c>
      <c r="AL1269" t="str">
        <f t="shared" si="58"/>
        <v>54-58</v>
      </c>
      <c r="AM1269" t="str">
        <f t="shared" si="59"/>
        <v>16.000 a 17.999</v>
      </c>
    </row>
    <row r="1270" spans="1:39" x14ac:dyDescent="0.25">
      <c r="A1270" t="s">
        <v>4988</v>
      </c>
      <c r="B1270" t="s">
        <v>36</v>
      </c>
      <c r="C1270">
        <v>3278936</v>
      </c>
      <c r="D1270">
        <v>41390726878</v>
      </c>
      <c r="E1270" t="s">
        <v>4989</v>
      </c>
      <c r="F1270" t="s">
        <v>37</v>
      </c>
      <c r="G1270" t="s">
        <v>4990</v>
      </c>
      <c r="H1270" t="s">
        <v>48</v>
      </c>
      <c r="I1270" t="s">
        <v>39</v>
      </c>
      <c r="K1270" t="s">
        <v>72</v>
      </c>
      <c r="M1270">
        <v>332</v>
      </c>
      <c r="N1270" t="s">
        <v>82</v>
      </c>
      <c r="O1270" t="s">
        <v>81</v>
      </c>
      <c r="P1270">
        <v>332</v>
      </c>
      <c r="Q1270" t="s">
        <v>82</v>
      </c>
      <c r="R1270" t="s">
        <v>81</v>
      </c>
      <c r="T1270" t="s">
        <v>413</v>
      </c>
      <c r="U1270" t="s">
        <v>1244</v>
      </c>
      <c r="V1270" t="s">
        <v>825</v>
      </c>
      <c r="X1270" t="s">
        <v>45</v>
      </c>
      <c r="AA1270">
        <v>0</v>
      </c>
      <c r="AC1270">
        <v>0</v>
      </c>
      <c r="AG1270" t="s">
        <v>826</v>
      </c>
      <c r="AH1270" t="s">
        <v>47</v>
      </c>
      <c r="AI1270" s="1">
        <v>44627</v>
      </c>
      <c r="AJ1270">
        <v>3866.06</v>
      </c>
      <c r="AK1270" s="33">
        <f t="shared" si="57"/>
        <v>29</v>
      </c>
      <c r="AL1270" t="str">
        <f t="shared" si="58"/>
        <v>29-33</v>
      </c>
      <c r="AM1270" t="str">
        <f t="shared" si="59"/>
        <v>2.000 a 3.999</v>
      </c>
    </row>
    <row r="1271" spans="1:39" x14ac:dyDescent="0.25">
      <c r="A1271" t="s">
        <v>4991</v>
      </c>
      <c r="B1271" t="s">
        <v>36</v>
      </c>
      <c r="C1271">
        <v>2505737</v>
      </c>
      <c r="D1271">
        <v>42262380600</v>
      </c>
      <c r="E1271" t="s">
        <v>4992</v>
      </c>
      <c r="F1271" t="s">
        <v>37</v>
      </c>
      <c r="G1271" t="s">
        <v>4993</v>
      </c>
      <c r="H1271" t="s">
        <v>48</v>
      </c>
      <c r="I1271" t="s">
        <v>39</v>
      </c>
      <c r="K1271" t="s">
        <v>40</v>
      </c>
      <c r="M1271">
        <v>363</v>
      </c>
      <c r="N1271" t="s">
        <v>155</v>
      </c>
      <c r="O1271" t="s">
        <v>41</v>
      </c>
      <c r="P1271">
        <v>363</v>
      </c>
      <c r="Q1271" t="s">
        <v>155</v>
      </c>
      <c r="R1271" t="s">
        <v>41</v>
      </c>
      <c r="T1271" t="s">
        <v>61</v>
      </c>
      <c r="U1271" t="s">
        <v>1241</v>
      </c>
      <c r="V1271" t="s">
        <v>44</v>
      </c>
      <c r="X1271" t="s">
        <v>45</v>
      </c>
      <c r="AA1271">
        <v>26254</v>
      </c>
      <c r="AB1271" t="s">
        <v>89</v>
      </c>
      <c r="AC1271">
        <v>0</v>
      </c>
      <c r="AG1271" t="s">
        <v>46</v>
      </c>
      <c r="AH1271" t="s">
        <v>158</v>
      </c>
      <c r="AI1271" s="1">
        <v>41766</v>
      </c>
      <c r="AJ1271">
        <v>21301.13</v>
      </c>
      <c r="AK1271" s="33">
        <f t="shared" si="57"/>
        <v>59</v>
      </c>
      <c r="AL1271" t="str">
        <f t="shared" si="58"/>
        <v>59-63</v>
      </c>
      <c r="AM1271" t="str">
        <f t="shared" si="59"/>
        <v>20.000 ou mais</v>
      </c>
    </row>
    <row r="1272" spans="1:39" x14ac:dyDescent="0.25">
      <c r="A1272" t="s">
        <v>4994</v>
      </c>
      <c r="B1272" t="s">
        <v>36</v>
      </c>
      <c r="C1272">
        <v>2683151</v>
      </c>
      <c r="D1272">
        <v>1523387645</v>
      </c>
      <c r="E1272" t="s">
        <v>4995</v>
      </c>
      <c r="F1272" t="s">
        <v>37</v>
      </c>
      <c r="G1272" t="s">
        <v>4996</v>
      </c>
      <c r="H1272" t="s">
        <v>48</v>
      </c>
      <c r="I1272" t="s">
        <v>39</v>
      </c>
      <c r="K1272" t="s">
        <v>40</v>
      </c>
      <c r="L1272" t="s">
        <v>59</v>
      </c>
      <c r="M1272">
        <v>407</v>
      </c>
      <c r="N1272" t="s">
        <v>161</v>
      </c>
      <c r="O1272" t="s">
        <v>41</v>
      </c>
      <c r="P1272">
        <v>407</v>
      </c>
      <c r="Q1272" t="s">
        <v>161</v>
      </c>
      <c r="R1272" t="s">
        <v>41</v>
      </c>
      <c r="T1272" t="s">
        <v>61</v>
      </c>
      <c r="U1272" t="s">
        <v>1257</v>
      </c>
      <c r="V1272" t="s">
        <v>44</v>
      </c>
      <c r="X1272" t="s">
        <v>45</v>
      </c>
      <c r="AA1272">
        <v>0</v>
      </c>
      <c r="AC1272">
        <v>0</v>
      </c>
      <c r="AG1272" t="s">
        <v>46</v>
      </c>
      <c r="AH1272" t="s">
        <v>158</v>
      </c>
      <c r="AI1272" s="1">
        <v>42759</v>
      </c>
      <c r="AJ1272">
        <v>11800.12</v>
      </c>
      <c r="AK1272" s="33">
        <f t="shared" si="57"/>
        <v>36</v>
      </c>
      <c r="AL1272" t="str">
        <f t="shared" si="58"/>
        <v>34-38</v>
      </c>
      <c r="AM1272" t="str">
        <f t="shared" si="59"/>
        <v>10.000 a 11.999</v>
      </c>
    </row>
    <row r="1273" spans="1:39" x14ac:dyDescent="0.25">
      <c r="A1273" t="s">
        <v>4997</v>
      </c>
      <c r="B1273" t="s">
        <v>36</v>
      </c>
      <c r="C1273">
        <v>1171760</v>
      </c>
      <c r="D1273">
        <v>3767967820</v>
      </c>
      <c r="E1273" t="s">
        <v>4998</v>
      </c>
      <c r="F1273" t="s">
        <v>37</v>
      </c>
      <c r="G1273" t="s">
        <v>4999</v>
      </c>
      <c r="H1273" t="s">
        <v>48</v>
      </c>
      <c r="I1273" t="s">
        <v>39</v>
      </c>
      <c r="K1273" t="s">
        <v>72</v>
      </c>
      <c r="L1273" t="s">
        <v>1400</v>
      </c>
      <c r="M1273">
        <v>305</v>
      </c>
      <c r="N1273" t="s">
        <v>100</v>
      </c>
      <c r="O1273" t="s">
        <v>86</v>
      </c>
      <c r="P1273">
        <v>305</v>
      </c>
      <c r="Q1273" t="s">
        <v>100</v>
      </c>
      <c r="R1273" t="s">
        <v>86</v>
      </c>
      <c r="T1273" t="s">
        <v>61</v>
      </c>
      <c r="U1273" t="s">
        <v>1269</v>
      </c>
      <c r="V1273" t="s">
        <v>44</v>
      </c>
      <c r="X1273" t="s">
        <v>45</v>
      </c>
      <c r="AA1273">
        <v>0</v>
      </c>
      <c r="AC1273">
        <v>0</v>
      </c>
      <c r="AG1273" t="s">
        <v>46</v>
      </c>
      <c r="AH1273" t="s">
        <v>158</v>
      </c>
      <c r="AI1273" s="1">
        <v>39762</v>
      </c>
      <c r="AJ1273">
        <v>18780.490000000002</v>
      </c>
      <c r="AK1273" s="33">
        <f t="shared" si="57"/>
        <v>63</v>
      </c>
      <c r="AL1273" t="str">
        <f t="shared" si="58"/>
        <v>59-63</v>
      </c>
      <c r="AM1273" t="str">
        <f t="shared" si="59"/>
        <v>18.000 a 19.999</v>
      </c>
    </row>
    <row r="1274" spans="1:39" x14ac:dyDescent="0.25">
      <c r="A1274" t="s">
        <v>5000</v>
      </c>
      <c r="B1274" t="s">
        <v>36</v>
      </c>
      <c r="C1274">
        <v>3190781</v>
      </c>
      <c r="D1274">
        <v>56069618653</v>
      </c>
      <c r="E1274" t="s">
        <v>5001</v>
      </c>
      <c r="F1274" t="s">
        <v>37</v>
      </c>
      <c r="G1274" t="s">
        <v>5002</v>
      </c>
      <c r="H1274" t="s">
        <v>67</v>
      </c>
      <c r="I1274" t="s">
        <v>39</v>
      </c>
      <c r="K1274" t="s">
        <v>40</v>
      </c>
      <c r="L1274" t="s">
        <v>59</v>
      </c>
      <c r="M1274">
        <v>808</v>
      </c>
      <c r="N1274" t="s">
        <v>127</v>
      </c>
      <c r="O1274" t="s">
        <v>41</v>
      </c>
      <c r="P1274">
        <v>808</v>
      </c>
      <c r="Q1274" t="s">
        <v>127</v>
      </c>
      <c r="R1274" t="s">
        <v>41</v>
      </c>
      <c r="T1274" t="s">
        <v>52</v>
      </c>
      <c r="U1274" t="s">
        <v>1278</v>
      </c>
      <c r="V1274" t="s">
        <v>44</v>
      </c>
      <c r="X1274" t="s">
        <v>45</v>
      </c>
      <c r="AA1274">
        <v>0</v>
      </c>
      <c r="AC1274">
        <v>0</v>
      </c>
      <c r="AG1274" t="s">
        <v>46</v>
      </c>
      <c r="AH1274" t="s">
        <v>158</v>
      </c>
      <c r="AI1274" s="1">
        <v>37447</v>
      </c>
      <c r="AJ1274">
        <v>8904.42</v>
      </c>
      <c r="AK1274" s="33">
        <f t="shared" si="57"/>
        <v>58</v>
      </c>
      <c r="AL1274" t="str">
        <f t="shared" si="58"/>
        <v>54-58</v>
      </c>
      <c r="AM1274" t="str">
        <f t="shared" si="59"/>
        <v>8.000 a 9.999</v>
      </c>
    </row>
    <row r="1275" spans="1:39" x14ac:dyDescent="0.25">
      <c r="A1275" t="s">
        <v>5003</v>
      </c>
      <c r="B1275" t="s">
        <v>36</v>
      </c>
      <c r="C1275">
        <v>1714348</v>
      </c>
      <c r="D1275">
        <v>10811701824</v>
      </c>
      <c r="E1275" t="s">
        <v>5004</v>
      </c>
      <c r="F1275" t="s">
        <v>37</v>
      </c>
      <c r="G1275" t="s">
        <v>5005</v>
      </c>
      <c r="H1275" t="s">
        <v>48</v>
      </c>
      <c r="I1275" t="s">
        <v>39</v>
      </c>
      <c r="K1275" t="s">
        <v>72</v>
      </c>
      <c r="M1275">
        <v>294</v>
      </c>
      <c r="N1275" t="s">
        <v>137</v>
      </c>
      <c r="O1275" t="s">
        <v>86</v>
      </c>
      <c r="P1275">
        <v>294</v>
      </c>
      <c r="Q1275" t="s">
        <v>137</v>
      </c>
      <c r="R1275" t="s">
        <v>86</v>
      </c>
      <c r="T1275" t="s">
        <v>61</v>
      </c>
      <c r="U1275" t="s">
        <v>1269</v>
      </c>
      <c r="V1275" t="s">
        <v>44</v>
      </c>
      <c r="X1275" t="s">
        <v>45</v>
      </c>
      <c r="AA1275">
        <v>0</v>
      </c>
      <c r="AC1275">
        <v>0</v>
      </c>
      <c r="AG1275" t="s">
        <v>46</v>
      </c>
      <c r="AH1275" t="s">
        <v>158</v>
      </c>
      <c r="AI1275" s="1">
        <v>40018</v>
      </c>
      <c r="AJ1275">
        <v>17945.810000000001</v>
      </c>
      <c r="AK1275" s="33">
        <f t="shared" si="57"/>
        <v>54</v>
      </c>
      <c r="AL1275" t="str">
        <f t="shared" si="58"/>
        <v>54-58</v>
      </c>
      <c r="AM1275" t="str">
        <f t="shared" si="59"/>
        <v>16.000 a 17.999</v>
      </c>
    </row>
    <row r="1276" spans="1:39" x14ac:dyDescent="0.25">
      <c r="A1276" t="s">
        <v>5006</v>
      </c>
      <c r="B1276" t="s">
        <v>36</v>
      </c>
      <c r="C1276">
        <v>2179806</v>
      </c>
      <c r="D1276">
        <v>85636835604</v>
      </c>
      <c r="E1276" t="s">
        <v>323</v>
      </c>
      <c r="F1276" t="s">
        <v>37</v>
      </c>
      <c r="G1276" t="s">
        <v>4950</v>
      </c>
      <c r="H1276" t="s">
        <v>48</v>
      </c>
      <c r="I1276" t="s">
        <v>39</v>
      </c>
      <c r="K1276" t="s">
        <v>40</v>
      </c>
      <c r="L1276" t="s">
        <v>59</v>
      </c>
      <c r="M1276">
        <v>407</v>
      </c>
      <c r="N1276" t="s">
        <v>161</v>
      </c>
      <c r="O1276" t="s">
        <v>41</v>
      </c>
      <c r="P1276">
        <v>407</v>
      </c>
      <c r="Q1276" t="s">
        <v>161</v>
      </c>
      <c r="R1276" t="s">
        <v>41</v>
      </c>
      <c r="T1276" t="s">
        <v>61</v>
      </c>
      <c r="U1276" t="s">
        <v>1252</v>
      </c>
      <c r="V1276" t="s">
        <v>44</v>
      </c>
      <c r="X1276" t="s">
        <v>45</v>
      </c>
      <c r="AA1276">
        <v>0</v>
      </c>
      <c r="AC1276">
        <v>0</v>
      </c>
      <c r="AG1276" t="s">
        <v>46</v>
      </c>
      <c r="AH1276" t="s">
        <v>158</v>
      </c>
      <c r="AI1276" s="1">
        <v>35432</v>
      </c>
      <c r="AJ1276">
        <v>20720.98</v>
      </c>
      <c r="AK1276" s="33">
        <f t="shared" si="57"/>
        <v>52</v>
      </c>
      <c r="AL1276" t="str">
        <f t="shared" si="58"/>
        <v>49-53</v>
      </c>
      <c r="AM1276" t="str">
        <f t="shared" si="59"/>
        <v>20.000 ou mais</v>
      </c>
    </row>
    <row r="1277" spans="1:39" x14ac:dyDescent="0.25">
      <c r="A1277" t="s">
        <v>5007</v>
      </c>
      <c r="B1277" t="s">
        <v>36</v>
      </c>
      <c r="C1277">
        <v>413328</v>
      </c>
      <c r="D1277">
        <v>32135068691</v>
      </c>
      <c r="E1277" t="s">
        <v>5008</v>
      </c>
      <c r="F1277" t="s">
        <v>37</v>
      </c>
      <c r="G1277" t="s">
        <v>5009</v>
      </c>
      <c r="H1277" t="s">
        <v>48</v>
      </c>
      <c r="I1277" t="s">
        <v>39</v>
      </c>
      <c r="K1277" t="s">
        <v>40</v>
      </c>
      <c r="L1277" t="s">
        <v>59</v>
      </c>
      <c r="M1277">
        <v>301</v>
      </c>
      <c r="N1277" t="s">
        <v>69</v>
      </c>
      <c r="O1277" t="s">
        <v>70</v>
      </c>
      <c r="P1277">
        <v>410</v>
      </c>
      <c r="Q1277" t="s">
        <v>253</v>
      </c>
      <c r="R1277" t="s">
        <v>41</v>
      </c>
      <c r="T1277" t="s">
        <v>61</v>
      </c>
      <c r="U1277" t="s">
        <v>1241</v>
      </c>
      <c r="V1277" t="s">
        <v>44</v>
      </c>
      <c r="X1277" t="s">
        <v>45</v>
      </c>
      <c r="AA1277">
        <v>0</v>
      </c>
      <c r="AC1277">
        <v>0</v>
      </c>
      <c r="AG1277" t="s">
        <v>46</v>
      </c>
      <c r="AH1277" t="s">
        <v>158</v>
      </c>
      <c r="AI1277" s="1">
        <v>32646</v>
      </c>
      <c r="AJ1277">
        <v>22514.69</v>
      </c>
      <c r="AK1277" s="33">
        <f t="shared" si="57"/>
        <v>66</v>
      </c>
      <c r="AL1277" t="str">
        <f t="shared" si="58"/>
        <v>64-68</v>
      </c>
      <c r="AM1277" t="str">
        <f t="shared" si="59"/>
        <v>20.000 ou mais</v>
      </c>
    </row>
    <row r="1278" spans="1:39" x14ac:dyDescent="0.25">
      <c r="A1278" t="s">
        <v>5010</v>
      </c>
      <c r="B1278" t="s">
        <v>36</v>
      </c>
      <c r="C1278">
        <v>3293441</v>
      </c>
      <c r="D1278">
        <v>22352843880</v>
      </c>
      <c r="E1278" t="s">
        <v>797</v>
      </c>
      <c r="F1278" t="s">
        <v>37</v>
      </c>
      <c r="G1278" t="s">
        <v>5011</v>
      </c>
      <c r="H1278" t="s">
        <v>38</v>
      </c>
      <c r="I1278" t="s">
        <v>450</v>
      </c>
      <c r="J1278" t="s">
        <v>1909</v>
      </c>
      <c r="M1278">
        <v>349</v>
      </c>
      <c r="N1278" t="s">
        <v>65</v>
      </c>
      <c r="O1278" t="s">
        <v>41</v>
      </c>
      <c r="P1278">
        <v>349</v>
      </c>
      <c r="Q1278" t="s">
        <v>65</v>
      </c>
      <c r="R1278" t="s">
        <v>41</v>
      </c>
      <c r="T1278" t="s">
        <v>413</v>
      </c>
      <c r="U1278" t="s">
        <v>1244</v>
      </c>
      <c r="V1278" t="s">
        <v>825</v>
      </c>
      <c r="X1278" t="s">
        <v>45</v>
      </c>
      <c r="AA1278">
        <v>0</v>
      </c>
      <c r="AC1278">
        <v>0</v>
      </c>
      <c r="AG1278" t="s">
        <v>826</v>
      </c>
      <c r="AH1278" t="s">
        <v>47</v>
      </c>
      <c r="AI1278" s="1">
        <v>44711</v>
      </c>
      <c r="AJ1278">
        <v>2846.15</v>
      </c>
      <c r="AK1278" s="33">
        <f t="shared" si="57"/>
        <v>60</v>
      </c>
      <c r="AL1278" t="str">
        <f t="shared" si="58"/>
        <v>59-63</v>
      </c>
      <c r="AM1278" t="str">
        <f t="shared" si="59"/>
        <v>2.000 a 3.999</v>
      </c>
    </row>
    <row r="1279" spans="1:39" x14ac:dyDescent="0.25">
      <c r="A1279" t="s">
        <v>5012</v>
      </c>
      <c r="B1279" t="s">
        <v>36</v>
      </c>
      <c r="C1279">
        <v>1828072</v>
      </c>
      <c r="D1279">
        <v>88358755600</v>
      </c>
      <c r="E1279" t="s">
        <v>5013</v>
      </c>
      <c r="F1279" t="s">
        <v>37</v>
      </c>
      <c r="G1279" t="s">
        <v>5014</v>
      </c>
      <c r="H1279" t="s">
        <v>48</v>
      </c>
      <c r="I1279" t="s">
        <v>39</v>
      </c>
      <c r="K1279" t="s">
        <v>40</v>
      </c>
      <c r="M1279">
        <v>360</v>
      </c>
      <c r="N1279" t="s">
        <v>455</v>
      </c>
      <c r="O1279" t="s">
        <v>41</v>
      </c>
      <c r="P1279">
        <v>360</v>
      </c>
      <c r="Q1279" t="s">
        <v>455</v>
      </c>
      <c r="R1279" t="s">
        <v>41</v>
      </c>
      <c r="T1279" t="s">
        <v>61</v>
      </c>
      <c r="U1279" t="s">
        <v>1302</v>
      </c>
      <c r="V1279" t="s">
        <v>44</v>
      </c>
      <c r="X1279" t="s">
        <v>45</v>
      </c>
      <c r="AA1279">
        <v>0</v>
      </c>
      <c r="AC1279">
        <v>0</v>
      </c>
      <c r="AG1279" t="s">
        <v>46</v>
      </c>
      <c r="AH1279" t="s">
        <v>158</v>
      </c>
      <c r="AI1279" s="1">
        <v>40513</v>
      </c>
      <c r="AJ1279">
        <v>13273.52</v>
      </c>
      <c r="AK1279" s="33">
        <f t="shared" si="57"/>
        <v>54</v>
      </c>
      <c r="AL1279" t="str">
        <f t="shared" si="58"/>
        <v>54-58</v>
      </c>
      <c r="AM1279" t="str">
        <f t="shared" si="59"/>
        <v>12.000 a 13.999</v>
      </c>
    </row>
    <row r="1280" spans="1:39" x14ac:dyDescent="0.25">
      <c r="A1280" t="s">
        <v>5015</v>
      </c>
      <c r="B1280" t="s">
        <v>36</v>
      </c>
      <c r="C1280">
        <v>413528</v>
      </c>
      <c r="D1280">
        <v>61489336753</v>
      </c>
      <c r="E1280" t="s">
        <v>5016</v>
      </c>
      <c r="F1280" t="s">
        <v>37</v>
      </c>
      <c r="G1280" t="s">
        <v>5017</v>
      </c>
      <c r="H1280" t="s">
        <v>48</v>
      </c>
      <c r="I1280" t="s">
        <v>39</v>
      </c>
      <c r="K1280" t="s">
        <v>114</v>
      </c>
      <c r="L1280" t="s">
        <v>5018</v>
      </c>
      <c r="M1280">
        <v>372</v>
      </c>
      <c r="N1280" t="s">
        <v>76</v>
      </c>
      <c r="O1280" t="s">
        <v>41</v>
      </c>
      <c r="P1280">
        <v>372</v>
      </c>
      <c r="Q1280" t="s">
        <v>76</v>
      </c>
      <c r="R1280" t="s">
        <v>41</v>
      </c>
      <c r="T1280" t="s">
        <v>61</v>
      </c>
      <c r="U1280" t="s">
        <v>1241</v>
      </c>
      <c r="V1280" t="s">
        <v>44</v>
      </c>
      <c r="X1280" t="s">
        <v>45</v>
      </c>
      <c r="AA1280">
        <v>0</v>
      </c>
      <c r="AC1280">
        <v>0</v>
      </c>
      <c r="AG1280" t="s">
        <v>46</v>
      </c>
      <c r="AH1280" t="s">
        <v>158</v>
      </c>
      <c r="AI1280" s="1">
        <v>33294</v>
      </c>
      <c r="AJ1280">
        <v>22110.17</v>
      </c>
      <c r="AK1280" s="33">
        <f t="shared" si="57"/>
        <v>66</v>
      </c>
      <c r="AL1280" t="str">
        <f t="shared" si="58"/>
        <v>64-68</v>
      </c>
      <c r="AM1280" t="str">
        <f t="shared" si="59"/>
        <v>20.000 ou mais</v>
      </c>
    </row>
    <row r="1281" spans="1:39" x14ac:dyDescent="0.25">
      <c r="A1281" t="s">
        <v>5019</v>
      </c>
      <c r="B1281" t="s">
        <v>36</v>
      </c>
      <c r="C1281">
        <v>1664346</v>
      </c>
      <c r="D1281">
        <v>40590500759</v>
      </c>
      <c r="E1281" t="s">
        <v>5020</v>
      </c>
      <c r="F1281" t="s">
        <v>37</v>
      </c>
      <c r="G1281" t="s">
        <v>5021</v>
      </c>
      <c r="H1281" t="s">
        <v>48</v>
      </c>
      <c r="I1281" t="s">
        <v>39</v>
      </c>
      <c r="K1281" t="s">
        <v>40</v>
      </c>
      <c r="L1281" t="s">
        <v>97</v>
      </c>
      <c r="M1281">
        <v>335</v>
      </c>
      <c r="N1281" t="s">
        <v>159</v>
      </c>
      <c r="O1281" t="s">
        <v>41</v>
      </c>
      <c r="P1281">
        <v>335</v>
      </c>
      <c r="Q1281" t="s">
        <v>159</v>
      </c>
      <c r="R1281" t="s">
        <v>41</v>
      </c>
      <c r="T1281" t="s">
        <v>61</v>
      </c>
      <c r="U1281" t="s">
        <v>1241</v>
      </c>
      <c r="V1281" t="s">
        <v>44</v>
      </c>
      <c r="X1281" t="s">
        <v>45</v>
      </c>
      <c r="AA1281">
        <v>0</v>
      </c>
      <c r="AC1281">
        <v>0</v>
      </c>
      <c r="AG1281" t="s">
        <v>46</v>
      </c>
      <c r="AH1281" t="s">
        <v>158</v>
      </c>
      <c r="AI1281" s="1">
        <v>39762</v>
      </c>
      <c r="AJ1281">
        <v>21886.51</v>
      </c>
      <c r="AK1281" s="33">
        <f t="shared" si="57"/>
        <v>67</v>
      </c>
      <c r="AL1281" t="str">
        <f t="shared" si="58"/>
        <v>64-68</v>
      </c>
      <c r="AM1281" t="str">
        <f t="shared" si="59"/>
        <v>20.000 ou mais</v>
      </c>
    </row>
    <row r="1282" spans="1:39" x14ac:dyDescent="0.25">
      <c r="A1282" t="s">
        <v>5022</v>
      </c>
      <c r="B1282" t="s">
        <v>36</v>
      </c>
      <c r="C1282">
        <v>1494593</v>
      </c>
      <c r="D1282">
        <v>92762590663</v>
      </c>
      <c r="E1282" t="s">
        <v>5023</v>
      </c>
      <c r="F1282" t="s">
        <v>37</v>
      </c>
      <c r="G1282" t="s">
        <v>5024</v>
      </c>
      <c r="H1282" t="s">
        <v>48</v>
      </c>
      <c r="I1282" t="s">
        <v>39</v>
      </c>
      <c r="K1282" t="s">
        <v>40</v>
      </c>
      <c r="M1282">
        <v>391</v>
      </c>
      <c r="N1282" t="s">
        <v>64</v>
      </c>
      <c r="O1282" t="s">
        <v>41</v>
      </c>
      <c r="P1282">
        <v>391</v>
      </c>
      <c r="Q1282" t="s">
        <v>64</v>
      </c>
      <c r="R1282" t="s">
        <v>41</v>
      </c>
      <c r="T1282" t="s">
        <v>61</v>
      </c>
      <c r="U1282" t="s">
        <v>1269</v>
      </c>
      <c r="V1282" t="s">
        <v>44</v>
      </c>
      <c r="X1282" t="s">
        <v>45</v>
      </c>
      <c r="AA1282">
        <v>0</v>
      </c>
      <c r="AC1282">
        <v>0</v>
      </c>
      <c r="AG1282" t="s">
        <v>46</v>
      </c>
      <c r="AH1282" t="s">
        <v>158</v>
      </c>
      <c r="AI1282" s="1">
        <v>40122</v>
      </c>
      <c r="AJ1282">
        <v>17945.810000000001</v>
      </c>
      <c r="AK1282" s="33">
        <f t="shared" si="57"/>
        <v>49</v>
      </c>
      <c r="AL1282" t="str">
        <f t="shared" si="58"/>
        <v>49-53</v>
      </c>
      <c r="AM1282" t="str">
        <f t="shared" si="59"/>
        <v>16.000 a 17.999</v>
      </c>
    </row>
    <row r="1283" spans="1:39" x14ac:dyDescent="0.25">
      <c r="A1283" t="s">
        <v>5025</v>
      </c>
      <c r="B1283" t="s">
        <v>36</v>
      </c>
      <c r="C1283">
        <v>2218481</v>
      </c>
      <c r="D1283">
        <v>5120008836</v>
      </c>
      <c r="E1283" t="s">
        <v>5026</v>
      </c>
      <c r="F1283" t="s">
        <v>37</v>
      </c>
      <c r="G1283" t="s">
        <v>5027</v>
      </c>
      <c r="H1283" t="s">
        <v>48</v>
      </c>
      <c r="I1283" t="s">
        <v>39</v>
      </c>
      <c r="K1283" t="s">
        <v>72</v>
      </c>
      <c r="L1283" t="s">
        <v>73</v>
      </c>
      <c r="M1283">
        <v>363</v>
      </c>
      <c r="N1283" t="s">
        <v>155</v>
      </c>
      <c r="O1283" t="s">
        <v>41</v>
      </c>
      <c r="P1283">
        <v>363</v>
      </c>
      <c r="Q1283" t="s">
        <v>155</v>
      </c>
      <c r="R1283" t="s">
        <v>41</v>
      </c>
      <c r="T1283" t="s">
        <v>61</v>
      </c>
      <c r="U1283" t="s">
        <v>1252</v>
      </c>
      <c r="V1283" t="s">
        <v>44</v>
      </c>
      <c r="X1283" t="s">
        <v>45</v>
      </c>
      <c r="AA1283">
        <v>0</v>
      </c>
      <c r="AC1283">
        <v>0</v>
      </c>
      <c r="AG1283" t="s">
        <v>46</v>
      </c>
      <c r="AH1283" t="s">
        <v>158</v>
      </c>
      <c r="AI1283" s="1">
        <v>35973</v>
      </c>
      <c r="AJ1283">
        <v>21513.19</v>
      </c>
      <c r="AK1283" s="33">
        <f t="shared" ref="AK1283:AK1346" si="60">(YEAR($AO$2))-YEAR(E1283)</f>
        <v>56</v>
      </c>
      <c r="AL1283" t="str">
        <f t="shared" ref="AL1283:AL1346" si="61">VLOOKUP(AK1283,$AQ$2:$AR$13,2,1)</f>
        <v>54-58</v>
      </c>
      <c r="AM1283" t="str">
        <f t="shared" ref="AM1283:AM1346" si="62">VLOOKUP(AJ1283,$AS$2:$AT$12,2,1)</f>
        <v>20.000 ou mais</v>
      </c>
    </row>
    <row r="1284" spans="1:39" x14ac:dyDescent="0.25">
      <c r="A1284" t="s">
        <v>5028</v>
      </c>
      <c r="B1284" t="s">
        <v>36</v>
      </c>
      <c r="C1284">
        <v>1035294</v>
      </c>
      <c r="D1284">
        <v>10271910534</v>
      </c>
      <c r="E1284" t="s">
        <v>5029</v>
      </c>
      <c r="F1284" t="s">
        <v>37</v>
      </c>
      <c r="G1284" t="s">
        <v>5030</v>
      </c>
      <c r="H1284" t="s">
        <v>38</v>
      </c>
      <c r="I1284" t="s">
        <v>39</v>
      </c>
      <c r="K1284" t="s">
        <v>3430</v>
      </c>
      <c r="L1284" t="s">
        <v>5031</v>
      </c>
      <c r="M1284">
        <v>349</v>
      </c>
      <c r="N1284" t="s">
        <v>65</v>
      </c>
      <c r="O1284" t="s">
        <v>41</v>
      </c>
      <c r="P1284">
        <v>349</v>
      </c>
      <c r="Q1284" t="s">
        <v>65</v>
      </c>
      <c r="R1284" t="s">
        <v>41</v>
      </c>
      <c r="T1284" t="s">
        <v>61</v>
      </c>
      <c r="U1284" t="s">
        <v>1252</v>
      </c>
      <c r="V1284" t="s">
        <v>44</v>
      </c>
      <c r="X1284" t="s">
        <v>45</v>
      </c>
      <c r="AA1284">
        <v>0</v>
      </c>
      <c r="AC1284">
        <v>0</v>
      </c>
      <c r="AG1284" t="s">
        <v>46</v>
      </c>
      <c r="AH1284" t="s">
        <v>158</v>
      </c>
      <c r="AI1284" s="1">
        <v>34267</v>
      </c>
      <c r="AJ1284">
        <v>25064.11</v>
      </c>
      <c r="AK1284" s="33">
        <f t="shared" si="60"/>
        <v>67</v>
      </c>
      <c r="AL1284" t="str">
        <f t="shared" si="61"/>
        <v>64-68</v>
      </c>
      <c r="AM1284" t="str">
        <f t="shared" si="62"/>
        <v>20.000 ou mais</v>
      </c>
    </row>
    <row r="1285" spans="1:39" x14ac:dyDescent="0.25">
      <c r="A1285" t="s">
        <v>5032</v>
      </c>
      <c r="B1285" t="s">
        <v>36</v>
      </c>
      <c r="C1285">
        <v>2704680</v>
      </c>
      <c r="D1285">
        <v>69150885634</v>
      </c>
      <c r="E1285" t="s">
        <v>795</v>
      </c>
      <c r="F1285" t="s">
        <v>37</v>
      </c>
      <c r="G1285" t="s">
        <v>5033</v>
      </c>
      <c r="H1285" t="s">
        <v>48</v>
      </c>
      <c r="I1285" t="s">
        <v>39</v>
      </c>
      <c r="K1285" t="s">
        <v>40</v>
      </c>
      <c r="M1285">
        <v>294</v>
      </c>
      <c r="N1285" t="s">
        <v>137</v>
      </c>
      <c r="O1285" t="s">
        <v>86</v>
      </c>
      <c r="P1285">
        <v>294</v>
      </c>
      <c r="Q1285" t="s">
        <v>137</v>
      </c>
      <c r="R1285" t="s">
        <v>86</v>
      </c>
      <c r="T1285" t="s">
        <v>61</v>
      </c>
      <c r="U1285" t="s">
        <v>1269</v>
      </c>
      <c r="V1285" t="s">
        <v>44</v>
      </c>
      <c r="X1285" t="s">
        <v>45</v>
      </c>
      <c r="AA1285">
        <v>0</v>
      </c>
      <c r="AC1285">
        <v>0</v>
      </c>
      <c r="AG1285" t="s">
        <v>46</v>
      </c>
      <c r="AH1285" t="s">
        <v>158</v>
      </c>
      <c r="AI1285" s="1">
        <v>40210</v>
      </c>
      <c r="AJ1285">
        <v>17945.810000000001</v>
      </c>
      <c r="AK1285" s="33">
        <f t="shared" si="60"/>
        <v>57</v>
      </c>
      <c r="AL1285" t="str">
        <f t="shared" si="61"/>
        <v>54-58</v>
      </c>
      <c r="AM1285" t="str">
        <f t="shared" si="62"/>
        <v>16.000 a 17.999</v>
      </c>
    </row>
    <row r="1286" spans="1:39" x14ac:dyDescent="0.25">
      <c r="A1286" t="s">
        <v>5034</v>
      </c>
      <c r="B1286" t="s">
        <v>36</v>
      </c>
      <c r="C1286">
        <v>1811545</v>
      </c>
      <c r="D1286">
        <v>30747302855</v>
      </c>
      <c r="E1286" t="s">
        <v>5035</v>
      </c>
      <c r="F1286" t="s">
        <v>37</v>
      </c>
      <c r="G1286" t="s">
        <v>5036</v>
      </c>
      <c r="H1286" t="s">
        <v>48</v>
      </c>
      <c r="I1286" t="s">
        <v>39</v>
      </c>
      <c r="K1286" t="s">
        <v>72</v>
      </c>
      <c r="M1286">
        <v>407</v>
      </c>
      <c r="N1286" t="s">
        <v>161</v>
      </c>
      <c r="O1286" t="s">
        <v>41</v>
      </c>
      <c r="P1286">
        <v>407</v>
      </c>
      <c r="Q1286" t="s">
        <v>161</v>
      </c>
      <c r="R1286" t="s">
        <v>41</v>
      </c>
      <c r="T1286" t="s">
        <v>61</v>
      </c>
      <c r="U1286" t="s">
        <v>1302</v>
      </c>
      <c r="V1286" t="s">
        <v>44</v>
      </c>
      <c r="X1286" t="s">
        <v>45</v>
      </c>
      <c r="AA1286">
        <v>0</v>
      </c>
      <c r="AC1286">
        <v>0</v>
      </c>
      <c r="AG1286" t="s">
        <v>46</v>
      </c>
      <c r="AH1286" t="s">
        <v>158</v>
      </c>
      <c r="AI1286" s="1">
        <v>40914</v>
      </c>
      <c r="AJ1286">
        <v>13273.52</v>
      </c>
      <c r="AK1286" s="33">
        <f t="shared" si="60"/>
        <v>39</v>
      </c>
      <c r="AL1286" t="str">
        <f t="shared" si="61"/>
        <v>39-43</v>
      </c>
      <c r="AM1286" t="str">
        <f t="shared" si="62"/>
        <v>12.000 a 13.999</v>
      </c>
    </row>
    <row r="1287" spans="1:39" x14ac:dyDescent="0.25">
      <c r="A1287" t="s">
        <v>5037</v>
      </c>
      <c r="B1287" t="s">
        <v>36</v>
      </c>
      <c r="C1287">
        <v>1665174</v>
      </c>
      <c r="D1287">
        <v>76306895868</v>
      </c>
      <c r="E1287" t="s">
        <v>5038</v>
      </c>
      <c r="F1287" t="s">
        <v>37</v>
      </c>
      <c r="G1287" t="s">
        <v>5039</v>
      </c>
      <c r="H1287" t="s">
        <v>48</v>
      </c>
      <c r="I1287" t="s">
        <v>39</v>
      </c>
      <c r="K1287" t="s">
        <v>72</v>
      </c>
      <c r="M1287">
        <v>806</v>
      </c>
      <c r="N1287" t="s">
        <v>265</v>
      </c>
      <c r="O1287" t="s">
        <v>41</v>
      </c>
      <c r="P1287">
        <v>806</v>
      </c>
      <c r="Q1287" t="s">
        <v>265</v>
      </c>
      <c r="R1287" t="s">
        <v>41</v>
      </c>
      <c r="T1287" t="s">
        <v>61</v>
      </c>
      <c r="U1287" t="s">
        <v>1269</v>
      </c>
      <c r="V1287" t="s">
        <v>44</v>
      </c>
      <c r="X1287" t="s">
        <v>45</v>
      </c>
      <c r="AA1287">
        <v>0</v>
      </c>
      <c r="AC1287">
        <v>0</v>
      </c>
      <c r="AG1287" t="s">
        <v>46</v>
      </c>
      <c r="AH1287" t="s">
        <v>158</v>
      </c>
      <c r="AI1287" s="1">
        <v>39981</v>
      </c>
      <c r="AJ1287">
        <v>17945.810000000001</v>
      </c>
      <c r="AK1287" s="33">
        <f t="shared" si="60"/>
        <v>68</v>
      </c>
      <c r="AL1287" t="str">
        <f t="shared" si="61"/>
        <v>64-68</v>
      </c>
      <c r="AM1287" t="str">
        <f t="shared" si="62"/>
        <v>16.000 a 17.999</v>
      </c>
    </row>
    <row r="1288" spans="1:39" x14ac:dyDescent="0.25">
      <c r="A1288" t="s">
        <v>5040</v>
      </c>
      <c r="B1288" t="s">
        <v>36</v>
      </c>
      <c r="C1288">
        <v>2844416</v>
      </c>
      <c r="D1288">
        <v>8730813662</v>
      </c>
      <c r="E1288" t="s">
        <v>462</v>
      </c>
      <c r="F1288" t="s">
        <v>37</v>
      </c>
      <c r="G1288" t="s">
        <v>5041</v>
      </c>
      <c r="H1288" t="s">
        <v>48</v>
      </c>
      <c r="I1288" t="s">
        <v>39</v>
      </c>
      <c r="K1288" t="s">
        <v>40</v>
      </c>
      <c r="M1288">
        <v>305</v>
      </c>
      <c r="N1288" t="s">
        <v>100</v>
      </c>
      <c r="O1288" t="s">
        <v>86</v>
      </c>
      <c r="P1288">
        <v>305</v>
      </c>
      <c r="Q1288" t="s">
        <v>100</v>
      </c>
      <c r="R1288" t="s">
        <v>86</v>
      </c>
      <c r="T1288" t="s">
        <v>61</v>
      </c>
      <c r="U1288" t="s">
        <v>1257</v>
      </c>
      <c r="V1288" t="s">
        <v>44</v>
      </c>
      <c r="X1288" t="s">
        <v>45</v>
      </c>
      <c r="AA1288">
        <v>0</v>
      </c>
      <c r="AC1288">
        <v>0</v>
      </c>
      <c r="AG1288" t="s">
        <v>46</v>
      </c>
      <c r="AH1288" t="s">
        <v>47</v>
      </c>
      <c r="AI1288" s="1">
        <v>43052</v>
      </c>
      <c r="AJ1288">
        <v>7155.54</v>
      </c>
      <c r="AK1288" s="33">
        <f t="shared" si="60"/>
        <v>35</v>
      </c>
      <c r="AL1288" t="str">
        <f t="shared" si="61"/>
        <v>34-38</v>
      </c>
      <c r="AM1288" t="str">
        <f t="shared" si="62"/>
        <v>6.000 a 7.999</v>
      </c>
    </row>
    <row r="1289" spans="1:39" x14ac:dyDescent="0.25">
      <c r="A1289" t="s">
        <v>5042</v>
      </c>
      <c r="B1289" t="s">
        <v>36</v>
      </c>
      <c r="C1289">
        <v>1998285</v>
      </c>
      <c r="D1289">
        <v>21264329806</v>
      </c>
      <c r="E1289" t="s">
        <v>5043</v>
      </c>
      <c r="F1289" t="s">
        <v>37</v>
      </c>
      <c r="G1289" t="s">
        <v>5044</v>
      </c>
      <c r="H1289" t="s">
        <v>48</v>
      </c>
      <c r="I1289" t="s">
        <v>450</v>
      </c>
      <c r="J1289" t="s">
        <v>1538</v>
      </c>
      <c r="M1289">
        <v>407</v>
      </c>
      <c r="N1289" t="s">
        <v>161</v>
      </c>
      <c r="O1289" t="s">
        <v>41</v>
      </c>
      <c r="P1289">
        <v>407</v>
      </c>
      <c r="Q1289" t="s">
        <v>161</v>
      </c>
      <c r="R1289" t="s">
        <v>41</v>
      </c>
      <c r="T1289" t="s">
        <v>61</v>
      </c>
      <c r="U1289" t="s">
        <v>1351</v>
      </c>
      <c r="V1289" t="s">
        <v>44</v>
      </c>
      <c r="X1289" t="s">
        <v>45</v>
      </c>
      <c r="AA1289">
        <v>0</v>
      </c>
      <c r="AC1289">
        <v>0</v>
      </c>
      <c r="AG1289" t="s">
        <v>46</v>
      </c>
      <c r="AH1289" t="s">
        <v>158</v>
      </c>
      <c r="AI1289" s="1">
        <v>41323</v>
      </c>
      <c r="AJ1289">
        <v>16591.91</v>
      </c>
      <c r="AK1289" s="33">
        <f t="shared" si="60"/>
        <v>61</v>
      </c>
      <c r="AL1289" t="str">
        <f t="shared" si="61"/>
        <v>59-63</v>
      </c>
      <c r="AM1289" t="str">
        <f t="shared" si="62"/>
        <v>16.000 a 17.999</v>
      </c>
    </row>
    <row r="1290" spans="1:39" x14ac:dyDescent="0.25">
      <c r="A1290" t="s">
        <v>5045</v>
      </c>
      <c r="B1290" t="s">
        <v>36</v>
      </c>
      <c r="C1290">
        <v>3242974</v>
      </c>
      <c r="D1290">
        <v>99932164615</v>
      </c>
      <c r="E1290" t="s">
        <v>5046</v>
      </c>
      <c r="F1290" t="s">
        <v>37</v>
      </c>
      <c r="G1290" t="s">
        <v>5047</v>
      </c>
      <c r="H1290" t="s">
        <v>48</v>
      </c>
      <c r="I1290" t="s">
        <v>39</v>
      </c>
      <c r="K1290" t="s">
        <v>40</v>
      </c>
      <c r="L1290" t="s">
        <v>88</v>
      </c>
      <c r="M1290">
        <v>369</v>
      </c>
      <c r="N1290" t="s">
        <v>242</v>
      </c>
      <c r="O1290" t="s">
        <v>41</v>
      </c>
      <c r="P1290">
        <v>369</v>
      </c>
      <c r="Q1290" t="s">
        <v>242</v>
      </c>
      <c r="R1290" t="s">
        <v>41</v>
      </c>
      <c r="T1290" t="s">
        <v>61</v>
      </c>
      <c r="U1290" t="s">
        <v>1302</v>
      </c>
      <c r="V1290" t="s">
        <v>44</v>
      </c>
      <c r="X1290" t="s">
        <v>45</v>
      </c>
      <c r="AA1290">
        <v>0</v>
      </c>
      <c r="AC1290">
        <v>0</v>
      </c>
      <c r="AG1290" t="s">
        <v>46</v>
      </c>
      <c r="AH1290" t="s">
        <v>158</v>
      </c>
      <c r="AI1290" s="1">
        <v>39876</v>
      </c>
      <c r="AJ1290">
        <v>13273.52</v>
      </c>
      <c r="AK1290" s="33">
        <f t="shared" si="60"/>
        <v>53</v>
      </c>
      <c r="AL1290" t="str">
        <f t="shared" si="61"/>
        <v>49-53</v>
      </c>
      <c r="AM1290" t="str">
        <f t="shared" si="62"/>
        <v>12.000 a 13.999</v>
      </c>
    </row>
    <row r="1291" spans="1:39" x14ac:dyDescent="0.25">
      <c r="A1291" t="s">
        <v>5048</v>
      </c>
      <c r="B1291" t="s">
        <v>36</v>
      </c>
      <c r="C1291">
        <v>3348907</v>
      </c>
      <c r="D1291">
        <v>864645660</v>
      </c>
      <c r="E1291" t="s">
        <v>416</v>
      </c>
      <c r="F1291" t="s">
        <v>37</v>
      </c>
      <c r="G1291" t="s">
        <v>5049</v>
      </c>
      <c r="H1291" t="s">
        <v>38</v>
      </c>
      <c r="I1291" t="s">
        <v>39</v>
      </c>
      <c r="K1291" t="s">
        <v>40</v>
      </c>
      <c r="L1291" t="s">
        <v>1339</v>
      </c>
      <c r="M1291">
        <v>363</v>
      </c>
      <c r="N1291" t="s">
        <v>155</v>
      </c>
      <c r="O1291" t="s">
        <v>41</v>
      </c>
      <c r="P1291">
        <v>363</v>
      </c>
      <c r="Q1291" t="s">
        <v>155</v>
      </c>
      <c r="R1291" t="s">
        <v>41</v>
      </c>
      <c r="T1291" t="s">
        <v>61</v>
      </c>
      <c r="U1291" t="s">
        <v>1285</v>
      </c>
      <c r="V1291" t="s">
        <v>44</v>
      </c>
      <c r="X1291" t="s">
        <v>45</v>
      </c>
      <c r="AA1291">
        <v>0</v>
      </c>
      <c r="AC1291">
        <v>0</v>
      </c>
      <c r="AG1291" t="s">
        <v>46</v>
      </c>
      <c r="AH1291" t="s">
        <v>158</v>
      </c>
      <c r="AI1291" s="1">
        <v>39716</v>
      </c>
      <c r="AJ1291">
        <v>21108.35</v>
      </c>
      <c r="AK1291" s="33">
        <f t="shared" si="60"/>
        <v>51</v>
      </c>
      <c r="AL1291" t="str">
        <f t="shared" si="61"/>
        <v>49-53</v>
      </c>
      <c r="AM1291" t="str">
        <f t="shared" si="62"/>
        <v>20.000 ou mais</v>
      </c>
    </row>
    <row r="1292" spans="1:39" x14ac:dyDescent="0.25">
      <c r="A1292" t="s">
        <v>5050</v>
      </c>
      <c r="B1292" t="s">
        <v>36</v>
      </c>
      <c r="C1292">
        <v>4331945</v>
      </c>
      <c r="D1292">
        <v>64654796649</v>
      </c>
      <c r="E1292" t="s">
        <v>5004</v>
      </c>
      <c r="F1292" t="s">
        <v>37</v>
      </c>
      <c r="G1292" t="s">
        <v>5051</v>
      </c>
      <c r="H1292" t="s">
        <v>67</v>
      </c>
      <c r="I1292" t="s">
        <v>39</v>
      </c>
      <c r="K1292" t="s">
        <v>207</v>
      </c>
      <c r="L1292" t="s">
        <v>5052</v>
      </c>
      <c r="M1292">
        <v>807</v>
      </c>
      <c r="N1292" t="s">
        <v>210</v>
      </c>
      <c r="O1292" t="s">
        <v>41</v>
      </c>
      <c r="P1292">
        <v>807</v>
      </c>
      <c r="Q1292" t="s">
        <v>210</v>
      </c>
      <c r="R1292" t="s">
        <v>41</v>
      </c>
      <c r="T1292" t="s">
        <v>61</v>
      </c>
      <c r="U1292" t="s">
        <v>1285</v>
      </c>
      <c r="V1292" t="s">
        <v>44</v>
      </c>
      <c r="X1292" t="s">
        <v>45</v>
      </c>
      <c r="AA1292">
        <v>0</v>
      </c>
      <c r="AC1292">
        <v>0</v>
      </c>
      <c r="AG1292" t="s">
        <v>46</v>
      </c>
      <c r="AH1292" t="s">
        <v>158</v>
      </c>
      <c r="AI1292" s="1">
        <v>40688</v>
      </c>
      <c r="AJ1292">
        <v>17255.59</v>
      </c>
      <c r="AK1292" s="33">
        <f t="shared" si="60"/>
        <v>54</v>
      </c>
      <c r="AL1292" t="str">
        <f t="shared" si="61"/>
        <v>54-58</v>
      </c>
      <c r="AM1292" t="str">
        <f t="shared" si="62"/>
        <v>16.000 a 17.999</v>
      </c>
    </row>
    <row r="1293" spans="1:39" x14ac:dyDescent="0.25">
      <c r="A1293" t="s">
        <v>5053</v>
      </c>
      <c r="B1293" t="s">
        <v>36</v>
      </c>
      <c r="C1293">
        <v>4222039</v>
      </c>
      <c r="D1293">
        <v>88878171620</v>
      </c>
      <c r="E1293" t="s">
        <v>5054</v>
      </c>
      <c r="F1293" t="s">
        <v>37</v>
      </c>
      <c r="G1293" t="s">
        <v>5055</v>
      </c>
      <c r="H1293" t="s">
        <v>48</v>
      </c>
      <c r="I1293" t="s">
        <v>39</v>
      </c>
      <c r="K1293" t="s">
        <v>40</v>
      </c>
      <c r="L1293" t="s">
        <v>59</v>
      </c>
      <c r="M1293">
        <v>349</v>
      </c>
      <c r="N1293" t="s">
        <v>65</v>
      </c>
      <c r="O1293" t="s">
        <v>41</v>
      </c>
      <c r="P1293">
        <v>349</v>
      </c>
      <c r="Q1293" t="s">
        <v>65</v>
      </c>
      <c r="R1293" t="s">
        <v>41</v>
      </c>
      <c r="T1293" t="s">
        <v>61</v>
      </c>
      <c r="U1293" t="s">
        <v>1302</v>
      </c>
      <c r="V1293" t="s">
        <v>44</v>
      </c>
      <c r="X1293" t="s">
        <v>45</v>
      </c>
      <c r="AA1293">
        <v>0</v>
      </c>
      <c r="AC1293">
        <v>0</v>
      </c>
      <c r="AG1293" t="s">
        <v>46</v>
      </c>
      <c r="AH1293" t="s">
        <v>158</v>
      </c>
      <c r="AI1293" s="1">
        <v>40057</v>
      </c>
      <c r="AJ1293">
        <v>13273.52</v>
      </c>
      <c r="AK1293" s="33">
        <f t="shared" si="60"/>
        <v>62</v>
      </c>
      <c r="AL1293" t="str">
        <f t="shared" si="61"/>
        <v>59-63</v>
      </c>
      <c r="AM1293" t="str">
        <f t="shared" si="62"/>
        <v>12.000 a 13.999</v>
      </c>
    </row>
    <row r="1294" spans="1:39" x14ac:dyDescent="0.25">
      <c r="A1294" t="s">
        <v>5056</v>
      </c>
      <c r="B1294" t="s">
        <v>36</v>
      </c>
      <c r="C1294">
        <v>1644044</v>
      </c>
      <c r="D1294">
        <v>71434895734</v>
      </c>
      <c r="E1294" t="s">
        <v>5057</v>
      </c>
      <c r="F1294" t="s">
        <v>37</v>
      </c>
      <c r="G1294" t="s">
        <v>5058</v>
      </c>
      <c r="H1294" t="s">
        <v>48</v>
      </c>
      <c r="I1294" t="s">
        <v>39</v>
      </c>
      <c r="K1294" t="s">
        <v>114</v>
      </c>
      <c r="L1294" t="s">
        <v>5059</v>
      </c>
      <c r="M1294">
        <v>349</v>
      </c>
      <c r="N1294" t="s">
        <v>65</v>
      </c>
      <c r="O1294" t="s">
        <v>41</v>
      </c>
      <c r="P1294">
        <v>349</v>
      </c>
      <c r="Q1294" t="s">
        <v>65</v>
      </c>
      <c r="R1294" t="s">
        <v>41</v>
      </c>
      <c r="T1294" t="s">
        <v>61</v>
      </c>
      <c r="U1294" t="s">
        <v>1285</v>
      </c>
      <c r="V1294" t="s">
        <v>44</v>
      </c>
      <c r="X1294" t="s">
        <v>45</v>
      </c>
      <c r="AA1294">
        <v>0</v>
      </c>
      <c r="AC1294">
        <v>0</v>
      </c>
      <c r="AG1294" t="s">
        <v>46</v>
      </c>
      <c r="AH1294" t="s">
        <v>158</v>
      </c>
      <c r="AI1294" s="1">
        <v>39660</v>
      </c>
      <c r="AJ1294">
        <v>19660.75</v>
      </c>
      <c r="AK1294" s="33">
        <f t="shared" si="60"/>
        <v>60</v>
      </c>
      <c r="AL1294" t="str">
        <f t="shared" si="61"/>
        <v>59-63</v>
      </c>
      <c r="AM1294" t="str">
        <f t="shared" si="62"/>
        <v>18.000 a 19.999</v>
      </c>
    </row>
    <row r="1295" spans="1:39" x14ac:dyDescent="0.25">
      <c r="A1295" t="s">
        <v>5060</v>
      </c>
      <c r="B1295" t="s">
        <v>36</v>
      </c>
      <c r="C1295">
        <v>412410</v>
      </c>
      <c r="D1295">
        <v>57786437649</v>
      </c>
      <c r="E1295" t="s">
        <v>475</v>
      </c>
      <c r="F1295" t="s">
        <v>37</v>
      </c>
      <c r="G1295" t="s">
        <v>5061</v>
      </c>
      <c r="H1295" t="s">
        <v>48</v>
      </c>
      <c r="I1295" t="s">
        <v>39</v>
      </c>
      <c r="K1295" t="s">
        <v>56</v>
      </c>
      <c r="L1295" t="s">
        <v>558</v>
      </c>
      <c r="M1295">
        <v>376</v>
      </c>
      <c r="N1295" t="s">
        <v>164</v>
      </c>
      <c r="O1295" t="s">
        <v>41</v>
      </c>
      <c r="P1295">
        <v>376</v>
      </c>
      <c r="Q1295" t="s">
        <v>164</v>
      </c>
      <c r="R1295" t="s">
        <v>41</v>
      </c>
      <c r="T1295" t="s">
        <v>52</v>
      </c>
      <c r="U1295" t="s">
        <v>1302</v>
      </c>
      <c r="V1295" t="s">
        <v>44</v>
      </c>
      <c r="X1295" t="s">
        <v>45</v>
      </c>
      <c r="AA1295">
        <v>0</v>
      </c>
      <c r="AC1295">
        <v>0</v>
      </c>
      <c r="AG1295" t="s">
        <v>46</v>
      </c>
      <c r="AH1295" t="s">
        <v>158</v>
      </c>
      <c r="AI1295" s="1">
        <v>31017</v>
      </c>
      <c r="AJ1295">
        <v>11407.16</v>
      </c>
      <c r="AK1295" s="33">
        <f t="shared" si="60"/>
        <v>57</v>
      </c>
      <c r="AL1295" t="str">
        <f t="shared" si="61"/>
        <v>54-58</v>
      </c>
      <c r="AM1295" t="str">
        <f t="shared" si="62"/>
        <v>10.000 a 11.999</v>
      </c>
    </row>
    <row r="1296" spans="1:39" x14ac:dyDescent="0.25">
      <c r="A1296" t="s">
        <v>5062</v>
      </c>
      <c r="B1296" t="s">
        <v>36</v>
      </c>
      <c r="C1296">
        <v>3267008</v>
      </c>
      <c r="D1296">
        <v>8148630607</v>
      </c>
      <c r="E1296" t="s">
        <v>5063</v>
      </c>
      <c r="F1296" t="s">
        <v>37</v>
      </c>
      <c r="G1296" t="s">
        <v>5064</v>
      </c>
      <c r="H1296" t="s">
        <v>48</v>
      </c>
      <c r="I1296" t="s">
        <v>39</v>
      </c>
      <c r="K1296" t="s">
        <v>40</v>
      </c>
      <c r="M1296">
        <v>356</v>
      </c>
      <c r="N1296" t="s">
        <v>206</v>
      </c>
      <c r="O1296" t="s">
        <v>41</v>
      </c>
      <c r="P1296">
        <v>356</v>
      </c>
      <c r="Q1296" t="s">
        <v>206</v>
      </c>
      <c r="R1296" t="s">
        <v>41</v>
      </c>
      <c r="T1296" t="s">
        <v>342</v>
      </c>
      <c r="U1296" t="s">
        <v>1244</v>
      </c>
      <c r="V1296" t="s">
        <v>825</v>
      </c>
      <c r="X1296" t="s">
        <v>45</v>
      </c>
      <c r="AA1296">
        <v>0</v>
      </c>
      <c r="AC1296">
        <v>0</v>
      </c>
      <c r="AG1296" t="s">
        <v>826</v>
      </c>
      <c r="AH1296" t="s">
        <v>47</v>
      </c>
      <c r="AI1296" s="1">
        <v>44543</v>
      </c>
      <c r="AJ1296">
        <v>5178.67</v>
      </c>
      <c r="AK1296" s="33">
        <f t="shared" si="60"/>
        <v>34</v>
      </c>
      <c r="AL1296" t="str">
        <f t="shared" si="61"/>
        <v>34-38</v>
      </c>
      <c r="AM1296" t="str">
        <f t="shared" si="62"/>
        <v>4.000 a 5.999</v>
      </c>
    </row>
    <row r="1297" spans="1:39" x14ac:dyDescent="0.25">
      <c r="A1297" t="s">
        <v>5065</v>
      </c>
      <c r="B1297" t="s">
        <v>36</v>
      </c>
      <c r="C1297">
        <v>1281515</v>
      </c>
      <c r="D1297">
        <v>21909394882</v>
      </c>
      <c r="E1297" t="s">
        <v>2040</v>
      </c>
      <c r="F1297" t="s">
        <v>37</v>
      </c>
      <c r="G1297" t="s">
        <v>5066</v>
      </c>
      <c r="H1297" t="s">
        <v>48</v>
      </c>
      <c r="I1297" t="s">
        <v>39</v>
      </c>
      <c r="K1297" t="s">
        <v>72</v>
      </c>
      <c r="M1297">
        <v>305</v>
      </c>
      <c r="N1297" t="s">
        <v>100</v>
      </c>
      <c r="O1297" t="s">
        <v>86</v>
      </c>
      <c r="P1297">
        <v>305</v>
      </c>
      <c r="Q1297" t="s">
        <v>100</v>
      </c>
      <c r="R1297" t="s">
        <v>86</v>
      </c>
      <c r="T1297" t="s">
        <v>61</v>
      </c>
      <c r="U1297" t="s">
        <v>1236</v>
      </c>
      <c r="V1297" t="s">
        <v>44</v>
      </c>
      <c r="X1297" t="s">
        <v>45</v>
      </c>
      <c r="AA1297">
        <v>0</v>
      </c>
      <c r="AC1297">
        <v>0</v>
      </c>
      <c r="AG1297" t="s">
        <v>46</v>
      </c>
      <c r="AH1297" t="s">
        <v>158</v>
      </c>
      <c r="AI1297" s="1">
        <v>43040</v>
      </c>
      <c r="AJ1297">
        <v>12744.11</v>
      </c>
      <c r="AK1297" s="33">
        <f t="shared" si="60"/>
        <v>42</v>
      </c>
      <c r="AL1297" t="str">
        <f t="shared" si="61"/>
        <v>39-43</v>
      </c>
      <c r="AM1297" t="str">
        <f t="shared" si="62"/>
        <v>12.000 a 13.999</v>
      </c>
    </row>
    <row r="1298" spans="1:39" x14ac:dyDescent="0.25">
      <c r="A1298" t="s">
        <v>5067</v>
      </c>
      <c r="B1298" t="s">
        <v>36</v>
      </c>
      <c r="C1298">
        <v>2487429</v>
      </c>
      <c r="D1298">
        <v>1172117616</v>
      </c>
      <c r="E1298" t="s">
        <v>2049</v>
      </c>
      <c r="F1298" t="s">
        <v>37</v>
      </c>
      <c r="G1298" t="s">
        <v>5068</v>
      </c>
      <c r="H1298" t="s">
        <v>48</v>
      </c>
      <c r="I1298" t="s">
        <v>39</v>
      </c>
      <c r="K1298" t="s">
        <v>40</v>
      </c>
      <c r="L1298" t="s">
        <v>59</v>
      </c>
      <c r="M1298">
        <v>806</v>
      </c>
      <c r="N1298" t="s">
        <v>265</v>
      </c>
      <c r="O1298" t="s">
        <v>41</v>
      </c>
      <c r="P1298">
        <v>806</v>
      </c>
      <c r="Q1298" t="s">
        <v>265</v>
      </c>
      <c r="R1298" t="s">
        <v>41</v>
      </c>
      <c r="T1298" t="s">
        <v>61</v>
      </c>
      <c r="U1298" t="s">
        <v>1302</v>
      </c>
      <c r="V1298" t="s">
        <v>44</v>
      </c>
      <c r="X1298" t="s">
        <v>45</v>
      </c>
      <c r="AA1298">
        <v>0</v>
      </c>
      <c r="AC1298">
        <v>0</v>
      </c>
      <c r="AG1298" t="s">
        <v>46</v>
      </c>
      <c r="AH1298" t="s">
        <v>158</v>
      </c>
      <c r="AI1298" s="1">
        <v>41192</v>
      </c>
      <c r="AJ1298">
        <v>13273.52</v>
      </c>
      <c r="AK1298" s="33">
        <f t="shared" si="60"/>
        <v>42</v>
      </c>
      <c r="AL1298" t="str">
        <f t="shared" si="61"/>
        <v>39-43</v>
      </c>
      <c r="AM1298" t="str">
        <f t="shared" si="62"/>
        <v>12.000 a 13.999</v>
      </c>
    </row>
    <row r="1299" spans="1:39" x14ac:dyDescent="0.25">
      <c r="A1299" t="s">
        <v>5069</v>
      </c>
      <c r="B1299" t="s">
        <v>36</v>
      </c>
      <c r="C1299">
        <v>2247619</v>
      </c>
      <c r="D1299">
        <v>31435317890</v>
      </c>
      <c r="E1299" t="s">
        <v>507</v>
      </c>
      <c r="F1299" t="s">
        <v>37</v>
      </c>
      <c r="G1299" t="s">
        <v>5070</v>
      </c>
      <c r="H1299" t="s">
        <v>67</v>
      </c>
      <c r="I1299" t="s">
        <v>39</v>
      </c>
      <c r="K1299" t="s">
        <v>40</v>
      </c>
      <c r="M1299">
        <v>395</v>
      </c>
      <c r="N1299" t="s">
        <v>107</v>
      </c>
      <c r="O1299" t="s">
        <v>41</v>
      </c>
      <c r="P1299">
        <v>395</v>
      </c>
      <c r="Q1299" t="s">
        <v>107</v>
      </c>
      <c r="R1299" t="s">
        <v>41</v>
      </c>
      <c r="T1299" t="s">
        <v>61</v>
      </c>
      <c r="U1299" t="s">
        <v>1278</v>
      </c>
      <c r="V1299" t="s">
        <v>44</v>
      </c>
      <c r="X1299" t="s">
        <v>45</v>
      </c>
      <c r="AA1299">
        <v>0</v>
      </c>
      <c r="AC1299">
        <v>0</v>
      </c>
      <c r="AG1299" t="s">
        <v>46</v>
      </c>
      <c r="AH1299" t="s">
        <v>158</v>
      </c>
      <c r="AI1299" s="1">
        <v>42242</v>
      </c>
      <c r="AJ1299">
        <v>12763.01</v>
      </c>
      <c r="AK1299" s="33">
        <f t="shared" si="60"/>
        <v>38</v>
      </c>
      <c r="AL1299" t="str">
        <f t="shared" si="61"/>
        <v>34-38</v>
      </c>
      <c r="AM1299" t="str">
        <f t="shared" si="62"/>
        <v>12.000 a 13.999</v>
      </c>
    </row>
    <row r="1300" spans="1:39" x14ac:dyDescent="0.25">
      <c r="A1300" t="s">
        <v>5071</v>
      </c>
      <c r="B1300" t="s">
        <v>36</v>
      </c>
      <c r="C1300">
        <v>3014938</v>
      </c>
      <c r="D1300">
        <v>73690988187</v>
      </c>
      <c r="E1300" t="s">
        <v>362</v>
      </c>
      <c r="F1300" t="s">
        <v>37</v>
      </c>
      <c r="G1300" t="s">
        <v>5072</v>
      </c>
      <c r="H1300" t="s">
        <v>48</v>
      </c>
      <c r="I1300" t="s">
        <v>39</v>
      </c>
      <c r="K1300" t="s">
        <v>56</v>
      </c>
      <c r="M1300">
        <v>349</v>
      </c>
      <c r="N1300" t="s">
        <v>65</v>
      </c>
      <c r="O1300" t="s">
        <v>41</v>
      </c>
      <c r="P1300">
        <v>349</v>
      </c>
      <c r="Q1300" t="s">
        <v>65</v>
      </c>
      <c r="R1300" t="s">
        <v>41</v>
      </c>
      <c r="T1300" t="s">
        <v>61</v>
      </c>
      <c r="U1300" t="s">
        <v>1257</v>
      </c>
      <c r="V1300" t="s">
        <v>44</v>
      </c>
      <c r="X1300" t="s">
        <v>45</v>
      </c>
      <c r="Z1300" t="s">
        <v>1627</v>
      </c>
      <c r="AA1300">
        <v>0</v>
      </c>
      <c r="AC1300">
        <v>0</v>
      </c>
      <c r="AE1300" t="s">
        <v>2289</v>
      </c>
      <c r="AF1300" t="s">
        <v>2532</v>
      </c>
      <c r="AG1300" t="s">
        <v>46</v>
      </c>
      <c r="AH1300" t="s">
        <v>158</v>
      </c>
      <c r="AI1300" s="1">
        <v>43158</v>
      </c>
      <c r="AJ1300">
        <v>11800.12</v>
      </c>
      <c r="AK1300" s="33">
        <f t="shared" si="60"/>
        <v>34</v>
      </c>
      <c r="AL1300" t="str">
        <f t="shared" si="61"/>
        <v>34-38</v>
      </c>
      <c r="AM1300" t="str">
        <f t="shared" si="62"/>
        <v>10.000 a 11.999</v>
      </c>
    </row>
    <row r="1301" spans="1:39" x14ac:dyDescent="0.25">
      <c r="A1301" t="s">
        <v>5073</v>
      </c>
      <c r="B1301" t="s">
        <v>36</v>
      </c>
      <c r="C1301">
        <v>2151987</v>
      </c>
      <c r="D1301">
        <v>694848050</v>
      </c>
      <c r="E1301" t="s">
        <v>3576</v>
      </c>
      <c r="F1301" t="s">
        <v>37</v>
      </c>
      <c r="G1301" t="s">
        <v>5074</v>
      </c>
      <c r="H1301" t="s">
        <v>48</v>
      </c>
      <c r="I1301" t="s">
        <v>39</v>
      </c>
      <c r="K1301" t="s">
        <v>40</v>
      </c>
      <c r="M1301">
        <v>789</v>
      </c>
      <c r="N1301" t="s">
        <v>252</v>
      </c>
      <c r="O1301" t="s">
        <v>104</v>
      </c>
      <c r="P1301">
        <v>410</v>
      </c>
      <c r="Q1301" t="s">
        <v>253</v>
      </c>
      <c r="R1301" t="s">
        <v>41</v>
      </c>
      <c r="T1301" t="s">
        <v>61</v>
      </c>
      <c r="U1301" t="s">
        <v>1278</v>
      </c>
      <c r="V1301" t="s">
        <v>44</v>
      </c>
      <c r="X1301" t="s">
        <v>45</v>
      </c>
      <c r="AA1301">
        <v>0</v>
      </c>
      <c r="AC1301">
        <v>0</v>
      </c>
      <c r="AG1301" t="s">
        <v>46</v>
      </c>
      <c r="AH1301" t="s">
        <v>158</v>
      </c>
      <c r="AI1301" s="1">
        <v>41858</v>
      </c>
      <c r="AJ1301">
        <v>12763.01</v>
      </c>
      <c r="AK1301" s="33">
        <f t="shared" si="60"/>
        <v>37</v>
      </c>
      <c r="AL1301" t="str">
        <f t="shared" si="61"/>
        <v>34-38</v>
      </c>
      <c r="AM1301" t="str">
        <f t="shared" si="62"/>
        <v>12.000 a 13.999</v>
      </c>
    </row>
    <row r="1302" spans="1:39" x14ac:dyDescent="0.25">
      <c r="A1302" t="s">
        <v>5075</v>
      </c>
      <c r="B1302" t="s">
        <v>36</v>
      </c>
      <c r="C1302">
        <v>1769173</v>
      </c>
      <c r="D1302">
        <v>666651914</v>
      </c>
      <c r="E1302" t="s">
        <v>5076</v>
      </c>
      <c r="F1302" t="s">
        <v>37</v>
      </c>
      <c r="G1302" t="s">
        <v>5077</v>
      </c>
      <c r="H1302" t="s">
        <v>67</v>
      </c>
      <c r="I1302" t="s">
        <v>39</v>
      </c>
      <c r="K1302" t="s">
        <v>271</v>
      </c>
      <c r="M1302">
        <v>808</v>
      </c>
      <c r="N1302" t="s">
        <v>127</v>
      </c>
      <c r="O1302" t="s">
        <v>41</v>
      </c>
      <c r="P1302">
        <v>808</v>
      </c>
      <c r="Q1302" t="s">
        <v>127</v>
      </c>
      <c r="R1302" t="s">
        <v>41</v>
      </c>
      <c r="T1302" t="s">
        <v>61</v>
      </c>
      <c r="U1302" t="s">
        <v>1278</v>
      </c>
      <c r="V1302" t="s">
        <v>44</v>
      </c>
      <c r="X1302" t="s">
        <v>45</v>
      </c>
      <c r="AA1302">
        <v>0</v>
      </c>
      <c r="AC1302">
        <v>0</v>
      </c>
      <c r="AG1302" t="s">
        <v>46</v>
      </c>
      <c r="AH1302" t="s">
        <v>158</v>
      </c>
      <c r="AI1302" s="1">
        <v>40249</v>
      </c>
      <c r="AJ1302">
        <v>12763.01</v>
      </c>
      <c r="AK1302" s="33">
        <f t="shared" si="60"/>
        <v>42</v>
      </c>
      <c r="AL1302" t="str">
        <f t="shared" si="61"/>
        <v>39-43</v>
      </c>
      <c r="AM1302" t="str">
        <f t="shared" si="62"/>
        <v>12.000 a 13.999</v>
      </c>
    </row>
    <row r="1303" spans="1:39" x14ac:dyDescent="0.25">
      <c r="A1303" t="s">
        <v>5078</v>
      </c>
      <c r="B1303" t="s">
        <v>36</v>
      </c>
      <c r="C1303">
        <v>3890937</v>
      </c>
      <c r="D1303">
        <v>39471403634</v>
      </c>
      <c r="E1303" t="s">
        <v>5079</v>
      </c>
      <c r="F1303" t="s">
        <v>37</v>
      </c>
      <c r="G1303" t="s">
        <v>5080</v>
      </c>
      <c r="H1303" t="s">
        <v>48</v>
      </c>
      <c r="I1303" t="s">
        <v>39</v>
      </c>
      <c r="K1303" t="s">
        <v>40</v>
      </c>
      <c r="M1303">
        <v>369</v>
      </c>
      <c r="N1303" t="s">
        <v>242</v>
      </c>
      <c r="O1303" t="s">
        <v>41</v>
      </c>
      <c r="P1303">
        <v>369</v>
      </c>
      <c r="Q1303" t="s">
        <v>242</v>
      </c>
      <c r="R1303" t="s">
        <v>41</v>
      </c>
      <c r="T1303" t="s">
        <v>413</v>
      </c>
      <c r="U1303" t="s">
        <v>1244</v>
      </c>
      <c r="V1303" t="s">
        <v>825</v>
      </c>
      <c r="X1303" t="s">
        <v>45</v>
      </c>
      <c r="AA1303">
        <v>0</v>
      </c>
      <c r="AC1303">
        <v>0</v>
      </c>
      <c r="AG1303" t="s">
        <v>826</v>
      </c>
      <c r="AH1303" t="s">
        <v>47</v>
      </c>
      <c r="AI1303" s="1">
        <v>44623</v>
      </c>
      <c r="AJ1303">
        <v>3259.43</v>
      </c>
      <c r="AK1303" s="33">
        <f t="shared" si="60"/>
        <v>63</v>
      </c>
      <c r="AL1303" t="str">
        <f t="shared" si="61"/>
        <v>59-63</v>
      </c>
      <c r="AM1303" t="str">
        <f t="shared" si="62"/>
        <v>2.000 a 3.999</v>
      </c>
    </row>
    <row r="1304" spans="1:39" x14ac:dyDescent="0.25">
      <c r="A1304" t="s">
        <v>5081</v>
      </c>
      <c r="B1304" t="s">
        <v>36</v>
      </c>
      <c r="C1304">
        <v>1803950</v>
      </c>
      <c r="D1304">
        <v>20011044802</v>
      </c>
      <c r="E1304" t="s">
        <v>208</v>
      </c>
      <c r="F1304" t="s">
        <v>37</v>
      </c>
      <c r="G1304" t="s">
        <v>5082</v>
      </c>
      <c r="H1304" t="s">
        <v>48</v>
      </c>
      <c r="I1304" t="s">
        <v>39</v>
      </c>
      <c r="K1304" t="s">
        <v>72</v>
      </c>
      <c r="M1304">
        <v>349</v>
      </c>
      <c r="N1304" t="s">
        <v>65</v>
      </c>
      <c r="O1304" t="s">
        <v>41</v>
      </c>
      <c r="P1304">
        <v>349</v>
      </c>
      <c r="Q1304" t="s">
        <v>65</v>
      </c>
      <c r="R1304" t="s">
        <v>41</v>
      </c>
      <c r="T1304" t="s">
        <v>61</v>
      </c>
      <c r="U1304" t="s">
        <v>1269</v>
      </c>
      <c r="V1304" t="s">
        <v>44</v>
      </c>
      <c r="X1304" t="s">
        <v>45</v>
      </c>
      <c r="AA1304">
        <v>0</v>
      </c>
      <c r="AC1304">
        <v>0</v>
      </c>
      <c r="AG1304" t="s">
        <v>46</v>
      </c>
      <c r="AH1304" t="s">
        <v>158</v>
      </c>
      <c r="AI1304" s="1">
        <v>40395</v>
      </c>
      <c r="AJ1304">
        <v>17945.810000000001</v>
      </c>
      <c r="AK1304" s="33">
        <f t="shared" si="60"/>
        <v>49</v>
      </c>
      <c r="AL1304" t="str">
        <f t="shared" si="61"/>
        <v>49-53</v>
      </c>
      <c r="AM1304" t="str">
        <f t="shared" si="62"/>
        <v>16.000 a 17.999</v>
      </c>
    </row>
    <row r="1305" spans="1:39" x14ac:dyDescent="0.25">
      <c r="A1305" t="s">
        <v>5083</v>
      </c>
      <c r="B1305" t="s">
        <v>36</v>
      </c>
      <c r="C1305">
        <v>2570100</v>
      </c>
      <c r="D1305">
        <v>17865547803</v>
      </c>
      <c r="E1305" t="s">
        <v>496</v>
      </c>
      <c r="F1305" t="s">
        <v>37</v>
      </c>
      <c r="G1305" t="s">
        <v>5084</v>
      </c>
      <c r="H1305" t="s">
        <v>48</v>
      </c>
      <c r="I1305" t="s">
        <v>39</v>
      </c>
      <c r="K1305" t="s">
        <v>72</v>
      </c>
      <c r="L1305" t="s">
        <v>5085</v>
      </c>
      <c r="M1305">
        <v>832</v>
      </c>
      <c r="N1305" t="s">
        <v>495</v>
      </c>
      <c r="O1305" t="s">
        <v>41</v>
      </c>
      <c r="P1305">
        <v>806</v>
      </c>
      <c r="Q1305" t="s">
        <v>265</v>
      </c>
      <c r="R1305" t="s">
        <v>41</v>
      </c>
      <c r="T1305" t="s">
        <v>61</v>
      </c>
      <c r="U1305" t="s">
        <v>1241</v>
      </c>
      <c r="V1305" t="s">
        <v>44</v>
      </c>
      <c r="X1305" t="s">
        <v>45</v>
      </c>
      <c r="AA1305">
        <v>0</v>
      </c>
      <c r="AC1305">
        <v>0</v>
      </c>
      <c r="AG1305" t="s">
        <v>46</v>
      </c>
      <c r="AH1305" t="s">
        <v>158</v>
      </c>
      <c r="AI1305" s="1">
        <v>39835</v>
      </c>
      <c r="AJ1305">
        <v>19639.150000000001</v>
      </c>
      <c r="AK1305" s="33">
        <f t="shared" si="60"/>
        <v>49</v>
      </c>
      <c r="AL1305" t="str">
        <f t="shared" si="61"/>
        <v>49-53</v>
      </c>
      <c r="AM1305" t="str">
        <f t="shared" si="62"/>
        <v>18.000 a 19.999</v>
      </c>
    </row>
    <row r="1306" spans="1:39" x14ac:dyDescent="0.25">
      <c r="A1306" t="s">
        <v>5086</v>
      </c>
      <c r="B1306" t="s">
        <v>36</v>
      </c>
      <c r="C1306">
        <v>2224051</v>
      </c>
      <c r="D1306">
        <v>60330287753</v>
      </c>
      <c r="E1306" t="s">
        <v>5087</v>
      </c>
      <c r="F1306" t="s">
        <v>37</v>
      </c>
      <c r="G1306" t="s">
        <v>5088</v>
      </c>
      <c r="H1306" t="s">
        <v>48</v>
      </c>
      <c r="I1306" t="s">
        <v>39</v>
      </c>
      <c r="K1306" t="s">
        <v>72</v>
      </c>
      <c r="M1306">
        <v>340</v>
      </c>
      <c r="N1306" t="s">
        <v>143</v>
      </c>
      <c r="O1306" t="s">
        <v>41</v>
      </c>
      <c r="P1306">
        <v>340</v>
      </c>
      <c r="Q1306" t="s">
        <v>143</v>
      </c>
      <c r="R1306" t="s">
        <v>41</v>
      </c>
      <c r="T1306" t="s">
        <v>61</v>
      </c>
      <c r="U1306" t="s">
        <v>1236</v>
      </c>
      <c r="V1306" t="s">
        <v>44</v>
      </c>
      <c r="X1306" t="s">
        <v>45</v>
      </c>
      <c r="AA1306">
        <v>0</v>
      </c>
      <c r="AC1306">
        <v>0</v>
      </c>
      <c r="AG1306" t="s">
        <v>46</v>
      </c>
      <c r="AH1306" t="s">
        <v>158</v>
      </c>
      <c r="AI1306" s="1">
        <v>42129</v>
      </c>
      <c r="AJ1306">
        <v>12272.12</v>
      </c>
      <c r="AK1306" s="33">
        <f t="shared" si="60"/>
        <v>66</v>
      </c>
      <c r="AL1306" t="str">
        <f t="shared" si="61"/>
        <v>64-68</v>
      </c>
      <c r="AM1306" t="str">
        <f t="shared" si="62"/>
        <v>12.000 a 13.999</v>
      </c>
    </row>
    <row r="1307" spans="1:39" x14ac:dyDescent="0.25">
      <c r="A1307" t="s">
        <v>5089</v>
      </c>
      <c r="B1307" t="s">
        <v>36</v>
      </c>
      <c r="C1307">
        <v>3755793</v>
      </c>
      <c r="D1307">
        <v>7146626660</v>
      </c>
      <c r="E1307" t="s">
        <v>5090</v>
      </c>
      <c r="F1307" t="s">
        <v>37</v>
      </c>
      <c r="G1307" t="s">
        <v>5091</v>
      </c>
      <c r="H1307" t="s">
        <v>48</v>
      </c>
      <c r="I1307" t="s">
        <v>39</v>
      </c>
      <c r="K1307" t="s">
        <v>40</v>
      </c>
      <c r="M1307">
        <v>305</v>
      </c>
      <c r="N1307" t="s">
        <v>100</v>
      </c>
      <c r="O1307" t="s">
        <v>86</v>
      </c>
      <c r="P1307">
        <v>305</v>
      </c>
      <c r="Q1307" t="s">
        <v>100</v>
      </c>
      <c r="R1307" t="s">
        <v>86</v>
      </c>
      <c r="T1307" t="s">
        <v>61</v>
      </c>
      <c r="U1307" t="s">
        <v>1257</v>
      </c>
      <c r="V1307" t="s">
        <v>44</v>
      </c>
      <c r="X1307" t="s">
        <v>45</v>
      </c>
      <c r="AA1307">
        <v>0</v>
      </c>
      <c r="AC1307">
        <v>0</v>
      </c>
      <c r="AG1307" t="s">
        <v>46</v>
      </c>
      <c r="AH1307" t="s">
        <v>47</v>
      </c>
      <c r="AI1307" s="1">
        <v>42809</v>
      </c>
      <c r="AJ1307">
        <v>7155.54</v>
      </c>
      <c r="AK1307" s="33">
        <f t="shared" si="60"/>
        <v>38</v>
      </c>
      <c r="AL1307" t="str">
        <f t="shared" si="61"/>
        <v>34-38</v>
      </c>
      <c r="AM1307" t="str">
        <f t="shared" si="62"/>
        <v>6.000 a 7.999</v>
      </c>
    </row>
    <row r="1308" spans="1:39" x14ac:dyDescent="0.25">
      <c r="A1308" t="s">
        <v>5092</v>
      </c>
      <c r="B1308" t="s">
        <v>36</v>
      </c>
      <c r="C1308">
        <v>1035149</v>
      </c>
      <c r="D1308">
        <v>55890423649</v>
      </c>
      <c r="E1308" t="s">
        <v>5093</v>
      </c>
      <c r="F1308" t="s">
        <v>37</v>
      </c>
      <c r="G1308" t="s">
        <v>5094</v>
      </c>
      <c r="H1308" t="s">
        <v>48</v>
      </c>
      <c r="I1308" t="s">
        <v>39</v>
      </c>
      <c r="K1308" t="s">
        <v>40</v>
      </c>
      <c r="L1308" t="s">
        <v>59</v>
      </c>
      <c r="M1308">
        <v>363</v>
      </c>
      <c r="N1308" t="s">
        <v>155</v>
      </c>
      <c r="O1308" t="s">
        <v>41</v>
      </c>
      <c r="P1308">
        <v>363</v>
      </c>
      <c r="Q1308" t="s">
        <v>155</v>
      </c>
      <c r="R1308" t="s">
        <v>41</v>
      </c>
      <c r="T1308" t="s">
        <v>61</v>
      </c>
      <c r="U1308" t="s">
        <v>1252</v>
      </c>
      <c r="V1308" t="s">
        <v>44</v>
      </c>
      <c r="X1308" t="s">
        <v>45</v>
      </c>
      <c r="AA1308">
        <v>0</v>
      </c>
      <c r="AC1308">
        <v>0</v>
      </c>
      <c r="AG1308" t="s">
        <v>46</v>
      </c>
      <c r="AH1308" t="s">
        <v>158</v>
      </c>
      <c r="AI1308" s="1">
        <v>34050</v>
      </c>
      <c r="AJ1308">
        <v>21007.45</v>
      </c>
      <c r="AK1308" s="33">
        <f t="shared" si="60"/>
        <v>55</v>
      </c>
      <c r="AL1308" t="str">
        <f t="shared" si="61"/>
        <v>54-58</v>
      </c>
      <c r="AM1308" t="str">
        <f t="shared" si="62"/>
        <v>20.000 ou mais</v>
      </c>
    </row>
    <row r="1309" spans="1:39" x14ac:dyDescent="0.25">
      <c r="A1309" t="s">
        <v>5095</v>
      </c>
      <c r="B1309" t="s">
        <v>36</v>
      </c>
      <c r="C1309">
        <v>412769</v>
      </c>
      <c r="D1309">
        <v>35158824649</v>
      </c>
      <c r="E1309" t="s">
        <v>5096</v>
      </c>
      <c r="F1309" t="s">
        <v>37</v>
      </c>
      <c r="G1309" t="s">
        <v>5097</v>
      </c>
      <c r="H1309" t="s">
        <v>48</v>
      </c>
      <c r="I1309" t="s">
        <v>39</v>
      </c>
      <c r="K1309" t="s">
        <v>40</v>
      </c>
      <c r="L1309" t="s">
        <v>131</v>
      </c>
      <c r="M1309">
        <v>288</v>
      </c>
      <c r="N1309" t="s">
        <v>186</v>
      </c>
      <c r="O1309" t="s">
        <v>86</v>
      </c>
      <c r="P1309">
        <v>288</v>
      </c>
      <c r="Q1309" t="s">
        <v>186</v>
      </c>
      <c r="R1309" t="s">
        <v>86</v>
      </c>
      <c r="T1309" t="s">
        <v>52</v>
      </c>
      <c r="U1309" t="s">
        <v>1302</v>
      </c>
      <c r="V1309" t="s">
        <v>44</v>
      </c>
      <c r="X1309" t="s">
        <v>45</v>
      </c>
      <c r="AA1309">
        <v>0</v>
      </c>
      <c r="AC1309">
        <v>0</v>
      </c>
      <c r="AG1309" t="s">
        <v>46</v>
      </c>
      <c r="AH1309" t="s">
        <v>158</v>
      </c>
      <c r="AI1309" s="1">
        <v>31819</v>
      </c>
      <c r="AJ1309">
        <v>11252.38</v>
      </c>
      <c r="AK1309" s="33">
        <f t="shared" si="60"/>
        <v>62</v>
      </c>
      <c r="AL1309" t="str">
        <f t="shared" si="61"/>
        <v>59-63</v>
      </c>
      <c r="AM1309" t="str">
        <f t="shared" si="62"/>
        <v>10.000 a 11.999</v>
      </c>
    </row>
    <row r="1310" spans="1:39" x14ac:dyDescent="0.25">
      <c r="A1310" t="s">
        <v>5098</v>
      </c>
      <c r="B1310" t="s">
        <v>36</v>
      </c>
      <c r="C1310">
        <v>1543520</v>
      </c>
      <c r="D1310">
        <v>88856860600</v>
      </c>
      <c r="E1310" t="s">
        <v>5099</v>
      </c>
      <c r="F1310" t="s">
        <v>37</v>
      </c>
      <c r="G1310" t="s">
        <v>5100</v>
      </c>
      <c r="H1310" t="s">
        <v>80</v>
      </c>
      <c r="I1310" t="s">
        <v>39</v>
      </c>
      <c r="K1310" t="s">
        <v>40</v>
      </c>
      <c r="L1310" t="s">
        <v>124</v>
      </c>
      <c r="M1310">
        <v>332</v>
      </c>
      <c r="N1310" t="s">
        <v>82</v>
      </c>
      <c r="O1310" t="s">
        <v>81</v>
      </c>
      <c r="P1310">
        <v>332</v>
      </c>
      <c r="Q1310" t="s">
        <v>82</v>
      </c>
      <c r="R1310" t="s">
        <v>81</v>
      </c>
      <c r="T1310" t="s">
        <v>61</v>
      </c>
      <c r="U1310" t="s">
        <v>1351</v>
      </c>
      <c r="V1310" t="s">
        <v>44</v>
      </c>
      <c r="X1310" t="s">
        <v>45</v>
      </c>
      <c r="AA1310">
        <v>0</v>
      </c>
      <c r="AC1310">
        <v>0</v>
      </c>
      <c r="AG1310" t="s">
        <v>46</v>
      </c>
      <c r="AH1310" t="s">
        <v>158</v>
      </c>
      <c r="AI1310" s="1">
        <v>38926</v>
      </c>
      <c r="AJ1310">
        <v>16591.91</v>
      </c>
      <c r="AK1310" s="33">
        <f t="shared" si="60"/>
        <v>54</v>
      </c>
      <c r="AL1310" t="str">
        <f t="shared" si="61"/>
        <v>54-58</v>
      </c>
      <c r="AM1310" t="str">
        <f t="shared" si="62"/>
        <v>16.000 a 17.999</v>
      </c>
    </row>
    <row r="1311" spans="1:39" x14ac:dyDescent="0.25">
      <c r="A1311" t="s">
        <v>5101</v>
      </c>
      <c r="B1311" t="s">
        <v>36</v>
      </c>
      <c r="C1311">
        <v>1281884</v>
      </c>
      <c r="D1311">
        <v>31168249830</v>
      </c>
      <c r="E1311" t="s">
        <v>5102</v>
      </c>
      <c r="F1311" t="s">
        <v>37</v>
      </c>
      <c r="G1311" t="s">
        <v>5103</v>
      </c>
      <c r="H1311" t="s">
        <v>48</v>
      </c>
      <c r="I1311" t="s">
        <v>39</v>
      </c>
      <c r="K1311" t="s">
        <v>40</v>
      </c>
      <c r="M1311">
        <v>1271</v>
      </c>
      <c r="N1311" t="s">
        <v>5104</v>
      </c>
      <c r="O1311" t="s">
        <v>86</v>
      </c>
      <c r="P1311">
        <v>305</v>
      </c>
      <c r="Q1311" t="s">
        <v>100</v>
      </c>
      <c r="R1311" t="s">
        <v>86</v>
      </c>
      <c r="T1311" t="s">
        <v>61</v>
      </c>
      <c r="U1311" t="s">
        <v>1236</v>
      </c>
      <c r="V1311" t="s">
        <v>44</v>
      </c>
      <c r="X1311" t="s">
        <v>45</v>
      </c>
      <c r="AA1311">
        <v>26281</v>
      </c>
      <c r="AB1311" t="s">
        <v>712</v>
      </c>
      <c r="AC1311">
        <v>0</v>
      </c>
      <c r="AG1311" t="s">
        <v>46</v>
      </c>
      <c r="AH1311" t="s">
        <v>158</v>
      </c>
      <c r="AI1311" s="1">
        <v>43006</v>
      </c>
      <c r="AJ1311">
        <v>13255.3</v>
      </c>
      <c r="AK1311" s="33">
        <f t="shared" si="60"/>
        <v>39</v>
      </c>
      <c r="AL1311" t="str">
        <f t="shared" si="61"/>
        <v>39-43</v>
      </c>
      <c r="AM1311" t="str">
        <f t="shared" si="62"/>
        <v>12.000 a 13.999</v>
      </c>
    </row>
    <row r="1312" spans="1:39" x14ac:dyDescent="0.25">
      <c r="A1312" t="s">
        <v>5105</v>
      </c>
      <c r="B1312" t="s">
        <v>36</v>
      </c>
      <c r="C1312">
        <v>1196729</v>
      </c>
      <c r="D1312">
        <v>6815507670</v>
      </c>
      <c r="E1312" t="s">
        <v>812</v>
      </c>
      <c r="F1312" t="s">
        <v>37</v>
      </c>
      <c r="G1312" t="s">
        <v>5106</v>
      </c>
      <c r="H1312" t="s">
        <v>48</v>
      </c>
      <c r="I1312" t="s">
        <v>39</v>
      </c>
      <c r="K1312" t="s">
        <v>72</v>
      </c>
      <c r="M1312">
        <v>410</v>
      </c>
      <c r="N1312" t="s">
        <v>253</v>
      </c>
      <c r="O1312" t="s">
        <v>41</v>
      </c>
      <c r="P1312">
        <v>410</v>
      </c>
      <c r="Q1312" t="s">
        <v>253</v>
      </c>
      <c r="R1312" t="s">
        <v>41</v>
      </c>
      <c r="T1312" t="s">
        <v>61</v>
      </c>
      <c r="U1312" t="s">
        <v>1236</v>
      </c>
      <c r="V1312" t="s">
        <v>44</v>
      </c>
      <c r="X1312" t="s">
        <v>45</v>
      </c>
      <c r="AA1312">
        <v>0</v>
      </c>
      <c r="AC1312">
        <v>0</v>
      </c>
      <c r="AG1312" t="s">
        <v>46</v>
      </c>
      <c r="AH1312" t="s">
        <v>158</v>
      </c>
      <c r="AI1312" s="1">
        <v>42474</v>
      </c>
      <c r="AJ1312">
        <v>12272.12</v>
      </c>
      <c r="AK1312" s="33">
        <f t="shared" si="60"/>
        <v>37</v>
      </c>
      <c r="AL1312" t="str">
        <f t="shared" si="61"/>
        <v>34-38</v>
      </c>
      <c r="AM1312" t="str">
        <f t="shared" si="62"/>
        <v>12.000 a 13.999</v>
      </c>
    </row>
    <row r="1313" spans="1:39" x14ac:dyDescent="0.25">
      <c r="A1313" t="s">
        <v>5107</v>
      </c>
      <c r="B1313" t="s">
        <v>36</v>
      </c>
      <c r="C1313">
        <v>411463</v>
      </c>
      <c r="D1313">
        <v>59430150863</v>
      </c>
      <c r="E1313" t="s">
        <v>5108</v>
      </c>
      <c r="F1313" t="s">
        <v>53</v>
      </c>
      <c r="G1313" t="s">
        <v>5109</v>
      </c>
      <c r="H1313" t="s">
        <v>48</v>
      </c>
      <c r="I1313" t="s">
        <v>39</v>
      </c>
      <c r="K1313" t="s">
        <v>72</v>
      </c>
      <c r="L1313" t="s">
        <v>73</v>
      </c>
      <c r="M1313">
        <v>298</v>
      </c>
      <c r="N1313" t="s">
        <v>121</v>
      </c>
      <c r="O1313" t="s">
        <v>86</v>
      </c>
      <c r="P1313">
        <v>298</v>
      </c>
      <c r="Q1313" t="s">
        <v>121</v>
      </c>
      <c r="R1313" t="s">
        <v>86</v>
      </c>
      <c r="T1313" t="s">
        <v>61</v>
      </c>
      <c r="U1313" t="s">
        <v>1252</v>
      </c>
      <c r="V1313" t="s">
        <v>44</v>
      </c>
      <c r="X1313" t="s">
        <v>45</v>
      </c>
      <c r="AA1313">
        <v>0</v>
      </c>
      <c r="AC1313">
        <v>0</v>
      </c>
      <c r="AG1313" t="s">
        <v>46</v>
      </c>
      <c r="AH1313" t="s">
        <v>158</v>
      </c>
      <c r="AI1313" s="1">
        <v>29221</v>
      </c>
      <c r="AJ1313">
        <v>26668.799999999999</v>
      </c>
      <c r="AK1313" s="33">
        <f t="shared" si="60"/>
        <v>71</v>
      </c>
      <c r="AL1313" t="str">
        <f t="shared" si="61"/>
        <v>69 ou mais</v>
      </c>
      <c r="AM1313" t="str">
        <f t="shared" si="62"/>
        <v>20.000 ou mais</v>
      </c>
    </row>
    <row r="1314" spans="1:39" x14ac:dyDescent="0.25">
      <c r="A1314" t="s">
        <v>5110</v>
      </c>
      <c r="B1314" t="s">
        <v>36</v>
      </c>
      <c r="C1314">
        <v>1077164</v>
      </c>
      <c r="D1314">
        <v>7132079654</v>
      </c>
      <c r="E1314" t="s">
        <v>749</v>
      </c>
      <c r="F1314" t="s">
        <v>53</v>
      </c>
      <c r="G1314" t="s">
        <v>5111</v>
      </c>
      <c r="H1314" t="s">
        <v>48</v>
      </c>
      <c r="I1314" t="s">
        <v>39</v>
      </c>
      <c r="K1314" t="s">
        <v>40</v>
      </c>
      <c r="M1314">
        <v>798</v>
      </c>
      <c r="N1314" t="s">
        <v>518</v>
      </c>
      <c r="O1314" t="s">
        <v>55</v>
      </c>
      <c r="P1314">
        <v>1155</v>
      </c>
      <c r="Q1314" t="s">
        <v>188</v>
      </c>
      <c r="R1314" t="s">
        <v>55</v>
      </c>
      <c r="T1314" t="s">
        <v>61</v>
      </c>
      <c r="U1314" t="s">
        <v>1278</v>
      </c>
      <c r="V1314" t="s">
        <v>44</v>
      </c>
      <c r="X1314" t="s">
        <v>45</v>
      </c>
      <c r="AA1314">
        <v>26251</v>
      </c>
      <c r="AB1314" t="s">
        <v>397</v>
      </c>
      <c r="AC1314">
        <v>0</v>
      </c>
      <c r="AG1314" t="s">
        <v>46</v>
      </c>
      <c r="AH1314" t="s">
        <v>158</v>
      </c>
      <c r="AI1314" s="1">
        <v>43564</v>
      </c>
      <c r="AJ1314">
        <v>12763.01</v>
      </c>
      <c r="AK1314" s="33">
        <f t="shared" si="60"/>
        <v>36</v>
      </c>
      <c r="AL1314" t="str">
        <f t="shared" si="61"/>
        <v>34-38</v>
      </c>
      <c r="AM1314" t="str">
        <f t="shared" si="62"/>
        <v>12.000 a 13.999</v>
      </c>
    </row>
    <row r="1315" spans="1:39" x14ac:dyDescent="0.25">
      <c r="A1315" t="s">
        <v>5112</v>
      </c>
      <c r="B1315" t="s">
        <v>36</v>
      </c>
      <c r="C1315">
        <v>1613553</v>
      </c>
      <c r="D1315">
        <v>2160987778</v>
      </c>
      <c r="E1315" t="s">
        <v>5113</v>
      </c>
      <c r="F1315" t="s">
        <v>53</v>
      </c>
      <c r="G1315" t="s">
        <v>5114</v>
      </c>
      <c r="H1315" t="s">
        <v>67</v>
      </c>
      <c r="I1315" t="s">
        <v>39</v>
      </c>
      <c r="K1315" t="s">
        <v>114</v>
      </c>
      <c r="M1315">
        <v>808</v>
      </c>
      <c r="N1315" t="s">
        <v>127</v>
      </c>
      <c r="O1315" t="s">
        <v>41</v>
      </c>
      <c r="P1315">
        <v>808</v>
      </c>
      <c r="Q1315" t="s">
        <v>127</v>
      </c>
      <c r="R1315" t="s">
        <v>41</v>
      </c>
      <c r="T1315" t="s">
        <v>61</v>
      </c>
      <c r="U1315" t="s">
        <v>1285</v>
      </c>
      <c r="V1315" t="s">
        <v>44</v>
      </c>
      <c r="X1315" t="s">
        <v>45</v>
      </c>
      <c r="AA1315">
        <v>0</v>
      </c>
      <c r="AC1315">
        <v>0</v>
      </c>
      <c r="AG1315" t="s">
        <v>46</v>
      </c>
      <c r="AH1315" t="s">
        <v>158</v>
      </c>
      <c r="AI1315" s="1">
        <v>40305</v>
      </c>
      <c r="AJ1315">
        <v>17255.59</v>
      </c>
      <c r="AK1315" s="33">
        <f t="shared" si="60"/>
        <v>50</v>
      </c>
      <c r="AL1315" t="str">
        <f t="shared" si="61"/>
        <v>49-53</v>
      </c>
      <c r="AM1315" t="str">
        <f t="shared" si="62"/>
        <v>16.000 a 17.999</v>
      </c>
    </row>
    <row r="1316" spans="1:39" x14ac:dyDescent="0.25">
      <c r="A1316" t="s">
        <v>5115</v>
      </c>
      <c r="B1316" t="s">
        <v>36</v>
      </c>
      <c r="C1316">
        <v>1840699</v>
      </c>
      <c r="D1316">
        <v>2681310903</v>
      </c>
      <c r="E1316" t="s">
        <v>5116</v>
      </c>
      <c r="F1316" t="s">
        <v>53</v>
      </c>
      <c r="G1316" t="s">
        <v>5117</v>
      </c>
      <c r="H1316" t="s">
        <v>48</v>
      </c>
      <c r="I1316" t="s">
        <v>39</v>
      </c>
      <c r="K1316" t="s">
        <v>68</v>
      </c>
      <c r="M1316">
        <v>391</v>
      </c>
      <c r="N1316" t="s">
        <v>64</v>
      </c>
      <c r="O1316" t="s">
        <v>41</v>
      </c>
      <c r="P1316">
        <v>391</v>
      </c>
      <c r="Q1316" t="s">
        <v>64</v>
      </c>
      <c r="R1316" t="s">
        <v>41</v>
      </c>
      <c r="T1316" t="s">
        <v>61</v>
      </c>
      <c r="U1316" t="s">
        <v>1285</v>
      </c>
      <c r="V1316" t="s">
        <v>44</v>
      </c>
      <c r="X1316" t="s">
        <v>45</v>
      </c>
      <c r="AA1316">
        <v>0</v>
      </c>
      <c r="AC1316">
        <v>0</v>
      </c>
      <c r="AG1316" t="s">
        <v>46</v>
      </c>
      <c r="AH1316" t="s">
        <v>158</v>
      </c>
      <c r="AI1316" s="1">
        <v>40562</v>
      </c>
      <c r="AJ1316">
        <v>17255.59</v>
      </c>
      <c r="AK1316" s="33">
        <f t="shared" si="60"/>
        <v>43</v>
      </c>
      <c r="AL1316" t="str">
        <f t="shared" si="61"/>
        <v>39-43</v>
      </c>
      <c r="AM1316" t="str">
        <f t="shared" si="62"/>
        <v>16.000 a 17.999</v>
      </c>
    </row>
    <row r="1317" spans="1:39" x14ac:dyDescent="0.25">
      <c r="A1317" t="s">
        <v>5118</v>
      </c>
      <c r="B1317" t="s">
        <v>36</v>
      </c>
      <c r="C1317">
        <v>411755</v>
      </c>
      <c r="D1317">
        <v>21200270649</v>
      </c>
      <c r="E1317" t="s">
        <v>5119</v>
      </c>
      <c r="F1317" t="s">
        <v>53</v>
      </c>
      <c r="G1317" t="s">
        <v>5120</v>
      </c>
      <c r="H1317" t="s">
        <v>48</v>
      </c>
      <c r="I1317" t="s">
        <v>39</v>
      </c>
      <c r="K1317" t="s">
        <v>40</v>
      </c>
      <c r="L1317" t="s">
        <v>59</v>
      </c>
      <c r="M1317">
        <v>391</v>
      </c>
      <c r="N1317" t="s">
        <v>64</v>
      </c>
      <c r="O1317" t="s">
        <v>41</v>
      </c>
      <c r="P1317">
        <v>391</v>
      </c>
      <c r="Q1317" t="s">
        <v>64</v>
      </c>
      <c r="R1317" t="s">
        <v>41</v>
      </c>
      <c r="T1317" t="s">
        <v>52</v>
      </c>
      <c r="U1317" t="s">
        <v>1302</v>
      </c>
      <c r="V1317" t="s">
        <v>44</v>
      </c>
      <c r="X1317" t="s">
        <v>45</v>
      </c>
      <c r="AA1317">
        <v>0</v>
      </c>
      <c r="AC1317">
        <v>0</v>
      </c>
      <c r="AG1317" t="s">
        <v>46</v>
      </c>
      <c r="AH1317" t="s">
        <v>158</v>
      </c>
      <c r="AI1317" s="1">
        <v>28311</v>
      </c>
      <c r="AJ1317">
        <v>12072.65</v>
      </c>
      <c r="AK1317" s="33">
        <f t="shared" si="60"/>
        <v>71</v>
      </c>
      <c r="AL1317" t="str">
        <f t="shared" si="61"/>
        <v>69 ou mais</v>
      </c>
      <c r="AM1317" t="str">
        <f t="shared" si="62"/>
        <v>12.000 a 13.999</v>
      </c>
    </row>
    <row r="1318" spans="1:39" x14ac:dyDescent="0.25">
      <c r="A1318" t="s">
        <v>5121</v>
      </c>
      <c r="B1318" t="s">
        <v>36</v>
      </c>
      <c r="C1318">
        <v>412523</v>
      </c>
      <c r="D1318">
        <v>54428297734</v>
      </c>
      <c r="E1318" t="s">
        <v>5122</v>
      </c>
      <c r="F1318" t="s">
        <v>53</v>
      </c>
      <c r="G1318" t="s">
        <v>5123</v>
      </c>
      <c r="H1318" t="s">
        <v>48</v>
      </c>
      <c r="I1318" t="s">
        <v>39</v>
      </c>
      <c r="K1318" t="s">
        <v>114</v>
      </c>
      <c r="L1318" t="s">
        <v>216</v>
      </c>
      <c r="M1318">
        <v>399</v>
      </c>
      <c r="N1318" t="s">
        <v>115</v>
      </c>
      <c r="O1318" t="s">
        <v>70</v>
      </c>
      <c r="P1318">
        <v>399</v>
      </c>
      <c r="Q1318" t="s">
        <v>115</v>
      </c>
      <c r="R1318" t="s">
        <v>70</v>
      </c>
      <c r="T1318" t="s">
        <v>61</v>
      </c>
      <c r="U1318" t="s">
        <v>1269</v>
      </c>
      <c r="V1318" t="s">
        <v>44</v>
      </c>
      <c r="X1318" t="s">
        <v>45</v>
      </c>
      <c r="AA1318">
        <v>0</v>
      </c>
      <c r="AC1318">
        <v>0</v>
      </c>
      <c r="AG1318" t="s">
        <v>46</v>
      </c>
      <c r="AH1318" t="s">
        <v>158</v>
      </c>
      <c r="AI1318" s="1">
        <v>31229</v>
      </c>
      <c r="AJ1318">
        <v>21728.98</v>
      </c>
      <c r="AK1318" s="33">
        <f t="shared" si="60"/>
        <v>67</v>
      </c>
      <c r="AL1318" t="str">
        <f t="shared" si="61"/>
        <v>64-68</v>
      </c>
      <c r="AM1318" t="str">
        <f t="shared" si="62"/>
        <v>20.000 ou mais</v>
      </c>
    </row>
    <row r="1319" spans="1:39" x14ac:dyDescent="0.25">
      <c r="A1319" t="s">
        <v>5124</v>
      </c>
      <c r="B1319" t="s">
        <v>36</v>
      </c>
      <c r="C1319">
        <v>1840717</v>
      </c>
      <c r="D1319">
        <v>32491374803</v>
      </c>
      <c r="E1319" t="s">
        <v>5125</v>
      </c>
      <c r="F1319" t="s">
        <v>37</v>
      </c>
      <c r="G1319" t="s">
        <v>5126</v>
      </c>
      <c r="H1319" t="s">
        <v>38</v>
      </c>
      <c r="I1319" t="s">
        <v>39</v>
      </c>
      <c r="K1319" t="s">
        <v>72</v>
      </c>
      <c r="M1319">
        <v>391</v>
      </c>
      <c r="N1319" t="s">
        <v>64</v>
      </c>
      <c r="O1319" t="s">
        <v>41</v>
      </c>
      <c r="P1319">
        <v>391</v>
      </c>
      <c r="Q1319" t="s">
        <v>64</v>
      </c>
      <c r="R1319" t="s">
        <v>41</v>
      </c>
      <c r="T1319" t="s">
        <v>61</v>
      </c>
      <c r="U1319" t="s">
        <v>1285</v>
      </c>
      <c r="V1319" t="s">
        <v>44</v>
      </c>
      <c r="X1319" t="s">
        <v>45</v>
      </c>
      <c r="AA1319">
        <v>0</v>
      </c>
      <c r="AC1319">
        <v>0</v>
      </c>
      <c r="AG1319" t="s">
        <v>46</v>
      </c>
      <c r="AH1319" t="s">
        <v>158</v>
      </c>
      <c r="AI1319" s="1">
        <v>40574</v>
      </c>
      <c r="AJ1319">
        <v>17255.59</v>
      </c>
      <c r="AK1319" s="33">
        <f t="shared" si="60"/>
        <v>38</v>
      </c>
      <c r="AL1319" t="str">
        <f t="shared" si="61"/>
        <v>34-38</v>
      </c>
      <c r="AM1319" t="str">
        <f t="shared" si="62"/>
        <v>16.000 a 17.999</v>
      </c>
    </row>
    <row r="1320" spans="1:39" x14ac:dyDescent="0.25">
      <c r="A1320" t="s">
        <v>5127</v>
      </c>
      <c r="B1320" t="s">
        <v>36</v>
      </c>
      <c r="C1320">
        <v>2065696</v>
      </c>
      <c r="D1320">
        <v>7642439695</v>
      </c>
      <c r="E1320" t="s">
        <v>610</v>
      </c>
      <c r="F1320" t="s">
        <v>37</v>
      </c>
      <c r="G1320" t="s">
        <v>4805</v>
      </c>
      <c r="H1320" t="s">
        <v>48</v>
      </c>
      <c r="I1320" t="s">
        <v>39</v>
      </c>
      <c r="K1320" t="s">
        <v>40</v>
      </c>
      <c r="M1320">
        <v>363</v>
      </c>
      <c r="N1320" t="s">
        <v>155</v>
      </c>
      <c r="O1320" t="s">
        <v>41</v>
      </c>
      <c r="P1320">
        <v>363</v>
      </c>
      <c r="Q1320" t="s">
        <v>155</v>
      </c>
      <c r="R1320" t="s">
        <v>41</v>
      </c>
      <c r="S1320" t="s">
        <v>106</v>
      </c>
      <c r="T1320" t="s">
        <v>61</v>
      </c>
      <c r="U1320" t="s">
        <v>1236</v>
      </c>
      <c r="V1320" t="s">
        <v>44</v>
      </c>
      <c r="X1320" t="s">
        <v>45</v>
      </c>
      <c r="AA1320">
        <v>0</v>
      </c>
      <c r="AC1320">
        <v>0</v>
      </c>
      <c r="AG1320" t="s">
        <v>46</v>
      </c>
      <c r="AH1320" t="s">
        <v>158</v>
      </c>
      <c r="AI1320" s="1">
        <v>41562</v>
      </c>
      <c r="AJ1320">
        <v>12272.12</v>
      </c>
      <c r="AK1320" s="33">
        <f t="shared" si="60"/>
        <v>37</v>
      </c>
      <c r="AL1320" t="str">
        <f t="shared" si="61"/>
        <v>34-38</v>
      </c>
      <c r="AM1320" t="str">
        <f t="shared" si="62"/>
        <v>12.000 a 13.999</v>
      </c>
    </row>
    <row r="1321" spans="1:39" x14ac:dyDescent="0.25">
      <c r="A1321" t="s">
        <v>5128</v>
      </c>
      <c r="B1321" t="s">
        <v>36</v>
      </c>
      <c r="C1321">
        <v>413313</v>
      </c>
      <c r="D1321">
        <v>7424371835</v>
      </c>
      <c r="E1321" t="s">
        <v>5129</v>
      </c>
      <c r="F1321" t="s">
        <v>37</v>
      </c>
      <c r="G1321" t="s">
        <v>5130</v>
      </c>
      <c r="H1321" t="s">
        <v>48</v>
      </c>
      <c r="I1321" t="s">
        <v>39</v>
      </c>
      <c r="K1321" t="s">
        <v>72</v>
      </c>
      <c r="L1321" t="s">
        <v>5131</v>
      </c>
      <c r="M1321">
        <v>344</v>
      </c>
      <c r="N1321" t="s">
        <v>111</v>
      </c>
      <c r="O1321" t="s">
        <v>41</v>
      </c>
      <c r="P1321">
        <v>344</v>
      </c>
      <c r="Q1321" t="s">
        <v>111</v>
      </c>
      <c r="R1321" t="s">
        <v>41</v>
      </c>
      <c r="T1321" t="s">
        <v>61</v>
      </c>
      <c r="U1321" t="s">
        <v>1252</v>
      </c>
      <c r="V1321" t="s">
        <v>44</v>
      </c>
      <c r="X1321" t="s">
        <v>45</v>
      </c>
      <c r="AA1321">
        <v>0</v>
      </c>
      <c r="AC1321">
        <v>0</v>
      </c>
      <c r="AG1321" t="s">
        <v>46</v>
      </c>
      <c r="AH1321" t="s">
        <v>158</v>
      </c>
      <c r="AI1321" s="1">
        <v>32568</v>
      </c>
      <c r="AJ1321">
        <v>24587.88</v>
      </c>
      <c r="AK1321" s="33">
        <f t="shared" si="60"/>
        <v>61</v>
      </c>
      <c r="AL1321" t="str">
        <f t="shared" si="61"/>
        <v>59-63</v>
      </c>
      <c r="AM1321" t="str">
        <f t="shared" si="62"/>
        <v>20.000 ou mais</v>
      </c>
    </row>
    <row r="1322" spans="1:39" x14ac:dyDescent="0.25">
      <c r="A1322" t="s">
        <v>5132</v>
      </c>
      <c r="B1322" t="s">
        <v>36</v>
      </c>
      <c r="C1322">
        <v>1738909</v>
      </c>
      <c r="D1322">
        <v>5935360616</v>
      </c>
      <c r="E1322" t="s">
        <v>477</v>
      </c>
      <c r="F1322" t="s">
        <v>37</v>
      </c>
      <c r="G1322" t="s">
        <v>5133</v>
      </c>
      <c r="H1322" t="s">
        <v>48</v>
      </c>
      <c r="I1322" t="s">
        <v>39</v>
      </c>
      <c r="K1322" t="s">
        <v>40</v>
      </c>
      <c r="M1322">
        <v>363</v>
      </c>
      <c r="N1322" t="s">
        <v>155</v>
      </c>
      <c r="O1322" t="s">
        <v>41</v>
      </c>
      <c r="P1322">
        <v>363</v>
      </c>
      <c r="Q1322" t="s">
        <v>155</v>
      </c>
      <c r="R1322" t="s">
        <v>41</v>
      </c>
      <c r="T1322" t="s">
        <v>61</v>
      </c>
      <c r="U1322" t="s">
        <v>1302</v>
      </c>
      <c r="V1322" t="s">
        <v>44</v>
      </c>
      <c r="X1322" t="s">
        <v>45</v>
      </c>
      <c r="AA1322">
        <v>0</v>
      </c>
      <c r="AC1322">
        <v>0</v>
      </c>
      <c r="AG1322" t="s">
        <v>46</v>
      </c>
      <c r="AH1322" t="s">
        <v>158</v>
      </c>
      <c r="AI1322" s="1">
        <v>40135</v>
      </c>
      <c r="AJ1322">
        <v>13273.52</v>
      </c>
      <c r="AK1322" s="33">
        <f t="shared" si="60"/>
        <v>39</v>
      </c>
      <c r="AL1322" t="str">
        <f t="shared" si="61"/>
        <v>39-43</v>
      </c>
      <c r="AM1322" t="str">
        <f t="shared" si="62"/>
        <v>12.000 a 13.999</v>
      </c>
    </row>
    <row r="1323" spans="1:39" x14ac:dyDescent="0.25">
      <c r="A1323" t="s">
        <v>5134</v>
      </c>
      <c r="B1323" t="s">
        <v>36</v>
      </c>
      <c r="C1323">
        <v>2558853</v>
      </c>
      <c r="D1323">
        <v>5672100651</v>
      </c>
      <c r="E1323" t="s">
        <v>5135</v>
      </c>
      <c r="F1323" t="s">
        <v>37</v>
      </c>
      <c r="G1323" t="s">
        <v>5136</v>
      </c>
      <c r="H1323" t="s">
        <v>48</v>
      </c>
      <c r="I1323" t="s">
        <v>39</v>
      </c>
      <c r="K1323" t="s">
        <v>40</v>
      </c>
      <c r="L1323" t="s">
        <v>59</v>
      </c>
      <c r="M1323">
        <v>344</v>
      </c>
      <c r="N1323" t="s">
        <v>111</v>
      </c>
      <c r="O1323" t="s">
        <v>41</v>
      </c>
      <c r="P1323">
        <v>344</v>
      </c>
      <c r="Q1323" t="s">
        <v>111</v>
      </c>
      <c r="R1323" t="s">
        <v>41</v>
      </c>
      <c r="T1323" t="s">
        <v>61</v>
      </c>
      <c r="U1323" t="s">
        <v>1285</v>
      </c>
      <c r="V1323" t="s">
        <v>44</v>
      </c>
      <c r="X1323" t="s">
        <v>45</v>
      </c>
      <c r="AA1323">
        <v>0</v>
      </c>
      <c r="AC1323">
        <v>0</v>
      </c>
      <c r="AG1323" t="s">
        <v>46</v>
      </c>
      <c r="AH1323" t="s">
        <v>158</v>
      </c>
      <c r="AI1323" s="1">
        <v>41128</v>
      </c>
      <c r="AJ1323">
        <v>17255.59</v>
      </c>
      <c r="AK1323" s="33">
        <f t="shared" si="60"/>
        <v>40</v>
      </c>
      <c r="AL1323" t="str">
        <f t="shared" si="61"/>
        <v>39-43</v>
      </c>
      <c r="AM1323" t="str">
        <f t="shared" si="62"/>
        <v>16.000 a 17.999</v>
      </c>
    </row>
    <row r="1324" spans="1:39" x14ac:dyDescent="0.25">
      <c r="A1324" t="s">
        <v>5137</v>
      </c>
      <c r="B1324" t="s">
        <v>36</v>
      </c>
      <c r="C1324">
        <v>2376144</v>
      </c>
      <c r="D1324">
        <v>57727031100</v>
      </c>
      <c r="E1324" t="s">
        <v>5138</v>
      </c>
      <c r="F1324" t="s">
        <v>37</v>
      </c>
      <c r="G1324" t="s">
        <v>3900</v>
      </c>
      <c r="H1324" t="s">
        <v>48</v>
      </c>
      <c r="I1324" t="s">
        <v>39</v>
      </c>
      <c r="K1324" t="s">
        <v>56</v>
      </c>
      <c r="L1324" t="s">
        <v>237</v>
      </c>
      <c r="M1324">
        <v>326</v>
      </c>
      <c r="N1324" t="s">
        <v>87</v>
      </c>
      <c r="O1324" t="s">
        <v>86</v>
      </c>
      <c r="P1324">
        <v>326</v>
      </c>
      <c r="Q1324" t="s">
        <v>87</v>
      </c>
      <c r="R1324" t="s">
        <v>86</v>
      </c>
      <c r="T1324" t="s">
        <v>61</v>
      </c>
      <c r="U1324" t="s">
        <v>1351</v>
      </c>
      <c r="V1324" t="s">
        <v>44</v>
      </c>
      <c r="X1324" t="s">
        <v>45</v>
      </c>
      <c r="AA1324">
        <v>0</v>
      </c>
      <c r="AC1324">
        <v>0</v>
      </c>
      <c r="AG1324" t="s">
        <v>46</v>
      </c>
      <c r="AH1324" t="s">
        <v>158</v>
      </c>
      <c r="AI1324" s="1">
        <v>38926</v>
      </c>
      <c r="AJ1324">
        <v>20444.669999999998</v>
      </c>
      <c r="AK1324" s="33">
        <f t="shared" si="60"/>
        <v>49</v>
      </c>
      <c r="AL1324" t="str">
        <f t="shared" si="61"/>
        <v>49-53</v>
      </c>
      <c r="AM1324" t="str">
        <f t="shared" si="62"/>
        <v>20.000 ou mais</v>
      </c>
    </row>
    <row r="1325" spans="1:39" x14ac:dyDescent="0.25">
      <c r="A1325" t="s">
        <v>5139</v>
      </c>
      <c r="B1325" t="s">
        <v>36</v>
      </c>
      <c r="C1325">
        <v>411918</v>
      </c>
      <c r="D1325">
        <v>46846794620</v>
      </c>
      <c r="E1325" t="s">
        <v>5140</v>
      </c>
      <c r="F1325" t="s">
        <v>37</v>
      </c>
      <c r="G1325" t="s">
        <v>5141</v>
      </c>
      <c r="H1325" t="s">
        <v>48</v>
      </c>
      <c r="I1325" t="s">
        <v>39</v>
      </c>
      <c r="K1325" t="s">
        <v>72</v>
      </c>
      <c r="L1325" t="s">
        <v>5142</v>
      </c>
      <c r="M1325">
        <v>340</v>
      </c>
      <c r="N1325" t="s">
        <v>143</v>
      </c>
      <c r="O1325" t="s">
        <v>41</v>
      </c>
      <c r="P1325">
        <v>340</v>
      </c>
      <c r="Q1325" t="s">
        <v>143</v>
      </c>
      <c r="R1325" t="s">
        <v>41</v>
      </c>
      <c r="T1325" t="s">
        <v>61</v>
      </c>
      <c r="U1325" t="s">
        <v>1252</v>
      </c>
      <c r="V1325" t="s">
        <v>44</v>
      </c>
      <c r="X1325" t="s">
        <v>45</v>
      </c>
      <c r="Z1325" t="s">
        <v>74</v>
      </c>
      <c r="AA1325">
        <v>0</v>
      </c>
      <c r="AC1325">
        <v>0</v>
      </c>
      <c r="AE1325" t="s">
        <v>282</v>
      </c>
      <c r="AF1325" t="s">
        <v>307</v>
      </c>
      <c r="AG1325" t="s">
        <v>46</v>
      </c>
      <c r="AH1325" t="s">
        <v>158</v>
      </c>
      <c r="AI1325" s="1">
        <v>29068</v>
      </c>
      <c r="AJ1325">
        <v>28327.31</v>
      </c>
      <c r="AK1325" s="33">
        <f t="shared" si="60"/>
        <v>74</v>
      </c>
      <c r="AL1325" t="str">
        <f t="shared" si="61"/>
        <v>69 ou mais</v>
      </c>
      <c r="AM1325" t="str">
        <f t="shared" si="62"/>
        <v>20.000 ou mais</v>
      </c>
    </row>
    <row r="1326" spans="1:39" x14ac:dyDescent="0.25">
      <c r="A1326" t="s">
        <v>5143</v>
      </c>
      <c r="B1326" t="s">
        <v>36</v>
      </c>
      <c r="C1326">
        <v>1685605</v>
      </c>
      <c r="D1326">
        <v>49373102672</v>
      </c>
      <c r="E1326" t="s">
        <v>2378</v>
      </c>
      <c r="F1326" t="s">
        <v>37</v>
      </c>
      <c r="G1326" t="s">
        <v>5144</v>
      </c>
      <c r="H1326" t="s">
        <v>48</v>
      </c>
      <c r="I1326" t="s">
        <v>39</v>
      </c>
      <c r="K1326" t="s">
        <v>40</v>
      </c>
      <c r="L1326" t="s">
        <v>5145</v>
      </c>
      <c r="M1326">
        <v>795</v>
      </c>
      <c r="N1326" t="s">
        <v>621</v>
      </c>
      <c r="O1326" t="s">
        <v>55</v>
      </c>
      <c r="P1326">
        <v>1158</v>
      </c>
      <c r="Q1326" t="s">
        <v>608</v>
      </c>
      <c r="R1326" t="s">
        <v>55</v>
      </c>
      <c r="T1326" t="s">
        <v>61</v>
      </c>
      <c r="U1326" t="s">
        <v>1278</v>
      </c>
      <c r="V1326" t="s">
        <v>44</v>
      </c>
      <c r="X1326" t="s">
        <v>45</v>
      </c>
      <c r="AA1326">
        <v>0</v>
      </c>
      <c r="AC1326">
        <v>0</v>
      </c>
      <c r="AG1326" t="s">
        <v>46</v>
      </c>
      <c r="AH1326" t="s">
        <v>158</v>
      </c>
      <c r="AI1326" s="1">
        <v>39876</v>
      </c>
      <c r="AJ1326">
        <v>12763.01</v>
      </c>
      <c r="AK1326" s="33">
        <f t="shared" si="60"/>
        <v>56</v>
      </c>
      <c r="AL1326" t="str">
        <f t="shared" si="61"/>
        <v>54-58</v>
      </c>
      <c r="AM1326" t="str">
        <f t="shared" si="62"/>
        <v>12.000 a 13.999</v>
      </c>
    </row>
    <row r="1327" spans="1:39" x14ac:dyDescent="0.25">
      <c r="A1327" t="s">
        <v>5146</v>
      </c>
      <c r="B1327" t="s">
        <v>36</v>
      </c>
      <c r="C1327">
        <v>3659019</v>
      </c>
      <c r="D1327">
        <v>7818348646</v>
      </c>
      <c r="E1327" t="s">
        <v>5147</v>
      </c>
      <c r="F1327" t="s">
        <v>37</v>
      </c>
      <c r="G1327" t="s">
        <v>5148</v>
      </c>
      <c r="H1327" t="s">
        <v>48</v>
      </c>
      <c r="I1327" t="s">
        <v>39</v>
      </c>
      <c r="K1327" t="s">
        <v>68</v>
      </c>
      <c r="L1327" t="s">
        <v>5149</v>
      </c>
      <c r="M1327">
        <v>349</v>
      </c>
      <c r="N1327" t="s">
        <v>65</v>
      </c>
      <c r="O1327" t="s">
        <v>41</v>
      </c>
      <c r="P1327">
        <v>349</v>
      </c>
      <c r="Q1327" t="s">
        <v>65</v>
      </c>
      <c r="R1327" t="s">
        <v>41</v>
      </c>
      <c r="T1327" t="s">
        <v>61</v>
      </c>
      <c r="U1327" t="s">
        <v>1257</v>
      </c>
      <c r="V1327" t="s">
        <v>44</v>
      </c>
      <c r="X1327" t="s">
        <v>45</v>
      </c>
      <c r="Z1327" t="s">
        <v>166</v>
      </c>
      <c r="AA1327">
        <v>0</v>
      </c>
      <c r="AC1327">
        <v>0</v>
      </c>
      <c r="AE1327" t="s">
        <v>230</v>
      </c>
      <c r="AF1327" t="s">
        <v>231</v>
      </c>
      <c r="AG1327" t="s">
        <v>46</v>
      </c>
      <c r="AH1327" t="s">
        <v>158</v>
      </c>
      <c r="AI1327" s="1">
        <v>43160</v>
      </c>
      <c r="AJ1327">
        <v>11800.12</v>
      </c>
      <c r="AK1327" s="33">
        <f t="shared" si="60"/>
        <v>37</v>
      </c>
      <c r="AL1327" t="str">
        <f t="shared" si="61"/>
        <v>34-38</v>
      </c>
      <c r="AM1327" t="str">
        <f t="shared" si="62"/>
        <v>10.000 a 11.999</v>
      </c>
    </row>
    <row r="1328" spans="1:39" x14ac:dyDescent="0.25">
      <c r="A1328" t="s">
        <v>5150</v>
      </c>
      <c r="B1328" t="s">
        <v>36</v>
      </c>
      <c r="C1328">
        <v>1685257</v>
      </c>
      <c r="D1328">
        <v>63097656634</v>
      </c>
      <c r="E1328" t="s">
        <v>5151</v>
      </c>
      <c r="F1328" t="s">
        <v>37</v>
      </c>
      <c r="G1328" t="s">
        <v>5152</v>
      </c>
      <c r="H1328" t="s">
        <v>48</v>
      </c>
      <c r="I1328" t="s">
        <v>39</v>
      </c>
      <c r="K1328" t="s">
        <v>40</v>
      </c>
      <c r="L1328" t="s">
        <v>97</v>
      </c>
      <c r="M1328">
        <v>349</v>
      </c>
      <c r="N1328" t="s">
        <v>65</v>
      </c>
      <c r="O1328" t="s">
        <v>41</v>
      </c>
      <c r="P1328">
        <v>349</v>
      </c>
      <c r="Q1328" t="s">
        <v>65</v>
      </c>
      <c r="R1328" t="s">
        <v>41</v>
      </c>
      <c r="T1328" t="s">
        <v>61</v>
      </c>
      <c r="U1328" t="s">
        <v>1269</v>
      </c>
      <c r="V1328" t="s">
        <v>44</v>
      </c>
      <c r="X1328" t="s">
        <v>45</v>
      </c>
      <c r="AA1328">
        <v>0</v>
      </c>
      <c r="AC1328">
        <v>0</v>
      </c>
      <c r="AG1328" t="s">
        <v>46</v>
      </c>
      <c r="AH1328" t="s">
        <v>158</v>
      </c>
      <c r="AI1328" s="1">
        <v>39876</v>
      </c>
      <c r="AJ1328">
        <v>17716.400000000001</v>
      </c>
      <c r="AK1328" s="33">
        <f t="shared" si="60"/>
        <v>52</v>
      </c>
      <c r="AL1328" t="str">
        <f t="shared" si="61"/>
        <v>49-53</v>
      </c>
      <c r="AM1328" t="str">
        <f t="shared" si="62"/>
        <v>16.000 a 17.999</v>
      </c>
    </row>
    <row r="1329" spans="1:39" x14ac:dyDescent="0.25">
      <c r="A1329" t="s">
        <v>5153</v>
      </c>
      <c r="B1329" t="s">
        <v>36</v>
      </c>
      <c r="C1329">
        <v>1273069</v>
      </c>
      <c r="D1329">
        <v>17535695833</v>
      </c>
      <c r="E1329" t="s">
        <v>5154</v>
      </c>
      <c r="F1329" t="s">
        <v>37</v>
      </c>
      <c r="G1329" t="s">
        <v>5155</v>
      </c>
      <c r="H1329" t="s">
        <v>48</v>
      </c>
      <c r="I1329" t="s">
        <v>39</v>
      </c>
      <c r="K1329" t="s">
        <v>72</v>
      </c>
      <c r="M1329">
        <v>344</v>
      </c>
      <c r="N1329" t="s">
        <v>111</v>
      </c>
      <c r="O1329" t="s">
        <v>41</v>
      </c>
      <c r="P1329">
        <v>344</v>
      </c>
      <c r="Q1329" t="s">
        <v>111</v>
      </c>
      <c r="R1329" t="s">
        <v>41</v>
      </c>
      <c r="T1329" t="s">
        <v>61</v>
      </c>
      <c r="U1329" t="s">
        <v>1285</v>
      </c>
      <c r="V1329" t="s">
        <v>44</v>
      </c>
      <c r="X1329" t="s">
        <v>45</v>
      </c>
      <c r="AA1329">
        <v>0</v>
      </c>
      <c r="AC1329">
        <v>0</v>
      </c>
      <c r="AG1329" t="s">
        <v>46</v>
      </c>
      <c r="AH1329" t="s">
        <v>158</v>
      </c>
      <c r="AI1329" s="1">
        <v>40018</v>
      </c>
      <c r="AJ1329">
        <v>17255.59</v>
      </c>
      <c r="AK1329" s="33">
        <f t="shared" si="60"/>
        <v>47</v>
      </c>
      <c r="AL1329" t="str">
        <f t="shared" si="61"/>
        <v>44-48</v>
      </c>
      <c r="AM1329" t="str">
        <f t="shared" si="62"/>
        <v>16.000 a 17.999</v>
      </c>
    </row>
    <row r="1330" spans="1:39" x14ac:dyDescent="0.25">
      <c r="A1330" t="s">
        <v>5156</v>
      </c>
      <c r="B1330" t="s">
        <v>36</v>
      </c>
      <c r="C1330">
        <v>1544397</v>
      </c>
      <c r="D1330">
        <v>39139182304</v>
      </c>
      <c r="E1330" t="s">
        <v>2844</v>
      </c>
      <c r="F1330" t="s">
        <v>37</v>
      </c>
      <c r="G1330" t="s">
        <v>5157</v>
      </c>
      <c r="H1330" t="s">
        <v>48</v>
      </c>
      <c r="I1330" t="s">
        <v>39</v>
      </c>
      <c r="K1330" t="s">
        <v>207</v>
      </c>
      <c r="L1330" t="s">
        <v>478</v>
      </c>
      <c r="M1330">
        <v>335</v>
      </c>
      <c r="N1330" t="s">
        <v>159</v>
      </c>
      <c r="O1330" t="s">
        <v>41</v>
      </c>
      <c r="P1330">
        <v>335</v>
      </c>
      <c r="Q1330" t="s">
        <v>159</v>
      </c>
      <c r="R1330" t="s">
        <v>41</v>
      </c>
      <c r="T1330" t="s">
        <v>61</v>
      </c>
      <c r="U1330" t="s">
        <v>1241</v>
      </c>
      <c r="V1330" t="s">
        <v>44</v>
      </c>
      <c r="X1330" t="s">
        <v>45</v>
      </c>
      <c r="AA1330">
        <v>0</v>
      </c>
      <c r="AC1330">
        <v>0</v>
      </c>
      <c r="AG1330" t="s">
        <v>46</v>
      </c>
      <c r="AH1330" t="s">
        <v>158</v>
      </c>
      <c r="AI1330" s="1">
        <v>38933</v>
      </c>
      <c r="AJ1330">
        <v>18663.64</v>
      </c>
      <c r="AK1330" s="33">
        <f t="shared" si="60"/>
        <v>54</v>
      </c>
      <c r="AL1330" t="str">
        <f t="shared" si="61"/>
        <v>54-58</v>
      </c>
      <c r="AM1330" t="str">
        <f t="shared" si="62"/>
        <v>18.000 a 19.999</v>
      </c>
    </row>
    <row r="1331" spans="1:39" x14ac:dyDescent="0.25">
      <c r="A1331" t="s">
        <v>5158</v>
      </c>
      <c r="B1331" t="s">
        <v>36</v>
      </c>
      <c r="C1331">
        <v>2114984</v>
      </c>
      <c r="D1331">
        <v>4873136903</v>
      </c>
      <c r="E1331" t="s">
        <v>3829</v>
      </c>
      <c r="F1331" t="s">
        <v>37</v>
      </c>
      <c r="G1331" t="s">
        <v>5159</v>
      </c>
      <c r="H1331" t="s">
        <v>67</v>
      </c>
      <c r="I1331" t="s">
        <v>39</v>
      </c>
      <c r="K1331" t="s">
        <v>68</v>
      </c>
      <c r="M1331">
        <v>789</v>
      </c>
      <c r="N1331" t="s">
        <v>252</v>
      </c>
      <c r="O1331" t="s">
        <v>104</v>
      </c>
      <c r="P1331">
        <v>410</v>
      </c>
      <c r="Q1331" t="s">
        <v>253</v>
      </c>
      <c r="R1331" t="s">
        <v>41</v>
      </c>
      <c r="T1331" t="s">
        <v>61</v>
      </c>
      <c r="U1331" t="s">
        <v>1278</v>
      </c>
      <c r="V1331" t="s">
        <v>44</v>
      </c>
      <c r="X1331" t="s">
        <v>45</v>
      </c>
      <c r="Z1331" t="s">
        <v>166</v>
      </c>
      <c r="AA1331">
        <v>0</v>
      </c>
      <c r="AC1331">
        <v>0</v>
      </c>
      <c r="AE1331" t="s">
        <v>5160</v>
      </c>
      <c r="AF1331" t="s">
        <v>5161</v>
      </c>
      <c r="AG1331" t="s">
        <v>46</v>
      </c>
      <c r="AH1331" t="s">
        <v>158</v>
      </c>
      <c r="AI1331" s="1">
        <v>41739</v>
      </c>
      <c r="AJ1331">
        <v>12763.01</v>
      </c>
      <c r="AK1331" s="33">
        <f t="shared" si="60"/>
        <v>37</v>
      </c>
      <c r="AL1331" t="str">
        <f t="shared" si="61"/>
        <v>34-38</v>
      </c>
      <c r="AM1331" t="str">
        <f t="shared" si="62"/>
        <v>12.000 a 13.999</v>
      </c>
    </row>
    <row r="1332" spans="1:39" x14ac:dyDescent="0.25">
      <c r="A1332" t="s">
        <v>653</v>
      </c>
      <c r="B1332" t="s">
        <v>36</v>
      </c>
      <c r="C1332">
        <v>1923148</v>
      </c>
      <c r="D1332">
        <v>3479016626</v>
      </c>
      <c r="E1332" t="s">
        <v>5162</v>
      </c>
      <c r="F1332" t="s">
        <v>37</v>
      </c>
      <c r="G1332" t="s">
        <v>5163</v>
      </c>
      <c r="H1332" t="s">
        <v>48</v>
      </c>
      <c r="I1332" t="s">
        <v>39</v>
      </c>
      <c r="K1332" t="s">
        <v>40</v>
      </c>
      <c r="M1332">
        <v>897</v>
      </c>
      <c r="N1332" t="s">
        <v>1981</v>
      </c>
      <c r="O1332" t="s">
        <v>104</v>
      </c>
      <c r="P1332">
        <v>391</v>
      </c>
      <c r="Q1332" t="s">
        <v>64</v>
      </c>
      <c r="R1332" t="s">
        <v>41</v>
      </c>
      <c r="T1332" t="s">
        <v>61</v>
      </c>
      <c r="U1332" t="s">
        <v>1302</v>
      </c>
      <c r="V1332" t="s">
        <v>44</v>
      </c>
      <c r="X1332" t="s">
        <v>45</v>
      </c>
      <c r="AA1332">
        <v>0</v>
      </c>
      <c r="AC1332">
        <v>0</v>
      </c>
      <c r="AG1332" t="s">
        <v>46</v>
      </c>
      <c r="AH1332" t="s">
        <v>158</v>
      </c>
      <c r="AI1332" s="1">
        <v>40970</v>
      </c>
      <c r="AJ1332">
        <v>13273.52</v>
      </c>
      <c r="AK1332" s="33">
        <f t="shared" si="60"/>
        <v>45</v>
      </c>
      <c r="AL1332" t="str">
        <f t="shared" si="61"/>
        <v>44-48</v>
      </c>
      <c r="AM1332" t="str">
        <f t="shared" si="62"/>
        <v>12.000 a 13.999</v>
      </c>
    </row>
    <row r="1333" spans="1:39" x14ac:dyDescent="0.25">
      <c r="A1333" t="s">
        <v>5164</v>
      </c>
      <c r="B1333" t="s">
        <v>36</v>
      </c>
      <c r="C1333">
        <v>1888901</v>
      </c>
      <c r="D1333">
        <v>1408349663</v>
      </c>
      <c r="E1333" t="s">
        <v>796</v>
      </c>
      <c r="F1333" t="s">
        <v>53</v>
      </c>
      <c r="G1333" t="s">
        <v>4082</v>
      </c>
      <c r="H1333" t="s">
        <v>48</v>
      </c>
      <c r="I1333" t="s">
        <v>39</v>
      </c>
      <c r="K1333" t="s">
        <v>40</v>
      </c>
      <c r="M1333">
        <v>4</v>
      </c>
      <c r="N1333" t="s">
        <v>60</v>
      </c>
      <c r="O1333" t="s">
        <v>41</v>
      </c>
      <c r="P1333">
        <v>298</v>
      </c>
      <c r="Q1333" t="s">
        <v>121</v>
      </c>
      <c r="R1333" t="s">
        <v>86</v>
      </c>
      <c r="T1333" t="s">
        <v>61</v>
      </c>
      <c r="U1333" t="s">
        <v>1285</v>
      </c>
      <c r="V1333" t="s">
        <v>44</v>
      </c>
      <c r="X1333" t="s">
        <v>45</v>
      </c>
      <c r="AA1333">
        <v>0</v>
      </c>
      <c r="AC1333">
        <v>0</v>
      </c>
      <c r="AG1333" t="s">
        <v>46</v>
      </c>
      <c r="AH1333" t="s">
        <v>158</v>
      </c>
      <c r="AI1333" s="1">
        <v>40995</v>
      </c>
      <c r="AJ1333">
        <v>22561.02</v>
      </c>
      <c r="AK1333" s="33">
        <f t="shared" si="60"/>
        <v>41</v>
      </c>
      <c r="AL1333" t="str">
        <f t="shared" si="61"/>
        <v>39-43</v>
      </c>
      <c r="AM1333" t="str">
        <f t="shared" si="62"/>
        <v>20.000 ou mais</v>
      </c>
    </row>
    <row r="1334" spans="1:39" x14ac:dyDescent="0.25">
      <c r="A1334" t="s">
        <v>5165</v>
      </c>
      <c r="B1334" t="s">
        <v>36</v>
      </c>
      <c r="C1334">
        <v>1153987</v>
      </c>
      <c r="D1334">
        <v>6267913678</v>
      </c>
      <c r="E1334" t="s">
        <v>5166</v>
      </c>
      <c r="F1334" t="s">
        <v>53</v>
      </c>
      <c r="G1334" t="s">
        <v>5167</v>
      </c>
      <c r="H1334" t="s">
        <v>38</v>
      </c>
      <c r="I1334" t="s">
        <v>39</v>
      </c>
      <c r="K1334" t="s">
        <v>40</v>
      </c>
      <c r="M1334">
        <v>340</v>
      </c>
      <c r="N1334" t="s">
        <v>143</v>
      </c>
      <c r="O1334" t="s">
        <v>41</v>
      </c>
      <c r="P1334">
        <v>340</v>
      </c>
      <c r="Q1334" t="s">
        <v>143</v>
      </c>
      <c r="R1334" t="s">
        <v>41</v>
      </c>
      <c r="T1334" t="s">
        <v>61</v>
      </c>
      <c r="U1334" t="s">
        <v>1278</v>
      </c>
      <c r="V1334" t="s">
        <v>44</v>
      </c>
      <c r="X1334" t="s">
        <v>45</v>
      </c>
      <c r="AA1334">
        <v>26241</v>
      </c>
      <c r="AB1334" t="s">
        <v>750</v>
      </c>
      <c r="AC1334">
        <v>0</v>
      </c>
      <c r="AG1334" t="s">
        <v>46</v>
      </c>
      <c r="AH1334" t="s">
        <v>158</v>
      </c>
      <c r="AI1334" s="1">
        <v>44230</v>
      </c>
      <c r="AJ1334">
        <v>12763.01</v>
      </c>
      <c r="AK1334" s="33">
        <f t="shared" si="60"/>
        <v>39</v>
      </c>
      <c r="AL1334" t="str">
        <f t="shared" si="61"/>
        <v>39-43</v>
      </c>
      <c r="AM1334" t="str">
        <f t="shared" si="62"/>
        <v>12.000 a 13.999</v>
      </c>
    </row>
    <row r="1335" spans="1:39" x14ac:dyDescent="0.25">
      <c r="A1335" t="s">
        <v>5168</v>
      </c>
      <c r="B1335" t="s">
        <v>36</v>
      </c>
      <c r="C1335">
        <v>1148959</v>
      </c>
      <c r="D1335">
        <v>35277163867</v>
      </c>
      <c r="E1335" t="s">
        <v>5169</v>
      </c>
      <c r="F1335" t="s">
        <v>53</v>
      </c>
      <c r="G1335" t="s">
        <v>5170</v>
      </c>
      <c r="H1335" t="s">
        <v>48</v>
      </c>
      <c r="I1335" t="s">
        <v>39</v>
      </c>
      <c r="K1335" t="s">
        <v>72</v>
      </c>
      <c r="M1335">
        <v>314</v>
      </c>
      <c r="N1335" t="s">
        <v>135</v>
      </c>
      <c r="O1335" t="s">
        <v>86</v>
      </c>
      <c r="P1335">
        <v>314</v>
      </c>
      <c r="Q1335" t="s">
        <v>135</v>
      </c>
      <c r="R1335" t="s">
        <v>86</v>
      </c>
      <c r="T1335" t="s">
        <v>61</v>
      </c>
      <c r="U1335" t="s">
        <v>1244</v>
      </c>
      <c r="V1335" t="s">
        <v>44</v>
      </c>
      <c r="X1335" t="s">
        <v>45</v>
      </c>
      <c r="AA1335">
        <v>0</v>
      </c>
      <c r="AC1335">
        <v>0</v>
      </c>
      <c r="AG1335" t="s">
        <v>46</v>
      </c>
      <c r="AH1335" t="s">
        <v>158</v>
      </c>
      <c r="AI1335" s="1">
        <v>44188</v>
      </c>
      <c r="AJ1335">
        <v>10063.44</v>
      </c>
      <c r="AK1335" s="33">
        <f t="shared" si="60"/>
        <v>36</v>
      </c>
      <c r="AL1335" t="str">
        <f t="shared" si="61"/>
        <v>34-38</v>
      </c>
      <c r="AM1335" t="str">
        <f t="shared" si="62"/>
        <v>10.000 a 11.999</v>
      </c>
    </row>
    <row r="1336" spans="1:39" x14ac:dyDescent="0.25">
      <c r="A1336" t="s">
        <v>5171</v>
      </c>
      <c r="B1336" t="s">
        <v>36</v>
      </c>
      <c r="C1336">
        <v>1465180</v>
      </c>
      <c r="D1336">
        <v>7103197890</v>
      </c>
      <c r="E1336" t="s">
        <v>5172</v>
      </c>
      <c r="F1336" t="s">
        <v>53</v>
      </c>
      <c r="G1336" t="s">
        <v>5173</v>
      </c>
      <c r="H1336" t="s">
        <v>48</v>
      </c>
      <c r="I1336" t="s">
        <v>450</v>
      </c>
      <c r="J1336" t="s">
        <v>514</v>
      </c>
      <c r="L1336" t="s">
        <v>5174</v>
      </c>
      <c r="M1336">
        <v>314</v>
      </c>
      <c r="N1336" t="s">
        <v>135</v>
      </c>
      <c r="O1336" t="s">
        <v>86</v>
      </c>
      <c r="P1336">
        <v>314</v>
      </c>
      <c r="Q1336" t="s">
        <v>135</v>
      </c>
      <c r="R1336" t="s">
        <v>86</v>
      </c>
      <c r="T1336" t="s">
        <v>61</v>
      </c>
      <c r="U1336" t="s">
        <v>1252</v>
      </c>
      <c r="V1336" t="s">
        <v>44</v>
      </c>
      <c r="X1336" t="s">
        <v>45</v>
      </c>
      <c r="AA1336">
        <v>0</v>
      </c>
      <c r="AC1336">
        <v>0</v>
      </c>
      <c r="AG1336" t="s">
        <v>46</v>
      </c>
      <c r="AH1336" t="s">
        <v>158</v>
      </c>
      <c r="AI1336" s="1">
        <v>38215</v>
      </c>
      <c r="AJ1336">
        <v>21484.89</v>
      </c>
      <c r="AK1336" s="33">
        <f t="shared" si="60"/>
        <v>58</v>
      </c>
      <c r="AL1336" t="str">
        <f t="shared" si="61"/>
        <v>54-58</v>
      </c>
      <c r="AM1336" t="str">
        <f t="shared" si="62"/>
        <v>20.000 ou mais</v>
      </c>
    </row>
    <row r="1337" spans="1:39" x14ac:dyDescent="0.25">
      <c r="A1337" t="s">
        <v>5175</v>
      </c>
      <c r="B1337" t="s">
        <v>36</v>
      </c>
      <c r="C1337">
        <v>6412132</v>
      </c>
      <c r="D1337">
        <v>12282197615</v>
      </c>
      <c r="E1337" t="s">
        <v>5176</v>
      </c>
      <c r="F1337" t="s">
        <v>37</v>
      </c>
      <c r="G1337" t="s">
        <v>5177</v>
      </c>
      <c r="H1337" t="s">
        <v>80</v>
      </c>
      <c r="I1337" t="s">
        <v>39</v>
      </c>
      <c r="K1337" t="s">
        <v>40</v>
      </c>
      <c r="L1337" t="s">
        <v>124</v>
      </c>
      <c r="M1337">
        <v>626</v>
      </c>
      <c r="N1337" t="s">
        <v>400</v>
      </c>
      <c r="O1337" t="s">
        <v>41</v>
      </c>
      <c r="P1337">
        <v>349</v>
      </c>
      <c r="Q1337" t="s">
        <v>65</v>
      </c>
      <c r="R1337" t="s">
        <v>41</v>
      </c>
      <c r="T1337" t="s">
        <v>61</v>
      </c>
      <c r="U1337" t="s">
        <v>1252</v>
      </c>
      <c r="V1337" t="s">
        <v>44</v>
      </c>
      <c r="X1337" t="s">
        <v>45</v>
      </c>
      <c r="AA1337">
        <v>0</v>
      </c>
      <c r="AC1337">
        <v>0</v>
      </c>
      <c r="AG1337" t="s">
        <v>46</v>
      </c>
      <c r="AH1337" t="s">
        <v>158</v>
      </c>
      <c r="AI1337" s="1">
        <v>40882</v>
      </c>
      <c r="AJ1337">
        <v>21505.52</v>
      </c>
      <c r="AK1337" s="33">
        <f t="shared" si="60"/>
        <v>73</v>
      </c>
      <c r="AL1337" t="str">
        <f t="shared" si="61"/>
        <v>69 ou mais</v>
      </c>
      <c r="AM1337" t="str">
        <f t="shared" si="62"/>
        <v>20.000 ou mais</v>
      </c>
    </row>
    <row r="1338" spans="1:39" x14ac:dyDescent="0.25">
      <c r="A1338" t="s">
        <v>5178</v>
      </c>
      <c r="B1338" t="s">
        <v>36</v>
      </c>
      <c r="C1338">
        <v>1809632</v>
      </c>
      <c r="D1338">
        <v>19948812832</v>
      </c>
      <c r="E1338" t="s">
        <v>5179</v>
      </c>
      <c r="F1338" t="s">
        <v>53</v>
      </c>
      <c r="G1338" t="s">
        <v>5180</v>
      </c>
      <c r="H1338" t="s">
        <v>48</v>
      </c>
      <c r="I1338" t="s">
        <v>39</v>
      </c>
      <c r="K1338" t="s">
        <v>72</v>
      </c>
      <c r="M1338">
        <v>414</v>
      </c>
      <c r="N1338" t="s">
        <v>128</v>
      </c>
      <c r="O1338" t="s">
        <v>41</v>
      </c>
      <c r="P1338">
        <v>414</v>
      </c>
      <c r="Q1338" t="s">
        <v>128</v>
      </c>
      <c r="R1338" t="s">
        <v>41</v>
      </c>
      <c r="T1338" t="s">
        <v>61</v>
      </c>
      <c r="U1338" t="s">
        <v>1285</v>
      </c>
      <c r="V1338" t="s">
        <v>44</v>
      </c>
      <c r="X1338" t="s">
        <v>45</v>
      </c>
      <c r="AA1338">
        <v>0</v>
      </c>
      <c r="AC1338">
        <v>0</v>
      </c>
      <c r="AG1338" t="s">
        <v>46</v>
      </c>
      <c r="AH1338" t="s">
        <v>158</v>
      </c>
      <c r="AI1338" s="1">
        <v>40406</v>
      </c>
      <c r="AJ1338">
        <v>21108.35</v>
      </c>
      <c r="AK1338" s="33">
        <f t="shared" si="60"/>
        <v>46</v>
      </c>
      <c r="AL1338" t="str">
        <f t="shared" si="61"/>
        <v>44-48</v>
      </c>
      <c r="AM1338" t="str">
        <f t="shared" si="62"/>
        <v>20.000 ou mais</v>
      </c>
    </row>
    <row r="1339" spans="1:39" x14ac:dyDescent="0.25">
      <c r="A1339" t="s">
        <v>5181</v>
      </c>
      <c r="B1339" t="s">
        <v>36</v>
      </c>
      <c r="C1339">
        <v>2039835</v>
      </c>
      <c r="D1339">
        <v>28916695848</v>
      </c>
      <c r="E1339" t="s">
        <v>5182</v>
      </c>
      <c r="F1339" t="s">
        <v>53</v>
      </c>
      <c r="G1339" t="s">
        <v>5183</v>
      </c>
      <c r="H1339" t="s">
        <v>48</v>
      </c>
      <c r="I1339" t="s">
        <v>39</v>
      </c>
      <c r="K1339" t="s">
        <v>72</v>
      </c>
      <c r="M1339">
        <v>395</v>
      </c>
      <c r="N1339" t="s">
        <v>107</v>
      </c>
      <c r="O1339" t="s">
        <v>41</v>
      </c>
      <c r="P1339">
        <v>395</v>
      </c>
      <c r="Q1339" t="s">
        <v>107</v>
      </c>
      <c r="R1339" t="s">
        <v>41</v>
      </c>
      <c r="T1339" t="s">
        <v>61</v>
      </c>
      <c r="U1339" t="s">
        <v>1302</v>
      </c>
      <c r="V1339" t="s">
        <v>44</v>
      </c>
      <c r="X1339" t="s">
        <v>45</v>
      </c>
      <c r="AA1339">
        <v>0</v>
      </c>
      <c r="AC1339">
        <v>0</v>
      </c>
      <c r="AG1339" t="s">
        <v>46</v>
      </c>
      <c r="AH1339" t="s">
        <v>158</v>
      </c>
      <c r="AI1339" s="1">
        <v>41456</v>
      </c>
      <c r="AJ1339">
        <v>13273.52</v>
      </c>
      <c r="AK1339" s="33">
        <f t="shared" si="60"/>
        <v>45</v>
      </c>
      <c r="AL1339" t="str">
        <f t="shared" si="61"/>
        <v>44-48</v>
      </c>
      <c r="AM1339" t="str">
        <f t="shared" si="62"/>
        <v>12.000 a 13.999</v>
      </c>
    </row>
    <row r="1340" spans="1:39" x14ac:dyDescent="0.25">
      <c r="A1340" t="s">
        <v>5184</v>
      </c>
      <c r="B1340" t="s">
        <v>36</v>
      </c>
      <c r="C1340">
        <v>140534</v>
      </c>
      <c r="D1340">
        <v>55052894872</v>
      </c>
      <c r="E1340" t="s">
        <v>5185</v>
      </c>
      <c r="F1340" t="s">
        <v>53</v>
      </c>
      <c r="G1340" t="s">
        <v>5186</v>
      </c>
      <c r="H1340" t="s">
        <v>48</v>
      </c>
      <c r="I1340" t="s">
        <v>39</v>
      </c>
      <c r="K1340" t="s">
        <v>72</v>
      </c>
      <c r="L1340" t="s">
        <v>5187</v>
      </c>
      <c r="M1340">
        <v>117</v>
      </c>
      <c r="N1340" t="s">
        <v>170</v>
      </c>
      <c r="O1340" t="s">
        <v>50</v>
      </c>
      <c r="P1340">
        <v>301</v>
      </c>
      <c r="Q1340" t="s">
        <v>69</v>
      </c>
      <c r="R1340" t="s">
        <v>70</v>
      </c>
      <c r="T1340" t="s">
        <v>61</v>
      </c>
      <c r="U1340" t="s">
        <v>1252</v>
      </c>
      <c r="V1340" t="s">
        <v>44</v>
      </c>
      <c r="X1340" t="s">
        <v>45</v>
      </c>
      <c r="AA1340">
        <v>0</v>
      </c>
      <c r="AC1340">
        <v>0</v>
      </c>
      <c r="AG1340" t="s">
        <v>46</v>
      </c>
      <c r="AH1340" t="s">
        <v>158</v>
      </c>
      <c r="AI1340" s="1">
        <v>29556</v>
      </c>
      <c r="AJ1340">
        <v>30048.959999999999</v>
      </c>
      <c r="AK1340" s="33">
        <f t="shared" si="60"/>
        <v>71</v>
      </c>
      <c r="AL1340" t="str">
        <f t="shared" si="61"/>
        <v>69 ou mais</v>
      </c>
      <c r="AM1340" t="str">
        <f t="shared" si="62"/>
        <v>20.000 ou mais</v>
      </c>
    </row>
    <row r="1341" spans="1:39" x14ac:dyDescent="0.25">
      <c r="A1341" t="s">
        <v>5188</v>
      </c>
      <c r="B1341" t="s">
        <v>36</v>
      </c>
      <c r="C1341">
        <v>2347856</v>
      </c>
      <c r="D1341">
        <v>15884321813</v>
      </c>
      <c r="E1341" t="s">
        <v>5189</v>
      </c>
      <c r="F1341" t="s">
        <v>53</v>
      </c>
      <c r="G1341" t="s">
        <v>5190</v>
      </c>
      <c r="H1341" t="s">
        <v>48</v>
      </c>
      <c r="I1341" t="s">
        <v>39</v>
      </c>
      <c r="K1341" t="s">
        <v>72</v>
      </c>
      <c r="L1341" t="s">
        <v>369</v>
      </c>
      <c r="M1341">
        <v>808</v>
      </c>
      <c r="N1341" t="s">
        <v>127</v>
      </c>
      <c r="O1341" t="s">
        <v>41</v>
      </c>
      <c r="P1341">
        <v>808</v>
      </c>
      <c r="Q1341" t="s">
        <v>127</v>
      </c>
      <c r="R1341" t="s">
        <v>41</v>
      </c>
      <c r="T1341" t="s">
        <v>61</v>
      </c>
      <c r="U1341" t="s">
        <v>1285</v>
      </c>
      <c r="V1341" t="s">
        <v>44</v>
      </c>
      <c r="X1341" t="s">
        <v>45</v>
      </c>
      <c r="AA1341">
        <v>26283</v>
      </c>
      <c r="AB1341" t="s">
        <v>343</v>
      </c>
      <c r="AC1341">
        <v>0</v>
      </c>
      <c r="AG1341" t="s">
        <v>46</v>
      </c>
      <c r="AH1341" t="s">
        <v>158</v>
      </c>
      <c r="AI1341" s="1">
        <v>38231</v>
      </c>
      <c r="AJ1341">
        <v>17255.59</v>
      </c>
      <c r="AK1341" s="33">
        <f t="shared" si="60"/>
        <v>49</v>
      </c>
      <c r="AL1341" t="str">
        <f t="shared" si="61"/>
        <v>49-53</v>
      </c>
      <c r="AM1341" t="str">
        <f t="shared" si="62"/>
        <v>16.000 a 17.999</v>
      </c>
    </row>
    <row r="1342" spans="1:39" x14ac:dyDescent="0.25">
      <c r="A1342" t="s">
        <v>5191</v>
      </c>
      <c r="B1342" t="s">
        <v>36</v>
      </c>
      <c r="C1342">
        <v>1035226</v>
      </c>
      <c r="D1342">
        <v>57669392649</v>
      </c>
      <c r="E1342" t="s">
        <v>5192</v>
      </c>
      <c r="F1342" t="s">
        <v>53</v>
      </c>
      <c r="G1342" t="s">
        <v>5193</v>
      </c>
      <c r="H1342" t="s">
        <v>48</v>
      </c>
      <c r="I1342" t="s">
        <v>39</v>
      </c>
      <c r="K1342" t="s">
        <v>40</v>
      </c>
      <c r="L1342" t="s">
        <v>296</v>
      </c>
      <c r="M1342">
        <v>349</v>
      </c>
      <c r="N1342" t="s">
        <v>65</v>
      </c>
      <c r="O1342" t="s">
        <v>41</v>
      </c>
      <c r="P1342">
        <v>349</v>
      </c>
      <c r="Q1342" t="s">
        <v>65</v>
      </c>
      <c r="R1342" t="s">
        <v>41</v>
      </c>
      <c r="T1342" t="s">
        <v>61</v>
      </c>
      <c r="U1342" t="s">
        <v>1285</v>
      </c>
      <c r="V1342" t="s">
        <v>44</v>
      </c>
      <c r="X1342" t="s">
        <v>45</v>
      </c>
      <c r="AA1342">
        <v>0</v>
      </c>
      <c r="AC1342">
        <v>0</v>
      </c>
      <c r="AG1342" t="s">
        <v>46</v>
      </c>
      <c r="AH1342" t="s">
        <v>158</v>
      </c>
      <c r="AI1342" s="1">
        <v>34183</v>
      </c>
      <c r="AJ1342">
        <v>18640.060000000001</v>
      </c>
      <c r="AK1342" s="33">
        <f t="shared" si="60"/>
        <v>55</v>
      </c>
      <c r="AL1342" t="str">
        <f t="shared" si="61"/>
        <v>54-58</v>
      </c>
      <c r="AM1342" t="str">
        <f t="shared" si="62"/>
        <v>18.000 a 19.999</v>
      </c>
    </row>
    <row r="1343" spans="1:39" x14ac:dyDescent="0.25">
      <c r="A1343" t="s">
        <v>5194</v>
      </c>
      <c r="B1343" t="s">
        <v>36</v>
      </c>
      <c r="C1343">
        <v>1676225</v>
      </c>
      <c r="D1343">
        <v>10093600860</v>
      </c>
      <c r="E1343" t="s">
        <v>674</v>
      </c>
      <c r="F1343" t="s">
        <v>53</v>
      </c>
      <c r="G1343" t="s">
        <v>5195</v>
      </c>
      <c r="H1343" t="s">
        <v>80</v>
      </c>
      <c r="I1343" t="s">
        <v>39</v>
      </c>
      <c r="K1343" t="s">
        <v>72</v>
      </c>
      <c r="L1343" t="s">
        <v>5196</v>
      </c>
      <c r="M1343">
        <v>798</v>
      </c>
      <c r="N1343" t="s">
        <v>518</v>
      </c>
      <c r="O1343" t="s">
        <v>55</v>
      </c>
      <c r="P1343">
        <v>1155</v>
      </c>
      <c r="Q1343" t="s">
        <v>188</v>
      </c>
      <c r="R1343" t="s">
        <v>55</v>
      </c>
      <c r="T1343" t="s">
        <v>61</v>
      </c>
      <c r="U1343" t="s">
        <v>1302</v>
      </c>
      <c r="V1343" t="s">
        <v>44</v>
      </c>
      <c r="X1343" t="s">
        <v>45</v>
      </c>
      <c r="AA1343">
        <v>0</v>
      </c>
      <c r="AC1343">
        <v>0</v>
      </c>
      <c r="AG1343" t="s">
        <v>46</v>
      </c>
      <c r="AH1343" t="s">
        <v>158</v>
      </c>
      <c r="AI1343" s="1">
        <v>39835</v>
      </c>
      <c r="AJ1343">
        <v>13273.52</v>
      </c>
      <c r="AK1343" s="33">
        <f t="shared" si="60"/>
        <v>55</v>
      </c>
      <c r="AL1343" t="str">
        <f t="shared" si="61"/>
        <v>54-58</v>
      </c>
      <c r="AM1343" t="str">
        <f t="shared" si="62"/>
        <v>12.000 a 13.999</v>
      </c>
    </row>
    <row r="1344" spans="1:39" x14ac:dyDescent="0.25">
      <c r="A1344" t="s">
        <v>5197</v>
      </c>
      <c r="B1344" t="s">
        <v>36</v>
      </c>
      <c r="C1344">
        <v>3461730</v>
      </c>
      <c r="D1344">
        <v>83588540644</v>
      </c>
      <c r="E1344" t="s">
        <v>5198</v>
      </c>
      <c r="F1344" t="s">
        <v>53</v>
      </c>
      <c r="G1344" t="s">
        <v>5199</v>
      </c>
      <c r="H1344" t="s">
        <v>48</v>
      </c>
      <c r="I1344" t="s">
        <v>39</v>
      </c>
      <c r="K1344" t="s">
        <v>40</v>
      </c>
      <c r="L1344" t="s">
        <v>5200</v>
      </c>
      <c r="M1344">
        <v>294</v>
      </c>
      <c r="N1344" t="s">
        <v>137</v>
      </c>
      <c r="O1344" t="s">
        <v>86</v>
      </c>
      <c r="P1344">
        <v>294</v>
      </c>
      <c r="Q1344" t="s">
        <v>137</v>
      </c>
      <c r="R1344" t="s">
        <v>86</v>
      </c>
      <c r="T1344" t="s">
        <v>61</v>
      </c>
      <c r="U1344" t="s">
        <v>1285</v>
      </c>
      <c r="V1344" t="s">
        <v>44</v>
      </c>
      <c r="X1344" t="s">
        <v>45</v>
      </c>
      <c r="AA1344">
        <v>0</v>
      </c>
      <c r="AC1344">
        <v>0</v>
      </c>
      <c r="AG1344" t="s">
        <v>46</v>
      </c>
      <c r="AH1344" t="s">
        <v>158</v>
      </c>
      <c r="AI1344" s="1">
        <v>39876</v>
      </c>
      <c r="AJ1344">
        <v>18058.169999999998</v>
      </c>
      <c r="AK1344" s="33">
        <f t="shared" si="60"/>
        <v>51</v>
      </c>
      <c r="AL1344" t="str">
        <f t="shared" si="61"/>
        <v>49-53</v>
      </c>
      <c r="AM1344" t="str">
        <f t="shared" si="62"/>
        <v>18.000 a 19.999</v>
      </c>
    </row>
    <row r="1345" spans="1:39" x14ac:dyDescent="0.25">
      <c r="A1345" t="s">
        <v>5201</v>
      </c>
      <c r="B1345" t="s">
        <v>36</v>
      </c>
      <c r="C1345">
        <v>1685747</v>
      </c>
      <c r="D1345">
        <v>29723629852</v>
      </c>
      <c r="E1345" t="s">
        <v>5202</v>
      </c>
      <c r="F1345" t="s">
        <v>37</v>
      </c>
      <c r="G1345" t="s">
        <v>5203</v>
      </c>
      <c r="H1345" t="s">
        <v>48</v>
      </c>
      <c r="I1345" t="s">
        <v>39</v>
      </c>
      <c r="K1345" t="s">
        <v>72</v>
      </c>
      <c r="L1345" t="s">
        <v>483</v>
      </c>
      <c r="M1345">
        <v>798</v>
      </c>
      <c r="N1345" t="s">
        <v>518</v>
      </c>
      <c r="O1345" t="s">
        <v>55</v>
      </c>
      <c r="P1345">
        <v>1155</v>
      </c>
      <c r="Q1345" t="s">
        <v>188</v>
      </c>
      <c r="R1345" t="s">
        <v>55</v>
      </c>
      <c r="T1345" t="s">
        <v>61</v>
      </c>
      <c r="U1345" t="s">
        <v>1278</v>
      </c>
      <c r="V1345" t="s">
        <v>44</v>
      </c>
      <c r="X1345" t="s">
        <v>45</v>
      </c>
      <c r="AA1345">
        <v>0</v>
      </c>
      <c r="AC1345">
        <v>0</v>
      </c>
      <c r="AG1345" t="s">
        <v>46</v>
      </c>
      <c r="AH1345" t="s">
        <v>158</v>
      </c>
      <c r="AI1345" s="1">
        <v>39876</v>
      </c>
      <c r="AJ1345">
        <v>12763.01</v>
      </c>
      <c r="AK1345" s="33">
        <f t="shared" si="60"/>
        <v>42</v>
      </c>
      <c r="AL1345" t="str">
        <f t="shared" si="61"/>
        <v>39-43</v>
      </c>
      <c r="AM1345" t="str">
        <f t="shared" si="62"/>
        <v>12.000 a 13.999</v>
      </c>
    </row>
    <row r="1346" spans="1:39" x14ac:dyDescent="0.25">
      <c r="A1346" t="s">
        <v>5204</v>
      </c>
      <c r="B1346" t="s">
        <v>36</v>
      </c>
      <c r="C1346">
        <v>3251388</v>
      </c>
      <c r="D1346">
        <v>23089965879</v>
      </c>
      <c r="E1346" t="s">
        <v>5205</v>
      </c>
      <c r="F1346" t="s">
        <v>53</v>
      </c>
      <c r="G1346" t="s">
        <v>5206</v>
      </c>
      <c r="H1346" t="s">
        <v>48</v>
      </c>
      <c r="I1346" t="s">
        <v>39</v>
      </c>
      <c r="K1346" t="s">
        <v>72</v>
      </c>
      <c r="M1346">
        <v>407</v>
      </c>
      <c r="N1346" t="s">
        <v>161</v>
      </c>
      <c r="O1346" t="s">
        <v>41</v>
      </c>
      <c r="P1346">
        <v>407</v>
      </c>
      <c r="Q1346" t="s">
        <v>161</v>
      </c>
      <c r="R1346" t="s">
        <v>41</v>
      </c>
      <c r="T1346" t="s">
        <v>61</v>
      </c>
      <c r="U1346" t="s">
        <v>1244</v>
      </c>
      <c r="V1346" t="s">
        <v>44</v>
      </c>
      <c r="X1346" t="s">
        <v>45</v>
      </c>
      <c r="AA1346">
        <v>0</v>
      </c>
      <c r="AC1346">
        <v>0</v>
      </c>
      <c r="AG1346" t="s">
        <v>46</v>
      </c>
      <c r="AH1346" t="s">
        <v>158</v>
      </c>
      <c r="AI1346" s="1">
        <v>44432</v>
      </c>
      <c r="AJ1346">
        <v>9616.18</v>
      </c>
      <c r="AK1346" s="33">
        <f t="shared" si="60"/>
        <v>35</v>
      </c>
      <c r="AL1346" t="str">
        <f t="shared" si="61"/>
        <v>34-38</v>
      </c>
      <c r="AM1346" t="str">
        <f t="shared" si="62"/>
        <v>8.000 a 9.999</v>
      </c>
    </row>
    <row r="1347" spans="1:39" x14ac:dyDescent="0.25">
      <c r="A1347" t="s">
        <v>5207</v>
      </c>
      <c r="B1347" t="s">
        <v>36</v>
      </c>
      <c r="C1347">
        <v>3287042</v>
      </c>
      <c r="D1347">
        <v>7339833676</v>
      </c>
      <c r="E1347" t="s">
        <v>521</v>
      </c>
      <c r="F1347" t="s">
        <v>37</v>
      </c>
      <c r="G1347" t="s">
        <v>5208</v>
      </c>
      <c r="H1347" t="s">
        <v>48</v>
      </c>
      <c r="I1347" t="s">
        <v>39</v>
      </c>
      <c r="K1347" t="s">
        <v>40</v>
      </c>
      <c r="M1347">
        <v>363</v>
      </c>
      <c r="N1347" t="s">
        <v>155</v>
      </c>
      <c r="O1347" t="s">
        <v>41</v>
      </c>
      <c r="P1347">
        <v>363</v>
      </c>
      <c r="Q1347" t="s">
        <v>155</v>
      </c>
      <c r="R1347" t="s">
        <v>41</v>
      </c>
      <c r="S1347" t="s">
        <v>106</v>
      </c>
      <c r="T1347" t="s">
        <v>77</v>
      </c>
      <c r="U1347" t="s">
        <v>1244</v>
      </c>
      <c r="V1347" t="s">
        <v>825</v>
      </c>
      <c r="X1347" t="s">
        <v>45</v>
      </c>
      <c r="AA1347">
        <v>0</v>
      </c>
      <c r="AC1347">
        <v>0</v>
      </c>
      <c r="AG1347" t="s">
        <v>826</v>
      </c>
      <c r="AH1347" t="s">
        <v>47</v>
      </c>
      <c r="AI1347" s="1">
        <v>44683</v>
      </c>
      <c r="AJ1347">
        <v>3259.43</v>
      </c>
      <c r="AK1347" s="33">
        <f t="shared" ref="AK1347:AK1410" si="63">(YEAR($AO$2))-YEAR(E1347)</f>
        <v>38</v>
      </c>
      <c r="AL1347" t="str">
        <f t="shared" ref="AL1347:AL1410" si="64">VLOOKUP(AK1347,$AQ$2:$AR$13,2,1)</f>
        <v>34-38</v>
      </c>
      <c r="AM1347" t="str">
        <f t="shared" ref="AM1347:AM1410" si="65">VLOOKUP(AJ1347,$AS$2:$AT$12,2,1)</f>
        <v>2.000 a 3.999</v>
      </c>
    </row>
    <row r="1348" spans="1:39" x14ac:dyDescent="0.25">
      <c r="A1348" t="s">
        <v>5209</v>
      </c>
      <c r="B1348" t="s">
        <v>36</v>
      </c>
      <c r="C1348">
        <v>2446869</v>
      </c>
      <c r="D1348">
        <v>4836566665</v>
      </c>
      <c r="E1348" t="s">
        <v>3655</v>
      </c>
      <c r="F1348" t="s">
        <v>37</v>
      </c>
      <c r="G1348" t="s">
        <v>5210</v>
      </c>
      <c r="H1348" t="s">
        <v>48</v>
      </c>
      <c r="I1348" t="s">
        <v>39</v>
      </c>
      <c r="K1348" t="s">
        <v>40</v>
      </c>
      <c r="L1348" t="s">
        <v>457</v>
      </c>
      <c r="M1348">
        <v>344</v>
      </c>
      <c r="N1348" t="s">
        <v>111</v>
      </c>
      <c r="O1348" t="s">
        <v>41</v>
      </c>
      <c r="P1348">
        <v>344</v>
      </c>
      <c r="Q1348" t="s">
        <v>111</v>
      </c>
      <c r="R1348" t="s">
        <v>41</v>
      </c>
      <c r="T1348" t="s">
        <v>61</v>
      </c>
      <c r="U1348" t="s">
        <v>1285</v>
      </c>
      <c r="V1348" t="s">
        <v>44</v>
      </c>
      <c r="X1348" t="s">
        <v>45</v>
      </c>
      <c r="AA1348">
        <v>0</v>
      </c>
      <c r="AC1348">
        <v>0</v>
      </c>
      <c r="AG1348" t="s">
        <v>46</v>
      </c>
      <c r="AH1348" t="s">
        <v>158</v>
      </c>
      <c r="AI1348" s="1">
        <v>38964</v>
      </c>
      <c r="AJ1348">
        <v>17255.59</v>
      </c>
      <c r="AK1348" s="33">
        <f t="shared" si="63"/>
        <v>44</v>
      </c>
      <c r="AL1348" t="str">
        <f t="shared" si="64"/>
        <v>44-48</v>
      </c>
      <c r="AM1348" t="str">
        <f t="shared" si="65"/>
        <v>16.000 a 17.999</v>
      </c>
    </row>
    <row r="1349" spans="1:39" x14ac:dyDescent="0.25">
      <c r="A1349" t="s">
        <v>5211</v>
      </c>
      <c r="B1349" t="s">
        <v>36</v>
      </c>
      <c r="C1349">
        <v>1915562</v>
      </c>
      <c r="D1349">
        <v>21849244820</v>
      </c>
      <c r="E1349" t="s">
        <v>424</v>
      </c>
      <c r="F1349" t="s">
        <v>37</v>
      </c>
      <c r="G1349" t="s">
        <v>5212</v>
      </c>
      <c r="H1349" t="s">
        <v>48</v>
      </c>
      <c r="I1349" t="s">
        <v>39</v>
      </c>
      <c r="K1349" t="s">
        <v>72</v>
      </c>
      <c r="M1349">
        <v>789</v>
      </c>
      <c r="N1349" t="s">
        <v>252</v>
      </c>
      <c r="O1349" t="s">
        <v>104</v>
      </c>
      <c r="P1349">
        <v>410</v>
      </c>
      <c r="Q1349" t="s">
        <v>253</v>
      </c>
      <c r="R1349" t="s">
        <v>41</v>
      </c>
      <c r="T1349" t="s">
        <v>61</v>
      </c>
      <c r="U1349" t="s">
        <v>1285</v>
      </c>
      <c r="V1349" t="s">
        <v>44</v>
      </c>
      <c r="X1349" t="s">
        <v>45</v>
      </c>
      <c r="AA1349">
        <v>0</v>
      </c>
      <c r="AC1349">
        <v>0</v>
      </c>
      <c r="AG1349" t="s">
        <v>46</v>
      </c>
      <c r="AH1349" t="s">
        <v>158</v>
      </c>
      <c r="AI1349" s="1">
        <v>40946</v>
      </c>
      <c r="AJ1349">
        <v>17255.59</v>
      </c>
      <c r="AK1349" s="33">
        <f t="shared" si="63"/>
        <v>40</v>
      </c>
      <c r="AL1349" t="str">
        <f t="shared" si="64"/>
        <v>39-43</v>
      </c>
      <c r="AM1349" t="str">
        <f t="shared" si="65"/>
        <v>16.000 a 17.999</v>
      </c>
    </row>
    <row r="1350" spans="1:39" x14ac:dyDescent="0.25">
      <c r="A1350" t="s">
        <v>5213</v>
      </c>
      <c r="B1350" t="s">
        <v>36</v>
      </c>
      <c r="C1350">
        <v>1658789</v>
      </c>
      <c r="D1350">
        <v>3637960613</v>
      </c>
      <c r="E1350" t="s">
        <v>5214</v>
      </c>
      <c r="F1350" t="s">
        <v>37</v>
      </c>
      <c r="G1350" t="s">
        <v>5215</v>
      </c>
      <c r="H1350" t="s">
        <v>48</v>
      </c>
      <c r="I1350" t="s">
        <v>39</v>
      </c>
      <c r="K1350" t="s">
        <v>40</v>
      </c>
      <c r="L1350" t="s">
        <v>379</v>
      </c>
      <c r="M1350">
        <v>288</v>
      </c>
      <c r="N1350" t="s">
        <v>186</v>
      </c>
      <c r="O1350" t="s">
        <v>86</v>
      </c>
      <c r="P1350">
        <v>288</v>
      </c>
      <c r="Q1350" t="s">
        <v>186</v>
      </c>
      <c r="R1350" t="s">
        <v>86</v>
      </c>
      <c r="T1350" t="s">
        <v>61</v>
      </c>
      <c r="U1350" t="s">
        <v>1269</v>
      </c>
      <c r="V1350" t="s">
        <v>44</v>
      </c>
      <c r="X1350" t="s">
        <v>45</v>
      </c>
      <c r="AA1350">
        <v>0</v>
      </c>
      <c r="AC1350">
        <v>0</v>
      </c>
      <c r="AG1350" t="s">
        <v>46</v>
      </c>
      <c r="AH1350" t="s">
        <v>158</v>
      </c>
      <c r="AI1350" s="1">
        <v>39716</v>
      </c>
      <c r="AJ1350">
        <v>18780.490000000002</v>
      </c>
      <c r="AK1350" s="33">
        <f t="shared" si="63"/>
        <v>47</v>
      </c>
      <c r="AL1350" t="str">
        <f t="shared" si="64"/>
        <v>44-48</v>
      </c>
      <c r="AM1350" t="str">
        <f t="shared" si="65"/>
        <v>18.000 a 19.999</v>
      </c>
    </row>
    <row r="1351" spans="1:39" x14ac:dyDescent="0.25">
      <c r="A1351" t="s">
        <v>5216</v>
      </c>
      <c r="B1351" t="s">
        <v>36</v>
      </c>
      <c r="C1351">
        <v>3479084</v>
      </c>
      <c r="D1351">
        <v>1321735650</v>
      </c>
      <c r="E1351" t="s">
        <v>5217</v>
      </c>
      <c r="F1351" t="s">
        <v>37</v>
      </c>
      <c r="G1351" t="s">
        <v>5218</v>
      </c>
      <c r="H1351" t="s">
        <v>38</v>
      </c>
      <c r="I1351" t="s">
        <v>39</v>
      </c>
      <c r="K1351" t="s">
        <v>40</v>
      </c>
      <c r="L1351" t="s">
        <v>59</v>
      </c>
      <c r="M1351">
        <v>369</v>
      </c>
      <c r="N1351" t="s">
        <v>242</v>
      </c>
      <c r="O1351" t="s">
        <v>41</v>
      </c>
      <c r="P1351">
        <v>369</v>
      </c>
      <c r="Q1351" t="s">
        <v>242</v>
      </c>
      <c r="R1351" t="s">
        <v>41</v>
      </c>
      <c r="T1351" t="s">
        <v>61</v>
      </c>
      <c r="U1351" t="s">
        <v>1278</v>
      </c>
      <c r="V1351" t="s">
        <v>44</v>
      </c>
      <c r="X1351" t="s">
        <v>45</v>
      </c>
      <c r="AA1351">
        <v>0</v>
      </c>
      <c r="AC1351">
        <v>0</v>
      </c>
      <c r="AG1351" t="s">
        <v>46</v>
      </c>
      <c r="AH1351" t="s">
        <v>158</v>
      </c>
      <c r="AI1351" s="1">
        <v>41590</v>
      </c>
      <c r="AJ1351">
        <v>12763.01</v>
      </c>
      <c r="AK1351" s="33">
        <f t="shared" si="63"/>
        <v>42</v>
      </c>
      <c r="AL1351" t="str">
        <f t="shared" si="64"/>
        <v>39-43</v>
      </c>
      <c r="AM1351" t="str">
        <f t="shared" si="65"/>
        <v>12.000 a 13.999</v>
      </c>
    </row>
    <row r="1352" spans="1:39" x14ac:dyDescent="0.25">
      <c r="A1352" t="s">
        <v>5219</v>
      </c>
      <c r="B1352" t="s">
        <v>36</v>
      </c>
      <c r="C1352">
        <v>2379370</v>
      </c>
      <c r="D1352">
        <v>23327605807</v>
      </c>
      <c r="E1352" t="s">
        <v>5220</v>
      </c>
      <c r="F1352" t="s">
        <v>53</v>
      </c>
      <c r="G1352" t="s">
        <v>5221</v>
      </c>
      <c r="H1352" t="s">
        <v>80</v>
      </c>
      <c r="I1352" t="s">
        <v>1391</v>
      </c>
      <c r="J1352" t="s">
        <v>1538</v>
      </c>
      <c r="M1352">
        <v>796</v>
      </c>
      <c r="N1352" t="s">
        <v>571</v>
      </c>
      <c r="O1352" t="s">
        <v>55</v>
      </c>
      <c r="P1352">
        <v>1152</v>
      </c>
      <c r="Q1352" t="s">
        <v>113</v>
      </c>
      <c r="R1352" t="s">
        <v>55</v>
      </c>
      <c r="T1352" t="s">
        <v>61</v>
      </c>
      <c r="U1352" t="s">
        <v>1236</v>
      </c>
      <c r="V1352" t="s">
        <v>44</v>
      </c>
      <c r="X1352" t="s">
        <v>45</v>
      </c>
      <c r="AA1352">
        <v>0</v>
      </c>
      <c r="AC1352">
        <v>0</v>
      </c>
      <c r="AG1352" t="s">
        <v>46</v>
      </c>
      <c r="AH1352" t="s">
        <v>158</v>
      </c>
      <c r="AI1352" s="1">
        <v>42808</v>
      </c>
      <c r="AJ1352">
        <v>12272.12</v>
      </c>
      <c r="AK1352" s="33">
        <f t="shared" si="63"/>
        <v>37</v>
      </c>
      <c r="AL1352" t="str">
        <f t="shared" si="64"/>
        <v>34-38</v>
      </c>
      <c r="AM1352" t="str">
        <f t="shared" si="65"/>
        <v>12.000 a 13.999</v>
      </c>
    </row>
    <row r="1353" spans="1:39" x14ac:dyDescent="0.25">
      <c r="A1353" t="s">
        <v>5222</v>
      </c>
      <c r="B1353" t="s">
        <v>36</v>
      </c>
      <c r="C1353">
        <v>412585</v>
      </c>
      <c r="D1353">
        <v>47968265649</v>
      </c>
      <c r="E1353" t="s">
        <v>5223</v>
      </c>
      <c r="F1353" t="s">
        <v>53</v>
      </c>
      <c r="G1353" t="s">
        <v>5224</v>
      </c>
      <c r="H1353" t="s">
        <v>48</v>
      </c>
      <c r="I1353" t="s">
        <v>39</v>
      </c>
      <c r="K1353" t="s">
        <v>72</v>
      </c>
      <c r="L1353" t="s">
        <v>1292</v>
      </c>
      <c r="M1353">
        <v>309</v>
      </c>
      <c r="N1353" t="s">
        <v>5225</v>
      </c>
      <c r="O1353" t="s">
        <v>86</v>
      </c>
      <c r="P1353">
        <v>305</v>
      </c>
      <c r="Q1353" t="s">
        <v>100</v>
      </c>
      <c r="R1353" t="s">
        <v>86</v>
      </c>
      <c r="T1353" t="s">
        <v>61</v>
      </c>
      <c r="U1353" t="s">
        <v>1252</v>
      </c>
      <c r="V1353" t="s">
        <v>44</v>
      </c>
      <c r="X1353" t="s">
        <v>45</v>
      </c>
      <c r="AA1353">
        <v>0</v>
      </c>
      <c r="AC1353">
        <v>0</v>
      </c>
      <c r="AG1353" t="s">
        <v>46</v>
      </c>
      <c r="AH1353" t="s">
        <v>158</v>
      </c>
      <c r="AI1353" s="1">
        <v>31321</v>
      </c>
      <c r="AJ1353">
        <v>24921.61</v>
      </c>
      <c r="AK1353" s="33">
        <f t="shared" si="63"/>
        <v>67</v>
      </c>
      <c r="AL1353" t="str">
        <f t="shared" si="64"/>
        <v>64-68</v>
      </c>
      <c r="AM1353" t="str">
        <f t="shared" si="65"/>
        <v>20.000 ou mais</v>
      </c>
    </row>
    <row r="1354" spans="1:39" x14ac:dyDescent="0.25">
      <c r="A1354" t="s">
        <v>5226</v>
      </c>
      <c r="B1354" t="s">
        <v>36</v>
      </c>
      <c r="C1354">
        <v>1854315</v>
      </c>
      <c r="D1354">
        <v>7731283607</v>
      </c>
      <c r="E1354" t="s">
        <v>4250</v>
      </c>
      <c r="F1354" t="s">
        <v>37</v>
      </c>
      <c r="G1354" t="s">
        <v>5227</v>
      </c>
      <c r="H1354" t="s">
        <v>38</v>
      </c>
      <c r="I1354" t="s">
        <v>39</v>
      </c>
      <c r="K1354" t="s">
        <v>40</v>
      </c>
      <c r="M1354">
        <v>801</v>
      </c>
      <c r="N1354" t="s">
        <v>802</v>
      </c>
      <c r="O1354" t="s">
        <v>55</v>
      </c>
      <c r="P1354">
        <v>1152</v>
      </c>
      <c r="Q1354" t="s">
        <v>113</v>
      </c>
      <c r="R1354" t="s">
        <v>55</v>
      </c>
      <c r="T1354" t="s">
        <v>61</v>
      </c>
      <c r="U1354" t="s">
        <v>1351</v>
      </c>
      <c r="V1354" t="s">
        <v>44</v>
      </c>
      <c r="X1354" t="s">
        <v>45</v>
      </c>
      <c r="AA1354">
        <v>0</v>
      </c>
      <c r="AC1354">
        <v>0</v>
      </c>
      <c r="AG1354" t="s">
        <v>46</v>
      </c>
      <c r="AH1354" t="s">
        <v>158</v>
      </c>
      <c r="AI1354" s="1">
        <v>40617</v>
      </c>
      <c r="AJ1354">
        <v>16591.91</v>
      </c>
      <c r="AK1354" s="33">
        <f t="shared" si="63"/>
        <v>37</v>
      </c>
      <c r="AL1354" t="str">
        <f t="shared" si="64"/>
        <v>34-38</v>
      </c>
      <c r="AM1354" t="str">
        <f t="shared" si="65"/>
        <v>16.000 a 17.999</v>
      </c>
    </row>
    <row r="1355" spans="1:39" x14ac:dyDescent="0.25">
      <c r="A1355" t="s">
        <v>5228</v>
      </c>
      <c r="B1355" t="s">
        <v>36</v>
      </c>
      <c r="C1355">
        <v>2532569</v>
      </c>
      <c r="D1355">
        <v>1347581618</v>
      </c>
      <c r="E1355" t="s">
        <v>5229</v>
      </c>
      <c r="F1355" t="s">
        <v>37</v>
      </c>
      <c r="G1355" t="s">
        <v>5230</v>
      </c>
      <c r="H1355" t="s">
        <v>48</v>
      </c>
      <c r="I1355" t="s">
        <v>39</v>
      </c>
      <c r="K1355" t="s">
        <v>40</v>
      </c>
      <c r="L1355" t="s">
        <v>59</v>
      </c>
      <c r="M1355">
        <v>403</v>
      </c>
      <c r="N1355" t="s">
        <v>105</v>
      </c>
      <c r="O1355" t="s">
        <v>41</v>
      </c>
      <c r="P1355">
        <v>403</v>
      </c>
      <c r="Q1355" t="s">
        <v>105</v>
      </c>
      <c r="R1355" t="s">
        <v>41</v>
      </c>
      <c r="T1355" t="s">
        <v>61</v>
      </c>
      <c r="U1355" t="s">
        <v>1285</v>
      </c>
      <c r="V1355" t="s">
        <v>44</v>
      </c>
      <c r="X1355" t="s">
        <v>45</v>
      </c>
      <c r="AA1355">
        <v>0</v>
      </c>
      <c r="AC1355">
        <v>0</v>
      </c>
      <c r="AG1355" t="s">
        <v>46</v>
      </c>
      <c r="AH1355" t="s">
        <v>158</v>
      </c>
      <c r="AI1355" s="1">
        <v>39716</v>
      </c>
      <c r="AJ1355">
        <v>17255.59</v>
      </c>
      <c r="AK1355" s="33">
        <f t="shared" si="63"/>
        <v>42</v>
      </c>
      <c r="AL1355" t="str">
        <f t="shared" si="64"/>
        <v>39-43</v>
      </c>
      <c r="AM1355" t="str">
        <f t="shared" si="65"/>
        <v>16.000 a 17.999</v>
      </c>
    </row>
    <row r="1356" spans="1:39" x14ac:dyDescent="0.25">
      <c r="A1356" t="s">
        <v>5231</v>
      </c>
      <c r="B1356" t="s">
        <v>36</v>
      </c>
      <c r="C1356">
        <v>1006659</v>
      </c>
      <c r="D1356">
        <v>8197541612</v>
      </c>
      <c r="E1356" t="s">
        <v>5232</v>
      </c>
      <c r="F1356" t="s">
        <v>37</v>
      </c>
      <c r="G1356" t="s">
        <v>5233</v>
      </c>
      <c r="H1356" t="s">
        <v>38</v>
      </c>
      <c r="I1356" t="s">
        <v>39</v>
      </c>
      <c r="K1356" t="s">
        <v>40</v>
      </c>
      <c r="M1356">
        <v>369</v>
      </c>
      <c r="N1356" t="s">
        <v>242</v>
      </c>
      <c r="O1356" t="s">
        <v>41</v>
      </c>
      <c r="P1356">
        <v>369</v>
      </c>
      <c r="Q1356" t="s">
        <v>242</v>
      </c>
      <c r="R1356" t="s">
        <v>41</v>
      </c>
      <c r="T1356" t="s">
        <v>61</v>
      </c>
      <c r="U1356" t="s">
        <v>1244</v>
      </c>
      <c r="V1356" t="s">
        <v>44</v>
      </c>
      <c r="X1356" t="s">
        <v>45</v>
      </c>
      <c r="AA1356">
        <v>0</v>
      </c>
      <c r="AC1356">
        <v>0</v>
      </c>
      <c r="AG1356" t="s">
        <v>46</v>
      </c>
      <c r="AH1356" t="s">
        <v>158</v>
      </c>
      <c r="AI1356" s="1">
        <v>44076</v>
      </c>
      <c r="AJ1356">
        <v>9616.18</v>
      </c>
      <c r="AK1356" s="33">
        <f t="shared" si="63"/>
        <v>34</v>
      </c>
      <c r="AL1356" t="str">
        <f t="shared" si="64"/>
        <v>34-38</v>
      </c>
      <c r="AM1356" t="str">
        <f t="shared" si="65"/>
        <v>8.000 a 9.999</v>
      </c>
    </row>
    <row r="1357" spans="1:39" x14ac:dyDescent="0.25">
      <c r="A1357" t="s">
        <v>5234</v>
      </c>
      <c r="B1357" t="s">
        <v>36</v>
      </c>
      <c r="C1357">
        <v>3243506</v>
      </c>
      <c r="D1357">
        <v>32342875894</v>
      </c>
      <c r="E1357" t="s">
        <v>5235</v>
      </c>
      <c r="F1357" t="s">
        <v>37</v>
      </c>
      <c r="G1357" t="s">
        <v>5234</v>
      </c>
      <c r="H1357" t="s">
        <v>48</v>
      </c>
      <c r="I1357" t="s">
        <v>39</v>
      </c>
      <c r="K1357" t="s">
        <v>72</v>
      </c>
      <c r="M1357">
        <v>305</v>
      </c>
      <c r="N1357" t="s">
        <v>100</v>
      </c>
      <c r="O1357" t="s">
        <v>86</v>
      </c>
      <c r="P1357">
        <v>305</v>
      </c>
      <c r="Q1357" t="s">
        <v>100</v>
      </c>
      <c r="R1357" t="s">
        <v>86</v>
      </c>
      <c r="T1357" t="s">
        <v>342</v>
      </c>
      <c r="U1357" t="s">
        <v>1244</v>
      </c>
      <c r="V1357" t="s">
        <v>825</v>
      </c>
      <c r="X1357" t="s">
        <v>45</v>
      </c>
      <c r="AA1357">
        <v>0</v>
      </c>
      <c r="AC1357">
        <v>0</v>
      </c>
      <c r="AG1357" t="s">
        <v>826</v>
      </c>
      <c r="AH1357" t="s">
        <v>47</v>
      </c>
      <c r="AI1357" s="1">
        <v>44369</v>
      </c>
      <c r="AJ1357">
        <v>3866.06</v>
      </c>
      <c r="AK1357" s="33">
        <f t="shared" si="63"/>
        <v>39</v>
      </c>
      <c r="AL1357" t="str">
        <f t="shared" si="64"/>
        <v>39-43</v>
      </c>
      <c r="AM1357" t="str">
        <f t="shared" si="65"/>
        <v>2.000 a 3.999</v>
      </c>
    </row>
    <row r="1358" spans="1:39" x14ac:dyDescent="0.25">
      <c r="A1358" t="s">
        <v>5236</v>
      </c>
      <c r="B1358" t="s">
        <v>36</v>
      </c>
      <c r="C1358">
        <v>1828741</v>
      </c>
      <c r="D1358">
        <v>27666882858</v>
      </c>
      <c r="E1358" t="s">
        <v>5237</v>
      </c>
      <c r="F1358" t="s">
        <v>37</v>
      </c>
      <c r="G1358" t="s">
        <v>5238</v>
      </c>
      <c r="H1358" t="s">
        <v>48</v>
      </c>
      <c r="I1358" t="s">
        <v>39</v>
      </c>
      <c r="K1358" t="s">
        <v>72</v>
      </c>
      <c r="M1358">
        <v>301</v>
      </c>
      <c r="N1358" t="s">
        <v>69</v>
      </c>
      <c r="O1358" t="s">
        <v>70</v>
      </c>
      <c r="P1358">
        <v>301</v>
      </c>
      <c r="Q1358" t="s">
        <v>69</v>
      </c>
      <c r="R1358" t="s">
        <v>70</v>
      </c>
      <c r="T1358" t="s">
        <v>61</v>
      </c>
      <c r="U1358" t="s">
        <v>1285</v>
      </c>
      <c r="V1358" t="s">
        <v>44</v>
      </c>
      <c r="X1358" t="s">
        <v>45</v>
      </c>
      <c r="AA1358">
        <v>0</v>
      </c>
      <c r="AC1358">
        <v>0</v>
      </c>
      <c r="AG1358" t="s">
        <v>46</v>
      </c>
      <c r="AH1358" t="s">
        <v>158</v>
      </c>
      <c r="AI1358" s="1">
        <v>40513</v>
      </c>
      <c r="AJ1358">
        <v>17255.59</v>
      </c>
      <c r="AK1358" s="33">
        <f t="shared" si="63"/>
        <v>45</v>
      </c>
      <c r="AL1358" t="str">
        <f t="shared" si="64"/>
        <v>44-48</v>
      </c>
      <c r="AM1358" t="str">
        <f t="shared" si="65"/>
        <v>16.000 a 17.999</v>
      </c>
    </row>
    <row r="1359" spans="1:39" x14ac:dyDescent="0.25">
      <c r="A1359" t="s">
        <v>5239</v>
      </c>
      <c r="B1359" t="s">
        <v>36</v>
      </c>
      <c r="C1359">
        <v>1864242</v>
      </c>
      <c r="D1359">
        <v>6010118646</v>
      </c>
      <c r="E1359" t="s">
        <v>5240</v>
      </c>
      <c r="F1359" t="s">
        <v>37</v>
      </c>
      <c r="G1359" t="s">
        <v>5241</v>
      </c>
      <c r="H1359" t="s">
        <v>48</v>
      </c>
      <c r="I1359" t="s">
        <v>39</v>
      </c>
      <c r="K1359" t="s">
        <v>40</v>
      </c>
      <c r="M1359">
        <v>789</v>
      </c>
      <c r="N1359" t="s">
        <v>252</v>
      </c>
      <c r="O1359" t="s">
        <v>104</v>
      </c>
      <c r="P1359">
        <v>410</v>
      </c>
      <c r="Q1359" t="s">
        <v>253</v>
      </c>
      <c r="R1359" t="s">
        <v>41</v>
      </c>
      <c r="T1359" t="s">
        <v>61</v>
      </c>
      <c r="U1359" t="s">
        <v>1278</v>
      </c>
      <c r="V1359" t="s">
        <v>44</v>
      </c>
      <c r="X1359" t="s">
        <v>45</v>
      </c>
      <c r="Z1359" t="s">
        <v>314</v>
      </c>
      <c r="AA1359">
        <v>0</v>
      </c>
      <c r="AC1359">
        <v>0</v>
      </c>
      <c r="AE1359" t="s">
        <v>3181</v>
      </c>
      <c r="AF1359" t="s">
        <v>5242</v>
      </c>
      <c r="AG1359" t="s">
        <v>46</v>
      </c>
      <c r="AH1359" t="s">
        <v>158</v>
      </c>
      <c r="AI1359" s="1">
        <v>41844</v>
      </c>
      <c r="AJ1359">
        <v>0</v>
      </c>
      <c r="AK1359" s="33">
        <f t="shared" si="63"/>
        <v>38</v>
      </c>
      <c r="AL1359" t="str">
        <f t="shared" si="64"/>
        <v>34-38</v>
      </c>
      <c r="AM1359" t="str">
        <f t="shared" si="65"/>
        <v>até 1.999</v>
      </c>
    </row>
    <row r="1360" spans="1:39" x14ac:dyDescent="0.25">
      <c r="A1360" t="s">
        <v>5243</v>
      </c>
      <c r="B1360" t="s">
        <v>36</v>
      </c>
      <c r="C1360">
        <v>1686114</v>
      </c>
      <c r="D1360">
        <v>33342008091</v>
      </c>
      <c r="E1360" t="s">
        <v>5244</v>
      </c>
      <c r="F1360" t="s">
        <v>53</v>
      </c>
      <c r="G1360" t="s">
        <v>5245</v>
      </c>
      <c r="H1360" t="s">
        <v>48</v>
      </c>
      <c r="I1360" t="s">
        <v>39</v>
      </c>
      <c r="K1360" t="s">
        <v>271</v>
      </c>
      <c r="L1360" t="s">
        <v>5246</v>
      </c>
      <c r="M1360">
        <v>796</v>
      </c>
      <c r="N1360" t="s">
        <v>571</v>
      </c>
      <c r="O1360" t="s">
        <v>55</v>
      </c>
      <c r="P1360">
        <v>1152</v>
      </c>
      <c r="Q1360" t="s">
        <v>113</v>
      </c>
      <c r="R1360" t="s">
        <v>55</v>
      </c>
      <c r="T1360" t="s">
        <v>61</v>
      </c>
      <c r="U1360" t="s">
        <v>1269</v>
      </c>
      <c r="V1360" t="s">
        <v>44</v>
      </c>
      <c r="X1360" t="s">
        <v>45</v>
      </c>
      <c r="AA1360">
        <v>0</v>
      </c>
      <c r="AC1360">
        <v>0</v>
      </c>
      <c r="AG1360" t="s">
        <v>46</v>
      </c>
      <c r="AH1360" t="s">
        <v>158</v>
      </c>
      <c r="AI1360" s="1">
        <v>39876</v>
      </c>
      <c r="AJ1360">
        <v>17945.810000000001</v>
      </c>
      <c r="AK1360" s="33">
        <f t="shared" si="63"/>
        <v>62</v>
      </c>
      <c r="AL1360" t="str">
        <f t="shared" si="64"/>
        <v>59-63</v>
      </c>
      <c r="AM1360" t="str">
        <f t="shared" si="65"/>
        <v>16.000 a 17.999</v>
      </c>
    </row>
    <row r="1361" spans="1:39" x14ac:dyDescent="0.25">
      <c r="A1361" t="s">
        <v>5247</v>
      </c>
      <c r="B1361" t="s">
        <v>36</v>
      </c>
      <c r="C1361">
        <v>1329097</v>
      </c>
      <c r="D1361">
        <v>9544679650</v>
      </c>
      <c r="E1361" t="s">
        <v>5248</v>
      </c>
      <c r="F1361" t="s">
        <v>53</v>
      </c>
      <c r="G1361" t="s">
        <v>5249</v>
      </c>
      <c r="H1361" t="s">
        <v>38</v>
      </c>
      <c r="I1361" t="s">
        <v>39</v>
      </c>
      <c r="K1361" t="s">
        <v>40</v>
      </c>
      <c r="M1361">
        <v>908</v>
      </c>
      <c r="N1361" t="s">
        <v>405</v>
      </c>
      <c r="O1361" t="s">
        <v>142</v>
      </c>
      <c r="P1361">
        <v>301</v>
      </c>
      <c r="Q1361" t="s">
        <v>69</v>
      </c>
      <c r="R1361" t="s">
        <v>70</v>
      </c>
      <c r="T1361" t="s">
        <v>61</v>
      </c>
      <c r="U1361" t="s">
        <v>1244</v>
      </c>
      <c r="V1361" t="s">
        <v>44</v>
      </c>
      <c r="X1361" t="s">
        <v>45</v>
      </c>
      <c r="AA1361">
        <v>0</v>
      </c>
      <c r="AC1361">
        <v>0</v>
      </c>
      <c r="AG1361" t="s">
        <v>46</v>
      </c>
      <c r="AH1361" t="s">
        <v>158</v>
      </c>
      <c r="AI1361" s="1">
        <v>44340</v>
      </c>
      <c r="AJ1361">
        <v>9616.18</v>
      </c>
      <c r="AK1361" s="33">
        <f t="shared" si="63"/>
        <v>32</v>
      </c>
      <c r="AL1361" t="str">
        <f t="shared" si="64"/>
        <v>29-33</v>
      </c>
      <c r="AM1361" t="str">
        <f t="shared" si="65"/>
        <v>8.000 a 9.999</v>
      </c>
    </row>
    <row r="1362" spans="1:39" x14ac:dyDescent="0.25">
      <c r="A1362" t="s">
        <v>5250</v>
      </c>
      <c r="B1362" t="s">
        <v>36</v>
      </c>
      <c r="C1362">
        <v>413895</v>
      </c>
      <c r="D1362">
        <v>34066225187</v>
      </c>
      <c r="E1362" t="s">
        <v>5251</v>
      </c>
      <c r="F1362" t="s">
        <v>53</v>
      </c>
      <c r="G1362" t="s">
        <v>5252</v>
      </c>
      <c r="H1362" t="s">
        <v>48</v>
      </c>
      <c r="I1362" t="s">
        <v>39</v>
      </c>
      <c r="K1362" t="s">
        <v>40</v>
      </c>
      <c r="L1362" t="s">
        <v>134</v>
      </c>
      <c r="M1362">
        <v>300</v>
      </c>
      <c r="N1362" t="s">
        <v>494</v>
      </c>
      <c r="O1362" t="s">
        <v>86</v>
      </c>
      <c r="P1362">
        <v>298</v>
      </c>
      <c r="Q1362" t="s">
        <v>121</v>
      </c>
      <c r="R1362" t="s">
        <v>86</v>
      </c>
      <c r="T1362" t="s">
        <v>61</v>
      </c>
      <c r="U1362" t="s">
        <v>1241</v>
      </c>
      <c r="V1362" t="s">
        <v>44</v>
      </c>
      <c r="X1362" t="s">
        <v>45</v>
      </c>
      <c r="AA1362">
        <v>0</v>
      </c>
      <c r="AC1362">
        <v>0</v>
      </c>
      <c r="AG1362" t="s">
        <v>46</v>
      </c>
      <c r="AH1362" t="s">
        <v>158</v>
      </c>
      <c r="AI1362" s="1">
        <v>33625</v>
      </c>
      <c r="AJ1362">
        <v>20139.36</v>
      </c>
      <c r="AK1362" s="33">
        <f t="shared" si="63"/>
        <v>61</v>
      </c>
      <c r="AL1362" t="str">
        <f t="shared" si="64"/>
        <v>59-63</v>
      </c>
      <c r="AM1362" t="str">
        <f t="shared" si="65"/>
        <v>20.000 ou mais</v>
      </c>
    </row>
    <row r="1363" spans="1:39" x14ac:dyDescent="0.25">
      <c r="A1363" t="s">
        <v>5253</v>
      </c>
      <c r="B1363" t="s">
        <v>36</v>
      </c>
      <c r="C1363">
        <v>1974399</v>
      </c>
      <c r="D1363">
        <v>5777823637</v>
      </c>
      <c r="E1363" t="s">
        <v>5254</v>
      </c>
      <c r="F1363" t="s">
        <v>37</v>
      </c>
      <c r="G1363" t="s">
        <v>5255</v>
      </c>
      <c r="H1363" t="s">
        <v>48</v>
      </c>
      <c r="I1363" t="s">
        <v>39</v>
      </c>
      <c r="K1363" t="s">
        <v>40</v>
      </c>
      <c r="M1363">
        <v>783</v>
      </c>
      <c r="N1363" t="s">
        <v>376</v>
      </c>
      <c r="O1363" t="s">
        <v>142</v>
      </c>
      <c r="P1363">
        <v>414</v>
      </c>
      <c r="Q1363" t="s">
        <v>128</v>
      </c>
      <c r="R1363" t="s">
        <v>41</v>
      </c>
      <c r="T1363" t="s">
        <v>52</v>
      </c>
      <c r="U1363" t="s">
        <v>1278</v>
      </c>
      <c r="V1363" t="s">
        <v>44</v>
      </c>
      <c r="X1363" t="s">
        <v>45</v>
      </c>
      <c r="AA1363">
        <v>0</v>
      </c>
      <c r="AC1363">
        <v>0</v>
      </c>
      <c r="AG1363" t="s">
        <v>46</v>
      </c>
      <c r="AH1363" t="s">
        <v>158</v>
      </c>
      <c r="AI1363" s="1">
        <v>41199</v>
      </c>
      <c r="AJ1363">
        <v>8904.42</v>
      </c>
      <c r="AK1363" s="33">
        <f t="shared" si="63"/>
        <v>40</v>
      </c>
      <c r="AL1363" t="str">
        <f t="shared" si="64"/>
        <v>39-43</v>
      </c>
      <c r="AM1363" t="str">
        <f t="shared" si="65"/>
        <v>8.000 a 9.999</v>
      </c>
    </row>
    <row r="1364" spans="1:39" x14ac:dyDescent="0.25">
      <c r="A1364" t="s">
        <v>5256</v>
      </c>
      <c r="B1364" t="s">
        <v>36</v>
      </c>
      <c r="C1364">
        <v>1676236</v>
      </c>
      <c r="D1364">
        <v>2480569993</v>
      </c>
      <c r="E1364" t="s">
        <v>727</v>
      </c>
      <c r="F1364" t="s">
        <v>37</v>
      </c>
      <c r="G1364" t="s">
        <v>5257</v>
      </c>
      <c r="H1364" t="s">
        <v>48</v>
      </c>
      <c r="I1364" t="s">
        <v>39</v>
      </c>
      <c r="K1364" t="s">
        <v>68</v>
      </c>
      <c r="L1364" t="s">
        <v>5258</v>
      </c>
      <c r="M1364">
        <v>410</v>
      </c>
      <c r="N1364" t="s">
        <v>253</v>
      </c>
      <c r="O1364" t="s">
        <v>41</v>
      </c>
      <c r="P1364">
        <v>410</v>
      </c>
      <c r="Q1364" t="s">
        <v>253</v>
      </c>
      <c r="R1364" t="s">
        <v>41</v>
      </c>
      <c r="T1364" t="s">
        <v>61</v>
      </c>
      <c r="U1364" t="s">
        <v>1269</v>
      </c>
      <c r="V1364" t="s">
        <v>44</v>
      </c>
      <c r="X1364" t="s">
        <v>45</v>
      </c>
      <c r="AA1364">
        <v>0</v>
      </c>
      <c r="AC1364">
        <v>0</v>
      </c>
      <c r="AG1364" t="s">
        <v>46</v>
      </c>
      <c r="AH1364" t="s">
        <v>158</v>
      </c>
      <c r="AI1364" s="1">
        <v>39835</v>
      </c>
      <c r="AJ1364">
        <v>19615.18</v>
      </c>
      <c r="AK1364" s="33">
        <f t="shared" si="63"/>
        <v>44</v>
      </c>
      <c r="AL1364" t="str">
        <f t="shared" si="64"/>
        <v>44-48</v>
      </c>
      <c r="AM1364" t="str">
        <f t="shared" si="65"/>
        <v>18.000 a 19.999</v>
      </c>
    </row>
    <row r="1365" spans="1:39" x14ac:dyDescent="0.25">
      <c r="A1365" t="s">
        <v>5259</v>
      </c>
      <c r="B1365" t="s">
        <v>36</v>
      </c>
      <c r="C1365">
        <v>2369891</v>
      </c>
      <c r="D1365">
        <v>93183283620</v>
      </c>
      <c r="E1365" t="s">
        <v>5260</v>
      </c>
      <c r="F1365" t="s">
        <v>37</v>
      </c>
      <c r="G1365" t="s">
        <v>5261</v>
      </c>
      <c r="H1365" t="s">
        <v>48</v>
      </c>
      <c r="I1365" t="s">
        <v>39</v>
      </c>
      <c r="K1365" t="s">
        <v>40</v>
      </c>
      <c r="L1365" t="s">
        <v>5262</v>
      </c>
      <c r="M1365">
        <v>410</v>
      </c>
      <c r="N1365" t="s">
        <v>253</v>
      </c>
      <c r="O1365" t="s">
        <v>41</v>
      </c>
      <c r="P1365">
        <v>410</v>
      </c>
      <c r="Q1365" t="s">
        <v>253</v>
      </c>
      <c r="R1365" t="s">
        <v>41</v>
      </c>
      <c r="T1365" t="s">
        <v>61</v>
      </c>
      <c r="U1365" t="s">
        <v>1252</v>
      </c>
      <c r="V1365" t="s">
        <v>44</v>
      </c>
      <c r="X1365" t="s">
        <v>45</v>
      </c>
      <c r="AA1365">
        <v>0</v>
      </c>
      <c r="AC1365">
        <v>0</v>
      </c>
      <c r="AG1365" t="s">
        <v>46</v>
      </c>
      <c r="AH1365" t="s">
        <v>158</v>
      </c>
      <c r="AI1365" s="1">
        <v>38569</v>
      </c>
      <c r="AJ1365">
        <v>22439.77</v>
      </c>
      <c r="AK1365" s="33">
        <f t="shared" si="63"/>
        <v>51</v>
      </c>
      <c r="AL1365" t="str">
        <f t="shared" si="64"/>
        <v>49-53</v>
      </c>
      <c r="AM1365" t="str">
        <f t="shared" si="65"/>
        <v>20.000 ou mais</v>
      </c>
    </row>
    <row r="1366" spans="1:39" x14ac:dyDescent="0.25">
      <c r="A1366" t="s">
        <v>5263</v>
      </c>
      <c r="B1366" t="s">
        <v>36</v>
      </c>
      <c r="C1366">
        <v>1264731</v>
      </c>
      <c r="D1366">
        <v>29823538816</v>
      </c>
      <c r="E1366" t="s">
        <v>5264</v>
      </c>
      <c r="F1366" t="s">
        <v>37</v>
      </c>
      <c r="G1366" t="s">
        <v>5265</v>
      </c>
      <c r="H1366" t="s">
        <v>117</v>
      </c>
      <c r="I1366" t="s">
        <v>39</v>
      </c>
      <c r="K1366" t="s">
        <v>72</v>
      </c>
      <c r="M1366">
        <v>326</v>
      </c>
      <c r="N1366" t="s">
        <v>87</v>
      </c>
      <c r="O1366" t="s">
        <v>86</v>
      </c>
      <c r="P1366">
        <v>326</v>
      </c>
      <c r="Q1366" t="s">
        <v>87</v>
      </c>
      <c r="R1366" t="s">
        <v>86</v>
      </c>
      <c r="T1366" t="s">
        <v>61</v>
      </c>
      <c r="U1366" t="s">
        <v>1236</v>
      </c>
      <c r="V1366" t="s">
        <v>44</v>
      </c>
      <c r="X1366" t="s">
        <v>45</v>
      </c>
      <c r="AA1366">
        <v>0</v>
      </c>
      <c r="AC1366">
        <v>0</v>
      </c>
      <c r="AG1366" t="s">
        <v>46</v>
      </c>
      <c r="AH1366" t="s">
        <v>158</v>
      </c>
      <c r="AI1366" s="1">
        <v>42591</v>
      </c>
      <c r="AJ1366">
        <v>12272.12</v>
      </c>
      <c r="AK1366" s="33">
        <f t="shared" si="63"/>
        <v>41</v>
      </c>
      <c r="AL1366" t="str">
        <f t="shared" si="64"/>
        <v>39-43</v>
      </c>
      <c r="AM1366" t="str">
        <f t="shared" si="65"/>
        <v>12.000 a 13.999</v>
      </c>
    </row>
    <row r="1367" spans="1:39" x14ac:dyDescent="0.25">
      <c r="A1367" t="s">
        <v>5266</v>
      </c>
      <c r="B1367" t="s">
        <v>36</v>
      </c>
      <c r="C1367">
        <v>2503355</v>
      </c>
      <c r="D1367">
        <v>84897228620</v>
      </c>
      <c r="E1367" t="s">
        <v>5267</v>
      </c>
      <c r="F1367" t="s">
        <v>37</v>
      </c>
      <c r="G1367" t="s">
        <v>5268</v>
      </c>
      <c r="H1367" t="s">
        <v>117</v>
      </c>
      <c r="I1367" t="s">
        <v>39</v>
      </c>
      <c r="K1367" t="s">
        <v>68</v>
      </c>
      <c r="L1367" t="s">
        <v>5269</v>
      </c>
      <c r="M1367">
        <v>369</v>
      </c>
      <c r="N1367" t="s">
        <v>242</v>
      </c>
      <c r="O1367" t="s">
        <v>41</v>
      </c>
      <c r="P1367">
        <v>369</v>
      </c>
      <c r="Q1367" t="s">
        <v>242</v>
      </c>
      <c r="R1367" t="s">
        <v>41</v>
      </c>
      <c r="T1367" t="s">
        <v>61</v>
      </c>
      <c r="U1367" t="s">
        <v>1302</v>
      </c>
      <c r="V1367" t="s">
        <v>44</v>
      </c>
      <c r="X1367" t="s">
        <v>45</v>
      </c>
      <c r="AA1367">
        <v>0</v>
      </c>
      <c r="AC1367">
        <v>0</v>
      </c>
      <c r="AG1367" t="s">
        <v>46</v>
      </c>
      <c r="AH1367" t="s">
        <v>158</v>
      </c>
      <c r="AI1367" s="1">
        <v>40242</v>
      </c>
      <c r="AJ1367">
        <v>13273.52</v>
      </c>
      <c r="AK1367" s="33">
        <f t="shared" si="63"/>
        <v>53</v>
      </c>
      <c r="AL1367" t="str">
        <f t="shared" si="64"/>
        <v>49-53</v>
      </c>
      <c r="AM1367" t="str">
        <f t="shared" si="65"/>
        <v>12.000 a 13.999</v>
      </c>
    </row>
    <row r="1368" spans="1:39" x14ac:dyDescent="0.25">
      <c r="A1368" t="s">
        <v>5270</v>
      </c>
      <c r="B1368" t="s">
        <v>36</v>
      </c>
      <c r="C1368">
        <v>1715269</v>
      </c>
      <c r="D1368">
        <v>5915448658</v>
      </c>
      <c r="E1368" t="s">
        <v>687</v>
      </c>
      <c r="F1368" t="s">
        <v>37</v>
      </c>
      <c r="G1368" t="s">
        <v>5271</v>
      </c>
      <c r="H1368" t="s">
        <v>48</v>
      </c>
      <c r="I1368" t="s">
        <v>39</v>
      </c>
      <c r="K1368" t="s">
        <v>40</v>
      </c>
      <c r="M1368">
        <v>391</v>
      </c>
      <c r="N1368" t="s">
        <v>64</v>
      </c>
      <c r="O1368" t="s">
        <v>41</v>
      </c>
      <c r="P1368">
        <v>391</v>
      </c>
      <c r="Q1368" t="s">
        <v>64</v>
      </c>
      <c r="R1368" t="s">
        <v>41</v>
      </c>
      <c r="T1368" t="s">
        <v>61</v>
      </c>
      <c r="U1368" t="s">
        <v>1302</v>
      </c>
      <c r="V1368" t="s">
        <v>44</v>
      </c>
      <c r="X1368" t="s">
        <v>45</v>
      </c>
      <c r="AA1368">
        <v>0</v>
      </c>
      <c r="AC1368">
        <v>0</v>
      </c>
      <c r="AG1368" t="s">
        <v>46</v>
      </c>
      <c r="AH1368" t="s">
        <v>158</v>
      </c>
      <c r="AI1368" s="1">
        <v>40018</v>
      </c>
      <c r="AJ1368">
        <v>13273.52</v>
      </c>
      <c r="AK1368" s="33">
        <f t="shared" si="63"/>
        <v>39</v>
      </c>
      <c r="AL1368" t="str">
        <f t="shared" si="64"/>
        <v>39-43</v>
      </c>
      <c r="AM1368" t="str">
        <f t="shared" si="65"/>
        <v>12.000 a 13.999</v>
      </c>
    </row>
    <row r="1369" spans="1:39" x14ac:dyDescent="0.25">
      <c r="A1369" t="s">
        <v>5272</v>
      </c>
      <c r="B1369" t="s">
        <v>36</v>
      </c>
      <c r="C1369">
        <v>413678</v>
      </c>
      <c r="D1369">
        <v>27314650691</v>
      </c>
      <c r="E1369" t="s">
        <v>5273</v>
      </c>
      <c r="F1369" t="s">
        <v>37</v>
      </c>
      <c r="G1369" t="s">
        <v>5274</v>
      </c>
      <c r="H1369" t="s">
        <v>48</v>
      </c>
      <c r="I1369" t="s">
        <v>39</v>
      </c>
      <c r="K1369" t="s">
        <v>40</v>
      </c>
      <c r="L1369" t="s">
        <v>124</v>
      </c>
      <c r="M1369">
        <v>308</v>
      </c>
      <c r="N1369" t="s">
        <v>2443</v>
      </c>
      <c r="O1369" t="s">
        <v>86</v>
      </c>
      <c r="P1369">
        <v>305</v>
      </c>
      <c r="Q1369" t="s">
        <v>100</v>
      </c>
      <c r="R1369" t="s">
        <v>86</v>
      </c>
      <c r="T1369" t="s">
        <v>61</v>
      </c>
      <c r="U1369" t="s">
        <v>1241</v>
      </c>
      <c r="V1369" t="s">
        <v>44</v>
      </c>
      <c r="X1369" t="s">
        <v>45</v>
      </c>
      <c r="AA1369">
        <v>0</v>
      </c>
      <c r="AC1369">
        <v>0</v>
      </c>
      <c r="AG1369" t="s">
        <v>46</v>
      </c>
      <c r="AH1369" t="s">
        <v>47</v>
      </c>
      <c r="AI1369" s="1">
        <v>33664</v>
      </c>
      <c r="AJ1369">
        <v>13264.44</v>
      </c>
      <c r="AK1369" s="33">
        <f t="shared" si="63"/>
        <v>63</v>
      </c>
      <c r="AL1369" t="str">
        <f t="shared" si="64"/>
        <v>59-63</v>
      </c>
      <c r="AM1369" t="str">
        <f t="shared" si="65"/>
        <v>12.000 a 13.999</v>
      </c>
    </row>
    <row r="1370" spans="1:39" x14ac:dyDescent="0.25">
      <c r="A1370" t="s">
        <v>5275</v>
      </c>
      <c r="B1370" t="s">
        <v>36</v>
      </c>
      <c r="C1370">
        <v>1445160</v>
      </c>
      <c r="D1370">
        <v>29816578875</v>
      </c>
      <c r="E1370" t="s">
        <v>548</v>
      </c>
      <c r="F1370" t="s">
        <v>53</v>
      </c>
      <c r="G1370" t="s">
        <v>5276</v>
      </c>
      <c r="H1370" t="s">
        <v>48</v>
      </c>
      <c r="I1370" t="s">
        <v>39</v>
      </c>
      <c r="K1370" t="s">
        <v>72</v>
      </c>
      <c r="L1370" t="s">
        <v>790</v>
      </c>
      <c r="M1370">
        <v>340</v>
      </c>
      <c r="N1370" t="s">
        <v>143</v>
      </c>
      <c r="O1370" t="s">
        <v>41</v>
      </c>
      <c r="P1370">
        <v>340</v>
      </c>
      <c r="Q1370" t="s">
        <v>143</v>
      </c>
      <c r="R1370" t="s">
        <v>41</v>
      </c>
      <c r="T1370" t="s">
        <v>61</v>
      </c>
      <c r="U1370" t="s">
        <v>1269</v>
      </c>
      <c r="V1370" t="s">
        <v>44</v>
      </c>
      <c r="X1370" t="s">
        <v>45</v>
      </c>
      <c r="AA1370">
        <v>0</v>
      </c>
      <c r="AC1370">
        <v>0</v>
      </c>
      <c r="AG1370" t="s">
        <v>46</v>
      </c>
      <c r="AH1370" t="s">
        <v>158</v>
      </c>
      <c r="AI1370" s="1">
        <v>39660</v>
      </c>
      <c r="AJ1370">
        <v>17945.810000000001</v>
      </c>
      <c r="AK1370" s="33">
        <f t="shared" si="63"/>
        <v>41</v>
      </c>
      <c r="AL1370" t="str">
        <f t="shared" si="64"/>
        <v>39-43</v>
      </c>
      <c r="AM1370" t="str">
        <f t="shared" si="65"/>
        <v>16.000 a 17.999</v>
      </c>
    </row>
    <row r="1371" spans="1:39" x14ac:dyDescent="0.25">
      <c r="A1371" t="s">
        <v>5277</v>
      </c>
      <c r="B1371" t="s">
        <v>36</v>
      </c>
      <c r="C1371">
        <v>2969174</v>
      </c>
      <c r="D1371">
        <v>3784326641</v>
      </c>
      <c r="E1371" t="s">
        <v>4164</v>
      </c>
      <c r="F1371" t="s">
        <v>37</v>
      </c>
      <c r="G1371" t="s">
        <v>5278</v>
      </c>
      <c r="H1371" t="s">
        <v>38</v>
      </c>
      <c r="I1371" t="s">
        <v>39</v>
      </c>
      <c r="K1371" t="s">
        <v>136</v>
      </c>
      <c r="M1371">
        <v>340</v>
      </c>
      <c r="N1371" t="s">
        <v>143</v>
      </c>
      <c r="O1371" t="s">
        <v>41</v>
      </c>
      <c r="P1371">
        <v>340</v>
      </c>
      <c r="Q1371" t="s">
        <v>143</v>
      </c>
      <c r="R1371" t="s">
        <v>41</v>
      </c>
      <c r="T1371" t="s">
        <v>61</v>
      </c>
      <c r="U1371" t="s">
        <v>1278</v>
      </c>
      <c r="V1371" t="s">
        <v>44</v>
      </c>
      <c r="X1371" t="s">
        <v>45</v>
      </c>
      <c r="AA1371">
        <v>0</v>
      </c>
      <c r="AC1371">
        <v>0</v>
      </c>
      <c r="AG1371" t="s">
        <v>46</v>
      </c>
      <c r="AH1371" t="s">
        <v>158</v>
      </c>
      <c r="AI1371" s="1">
        <v>41967</v>
      </c>
      <c r="AJ1371">
        <v>12763.01</v>
      </c>
      <c r="AK1371" s="33">
        <f t="shared" si="63"/>
        <v>43</v>
      </c>
      <c r="AL1371" t="str">
        <f t="shared" si="64"/>
        <v>39-43</v>
      </c>
      <c r="AM1371" t="str">
        <f t="shared" si="65"/>
        <v>12.000 a 13.999</v>
      </c>
    </row>
    <row r="1372" spans="1:39" x14ac:dyDescent="0.25">
      <c r="A1372" t="s">
        <v>5279</v>
      </c>
      <c r="B1372" t="s">
        <v>36</v>
      </c>
      <c r="C1372">
        <v>1685713</v>
      </c>
      <c r="D1372">
        <v>12419608879</v>
      </c>
      <c r="E1372" t="s">
        <v>4186</v>
      </c>
      <c r="F1372" t="s">
        <v>37</v>
      </c>
      <c r="G1372" t="s">
        <v>5280</v>
      </c>
      <c r="H1372" t="s">
        <v>48</v>
      </c>
      <c r="I1372" t="s">
        <v>39</v>
      </c>
      <c r="K1372" t="s">
        <v>72</v>
      </c>
      <c r="L1372" t="s">
        <v>706</v>
      </c>
      <c r="M1372">
        <v>363</v>
      </c>
      <c r="N1372" t="s">
        <v>155</v>
      </c>
      <c r="O1372" t="s">
        <v>41</v>
      </c>
      <c r="P1372">
        <v>363</v>
      </c>
      <c r="Q1372" t="s">
        <v>155</v>
      </c>
      <c r="R1372" t="s">
        <v>41</v>
      </c>
      <c r="T1372" t="s">
        <v>61</v>
      </c>
      <c r="U1372" t="s">
        <v>1269</v>
      </c>
      <c r="V1372" t="s">
        <v>44</v>
      </c>
      <c r="X1372" t="s">
        <v>45</v>
      </c>
      <c r="AA1372">
        <v>0</v>
      </c>
      <c r="AC1372">
        <v>0</v>
      </c>
      <c r="AG1372" t="s">
        <v>46</v>
      </c>
      <c r="AH1372" t="s">
        <v>158</v>
      </c>
      <c r="AI1372" s="1">
        <v>39876</v>
      </c>
      <c r="AJ1372">
        <v>18928.990000000002</v>
      </c>
      <c r="AK1372" s="33">
        <f t="shared" si="63"/>
        <v>54</v>
      </c>
      <c r="AL1372" t="str">
        <f t="shared" si="64"/>
        <v>54-58</v>
      </c>
      <c r="AM1372" t="str">
        <f t="shared" si="65"/>
        <v>18.000 a 19.999</v>
      </c>
    </row>
    <row r="1373" spans="1:39" x14ac:dyDescent="0.25">
      <c r="A1373" t="s">
        <v>5281</v>
      </c>
      <c r="B1373" t="s">
        <v>36</v>
      </c>
      <c r="C1373">
        <v>2298193</v>
      </c>
      <c r="D1373">
        <v>18333147860</v>
      </c>
      <c r="E1373" t="s">
        <v>5282</v>
      </c>
      <c r="F1373" t="s">
        <v>53</v>
      </c>
      <c r="G1373" t="s">
        <v>5283</v>
      </c>
      <c r="H1373" t="s">
        <v>48</v>
      </c>
      <c r="I1373" t="s">
        <v>39</v>
      </c>
      <c r="K1373" t="s">
        <v>72</v>
      </c>
      <c r="M1373">
        <v>806</v>
      </c>
      <c r="N1373" t="s">
        <v>265</v>
      </c>
      <c r="O1373" t="s">
        <v>41</v>
      </c>
      <c r="P1373">
        <v>806</v>
      </c>
      <c r="Q1373" t="s">
        <v>265</v>
      </c>
      <c r="R1373" t="s">
        <v>41</v>
      </c>
      <c r="T1373" t="s">
        <v>61</v>
      </c>
      <c r="U1373" t="s">
        <v>1236</v>
      </c>
      <c r="V1373" t="s">
        <v>44</v>
      </c>
      <c r="X1373" t="s">
        <v>45</v>
      </c>
      <c r="AA1373">
        <v>0</v>
      </c>
      <c r="AC1373">
        <v>0</v>
      </c>
      <c r="AG1373" t="s">
        <v>46</v>
      </c>
      <c r="AH1373" t="s">
        <v>158</v>
      </c>
      <c r="AI1373" s="1">
        <v>42438</v>
      </c>
      <c r="AJ1373">
        <v>13255.3</v>
      </c>
      <c r="AK1373" s="33">
        <f t="shared" si="63"/>
        <v>44</v>
      </c>
      <c r="AL1373" t="str">
        <f t="shared" si="64"/>
        <v>44-48</v>
      </c>
      <c r="AM1373" t="str">
        <f t="shared" si="65"/>
        <v>12.000 a 13.999</v>
      </c>
    </row>
    <row r="1374" spans="1:39" x14ac:dyDescent="0.25">
      <c r="A1374" t="s">
        <v>5284</v>
      </c>
      <c r="B1374" t="s">
        <v>36</v>
      </c>
      <c r="C1374">
        <v>1421617</v>
      </c>
      <c r="D1374">
        <v>18208952893</v>
      </c>
      <c r="E1374" t="s">
        <v>5285</v>
      </c>
      <c r="F1374" t="s">
        <v>53</v>
      </c>
      <c r="G1374" t="s">
        <v>5286</v>
      </c>
      <c r="H1374" t="s">
        <v>48</v>
      </c>
      <c r="I1374" t="s">
        <v>39</v>
      </c>
      <c r="K1374" t="s">
        <v>72</v>
      </c>
      <c r="M1374">
        <v>356</v>
      </c>
      <c r="N1374" t="s">
        <v>206</v>
      </c>
      <c r="O1374" t="s">
        <v>41</v>
      </c>
      <c r="P1374">
        <v>356</v>
      </c>
      <c r="Q1374" t="s">
        <v>206</v>
      </c>
      <c r="R1374" t="s">
        <v>41</v>
      </c>
      <c r="T1374" t="s">
        <v>61</v>
      </c>
      <c r="U1374" t="s">
        <v>1257</v>
      </c>
      <c r="V1374" t="s">
        <v>44</v>
      </c>
      <c r="X1374" t="s">
        <v>45</v>
      </c>
      <c r="AA1374">
        <v>0</v>
      </c>
      <c r="AC1374">
        <v>0</v>
      </c>
      <c r="AG1374" t="s">
        <v>46</v>
      </c>
      <c r="AH1374" t="s">
        <v>158</v>
      </c>
      <c r="AI1374" s="1">
        <v>43313</v>
      </c>
      <c r="AJ1374">
        <v>11800.12</v>
      </c>
      <c r="AK1374" s="33">
        <f t="shared" si="63"/>
        <v>48</v>
      </c>
      <c r="AL1374" t="str">
        <f t="shared" si="64"/>
        <v>44-48</v>
      </c>
      <c r="AM1374" t="str">
        <f t="shared" si="65"/>
        <v>10.000 a 11.999</v>
      </c>
    </row>
    <row r="1375" spans="1:39" x14ac:dyDescent="0.25">
      <c r="A1375" t="s">
        <v>5287</v>
      </c>
      <c r="B1375" t="s">
        <v>36</v>
      </c>
      <c r="C1375">
        <v>413303</v>
      </c>
      <c r="D1375">
        <v>44578245691</v>
      </c>
      <c r="E1375" t="s">
        <v>5288</v>
      </c>
      <c r="F1375" t="s">
        <v>53</v>
      </c>
      <c r="G1375" t="s">
        <v>5289</v>
      </c>
      <c r="H1375" t="s">
        <v>48</v>
      </c>
      <c r="I1375" t="s">
        <v>39</v>
      </c>
      <c r="K1375" t="s">
        <v>40</v>
      </c>
      <c r="L1375" t="s">
        <v>54</v>
      </c>
      <c r="M1375">
        <v>410</v>
      </c>
      <c r="N1375" t="s">
        <v>253</v>
      </c>
      <c r="O1375" t="s">
        <v>41</v>
      </c>
      <c r="P1375">
        <v>410</v>
      </c>
      <c r="Q1375" t="s">
        <v>253</v>
      </c>
      <c r="R1375" t="s">
        <v>41</v>
      </c>
      <c r="T1375" t="s">
        <v>61</v>
      </c>
      <c r="U1375" t="s">
        <v>1252</v>
      </c>
      <c r="V1375" t="s">
        <v>44</v>
      </c>
      <c r="X1375" t="s">
        <v>45</v>
      </c>
      <c r="AA1375">
        <v>0</v>
      </c>
      <c r="AC1375">
        <v>0</v>
      </c>
      <c r="AG1375" t="s">
        <v>46</v>
      </c>
      <c r="AH1375" t="s">
        <v>158</v>
      </c>
      <c r="AI1375" s="1">
        <v>32540</v>
      </c>
      <c r="AJ1375">
        <v>26497.64</v>
      </c>
      <c r="AK1375" s="33">
        <f t="shared" si="63"/>
        <v>60</v>
      </c>
      <c r="AL1375" t="str">
        <f t="shared" si="64"/>
        <v>59-63</v>
      </c>
      <c r="AM1375" t="str">
        <f t="shared" si="65"/>
        <v>20.000 ou mais</v>
      </c>
    </row>
    <row r="1376" spans="1:39" x14ac:dyDescent="0.25">
      <c r="A1376" t="s">
        <v>5290</v>
      </c>
      <c r="B1376" t="s">
        <v>36</v>
      </c>
      <c r="C1376">
        <v>1552831</v>
      </c>
      <c r="D1376">
        <v>11746689897</v>
      </c>
      <c r="E1376" t="s">
        <v>5291</v>
      </c>
      <c r="F1376" t="s">
        <v>53</v>
      </c>
      <c r="G1376" t="s">
        <v>5292</v>
      </c>
      <c r="H1376" t="s">
        <v>38</v>
      </c>
      <c r="I1376" t="s">
        <v>39</v>
      </c>
      <c r="K1376" t="s">
        <v>72</v>
      </c>
      <c r="M1376">
        <v>801</v>
      </c>
      <c r="N1376" t="s">
        <v>802</v>
      </c>
      <c r="O1376" t="s">
        <v>55</v>
      </c>
      <c r="P1376">
        <v>1152</v>
      </c>
      <c r="Q1376" t="s">
        <v>113</v>
      </c>
      <c r="R1376" t="s">
        <v>55</v>
      </c>
      <c r="T1376" t="s">
        <v>61</v>
      </c>
      <c r="U1376" t="s">
        <v>1278</v>
      </c>
      <c r="V1376" t="s">
        <v>44</v>
      </c>
      <c r="X1376" t="s">
        <v>45</v>
      </c>
      <c r="AA1376">
        <v>0</v>
      </c>
      <c r="AC1376">
        <v>0</v>
      </c>
      <c r="AG1376" t="s">
        <v>46</v>
      </c>
      <c r="AH1376" t="s">
        <v>158</v>
      </c>
      <c r="AI1376" s="1">
        <v>40249</v>
      </c>
      <c r="AJ1376">
        <v>13515.68</v>
      </c>
      <c r="AK1376" s="33">
        <f t="shared" si="63"/>
        <v>47</v>
      </c>
      <c r="AL1376" t="str">
        <f t="shared" si="64"/>
        <v>44-48</v>
      </c>
      <c r="AM1376" t="str">
        <f t="shared" si="65"/>
        <v>12.000 a 13.999</v>
      </c>
    </row>
    <row r="1377" spans="1:39" x14ac:dyDescent="0.25">
      <c r="A1377" t="s">
        <v>5293</v>
      </c>
      <c r="B1377" t="s">
        <v>36</v>
      </c>
      <c r="C1377">
        <v>2944521</v>
      </c>
      <c r="D1377">
        <v>8927211626</v>
      </c>
      <c r="E1377" t="s">
        <v>5294</v>
      </c>
      <c r="F1377" t="s">
        <v>37</v>
      </c>
      <c r="G1377" t="s">
        <v>5295</v>
      </c>
      <c r="H1377" t="s">
        <v>48</v>
      </c>
      <c r="I1377" t="s">
        <v>39</v>
      </c>
      <c r="K1377" t="s">
        <v>40</v>
      </c>
      <c r="M1377">
        <v>360</v>
      </c>
      <c r="N1377" t="s">
        <v>455</v>
      </c>
      <c r="O1377" t="s">
        <v>41</v>
      </c>
      <c r="P1377">
        <v>360</v>
      </c>
      <c r="Q1377" t="s">
        <v>455</v>
      </c>
      <c r="R1377" t="s">
        <v>41</v>
      </c>
      <c r="T1377" t="s">
        <v>61</v>
      </c>
      <c r="U1377" t="s">
        <v>1257</v>
      </c>
      <c r="V1377" t="s">
        <v>44</v>
      </c>
      <c r="X1377" t="s">
        <v>45</v>
      </c>
      <c r="AA1377">
        <v>0</v>
      </c>
      <c r="AC1377">
        <v>0</v>
      </c>
      <c r="AG1377" t="s">
        <v>46</v>
      </c>
      <c r="AH1377" t="s">
        <v>158</v>
      </c>
      <c r="AI1377" s="1">
        <v>41815</v>
      </c>
      <c r="AJ1377">
        <v>11800.12</v>
      </c>
      <c r="AK1377" s="33">
        <f t="shared" si="63"/>
        <v>34</v>
      </c>
      <c r="AL1377" t="str">
        <f t="shared" si="64"/>
        <v>34-38</v>
      </c>
      <c r="AM1377" t="str">
        <f t="shared" si="65"/>
        <v>10.000 a 11.999</v>
      </c>
    </row>
    <row r="1378" spans="1:39" x14ac:dyDescent="0.25">
      <c r="A1378" t="s">
        <v>5296</v>
      </c>
      <c r="B1378" t="s">
        <v>36</v>
      </c>
      <c r="C1378">
        <v>1889996</v>
      </c>
      <c r="D1378">
        <v>2157882812</v>
      </c>
      <c r="E1378" t="s">
        <v>692</v>
      </c>
      <c r="F1378" t="s">
        <v>37</v>
      </c>
      <c r="G1378" t="s">
        <v>5297</v>
      </c>
      <c r="H1378" t="s">
        <v>48</v>
      </c>
      <c r="I1378" t="s">
        <v>39</v>
      </c>
      <c r="K1378" t="s">
        <v>72</v>
      </c>
      <c r="M1378">
        <v>335</v>
      </c>
      <c r="N1378" t="s">
        <v>159</v>
      </c>
      <c r="O1378" t="s">
        <v>41</v>
      </c>
      <c r="P1378">
        <v>335</v>
      </c>
      <c r="Q1378" t="s">
        <v>159</v>
      </c>
      <c r="R1378" t="s">
        <v>41</v>
      </c>
      <c r="T1378" t="s">
        <v>61</v>
      </c>
      <c r="U1378" t="s">
        <v>1285</v>
      </c>
      <c r="V1378" t="s">
        <v>44</v>
      </c>
      <c r="X1378" t="s">
        <v>45</v>
      </c>
      <c r="AA1378">
        <v>0</v>
      </c>
      <c r="AC1378">
        <v>0</v>
      </c>
      <c r="AG1378" t="s">
        <v>46</v>
      </c>
      <c r="AH1378" t="s">
        <v>158</v>
      </c>
      <c r="AI1378" s="1">
        <v>40787</v>
      </c>
      <c r="AJ1378">
        <v>17255.59</v>
      </c>
      <c r="AK1378" s="33">
        <f t="shared" si="63"/>
        <v>57</v>
      </c>
      <c r="AL1378" t="str">
        <f t="shared" si="64"/>
        <v>54-58</v>
      </c>
      <c r="AM1378" t="str">
        <f t="shared" si="65"/>
        <v>16.000 a 17.999</v>
      </c>
    </row>
    <row r="1379" spans="1:39" x14ac:dyDescent="0.25">
      <c r="A1379" t="s">
        <v>5298</v>
      </c>
      <c r="B1379" t="s">
        <v>36</v>
      </c>
      <c r="C1379">
        <v>2322206</v>
      </c>
      <c r="D1379">
        <v>7187824882</v>
      </c>
      <c r="E1379" t="s">
        <v>5299</v>
      </c>
      <c r="F1379" t="s">
        <v>37</v>
      </c>
      <c r="G1379" t="s">
        <v>5300</v>
      </c>
      <c r="H1379" t="s">
        <v>48</v>
      </c>
      <c r="I1379" t="s">
        <v>39</v>
      </c>
      <c r="K1379" t="s">
        <v>114</v>
      </c>
      <c r="L1379" t="s">
        <v>216</v>
      </c>
      <c r="M1379">
        <v>288</v>
      </c>
      <c r="N1379" t="s">
        <v>186</v>
      </c>
      <c r="O1379" t="s">
        <v>86</v>
      </c>
      <c r="P1379">
        <v>288</v>
      </c>
      <c r="Q1379" t="s">
        <v>186</v>
      </c>
      <c r="R1379" t="s">
        <v>86</v>
      </c>
      <c r="T1379" t="s">
        <v>61</v>
      </c>
      <c r="U1379" t="s">
        <v>1302</v>
      </c>
      <c r="V1379" t="s">
        <v>44</v>
      </c>
      <c r="X1379" t="s">
        <v>45</v>
      </c>
      <c r="AA1379">
        <v>0</v>
      </c>
      <c r="AC1379">
        <v>0</v>
      </c>
      <c r="AG1379" t="s">
        <v>46</v>
      </c>
      <c r="AH1379" t="s">
        <v>158</v>
      </c>
      <c r="AI1379" s="1">
        <v>40590</v>
      </c>
      <c r="AJ1379">
        <v>13890.89</v>
      </c>
      <c r="AK1379" s="33">
        <f t="shared" si="63"/>
        <v>56</v>
      </c>
      <c r="AL1379" t="str">
        <f t="shared" si="64"/>
        <v>54-58</v>
      </c>
      <c r="AM1379" t="str">
        <f t="shared" si="65"/>
        <v>12.000 a 13.999</v>
      </c>
    </row>
    <row r="1380" spans="1:39" x14ac:dyDescent="0.25">
      <c r="A1380" t="s">
        <v>5301</v>
      </c>
      <c r="B1380" t="s">
        <v>36</v>
      </c>
      <c r="C1380">
        <v>3204666</v>
      </c>
      <c r="D1380">
        <v>34628409838</v>
      </c>
      <c r="E1380" t="s">
        <v>5302</v>
      </c>
      <c r="F1380" t="s">
        <v>37</v>
      </c>
      <c r="G1380" t="s">
        <v>5303</v>
      </c>
      <c r="H1380" t="s">
        <v>48</v>
      </c>
      <c r="I1380" t="s">
        <v>39</v>
      </c>
      <c r="K1380" t="s">
        <v>523</v>
      </c>
      <c r="M1380">
        <v>314</v>
      </c>
      <c r="N1380" t="s">
        <v>135</v>
      </c>
      <c r="O1380" t="s">
        <v>86</v>
      </c>
      <c r="P1380">
        <v>314</v>
      </c>
      <c r="Q1380" t="s">
        <v>135</v>
      </c>
      <c r="R1380" t="s">
        <v>86</v>
      </c>
      <c r="T1380" t="s">
        <v>61</v>
      </c>
      <c r="U1380" t="s">
        <v>1244</v>
      </c>
      <c r="V1380" t="s">
        <v>44</v>
      </c>
      <c r="X1380" t="s">
        <v>45</v>
      </c>
      <c r="AA1380">
        <v>0</v>
      </c>
      <c r="AC1380">
        <v>0</v>
      </c>
      <c r="AG1380" t="s">
        <v>46</v>
      </c>
      <c r="AH1380" t="s">
        <v>158</v>
      </c>
      <c r="AI1380" s="1">
        <v>44077</v>
      </c>
      <c r="AJ1380">
        <v>10063.44</v>
      </c>
      <c r="AK1380" s="33">
        <f t="shared" si="63"/>
        <v>37</v>
      </c>
      <c r="AL1380" t="str">
        <f t="shared" si="64"/>
        <v>34-38</v>
      </c>
      <c r="AM1380" t="str">
        <f t="shared" si="65"/>
        <v>10.000 a 11.999</v>
      </c>
    </row>
    <row r="1381" spans="1:39" x14ac:dyDescent="0.25">
      <c r="A1381" t="s">
        <v>5304</v>
      </c>
      <c r="B1381" t="s">
        <v>36</v>
      </c>
      <c r="C1381">
        <v>1171766</v>
      </c>
      <c r="D1381">
        <v>5900551865</v>
      </c>
      <c r="E1381" t="s">
        <v>5305</v>
      </c>
      <c r="F1381" t="s">
        <v>37</v>
      </c>
      <c r="G1381" t="s">
        <v>5306</v>
      </c>
      <c r="H1381" t="s">
        <v>48</v>
      </c>
      <c r="I1381" t="s">
        <v>39</v>
      </c>
      <c r="K1381" t="s">
        <v>72</v>
      </c>
      <c r="L1381" t="s">
        <v>73</v>
      </c>
      <c r="M1381">
        <v>305</v>
      </c>
      <c r="N1381" t="s">
        <v>100</v>
      </c>
      <c r="O1381" t="s">
        <v>86</v>
      </c>
      <c r="P1381">
        <v>305</v>
      </c>
      <c r="Q1381" t="s">
        <v>100</v>
      </c>
      <c r="R1381" t="s">
        <v>86</v>
      </c>
      <c r="T1381" t="s">
        <v>61</v>
      </c>
      <c r="U1381" t="s">
        <v>1351</v>
      </c>
      <c r="V1381" t="s">
        <v>44</v>
      </c>
      <c r="X1381" t="s">
        <v>45</v>
      </c>
      <c r="AA1381">
        <v>0</v>
      </c>
      <c r="AC1381">
        <v>0</v>
      </c>
      <c r="AG1381" t="s">
        <v>46</v>
      </c>
      <c r="AH1381" t="s">
        <v>158</v>
      </c>
      <c r="AI1381" s="1">
        <v>39762</v>
      </c>
      <c r="AJ1381">
        <v>19794.52</v>
      </c>
      <c r="AK1381" s="33">
        <f t="shared" si="63"/>
        <v>57</v>
      </c>
      <c r="AL1381" t="str">
        <f t="shared" si="64"/>
        <v>54-58</v>
      </c>
      <c r="AM1381" t="str">
        <f t="shared" si="65"/>
        <v>18.000 a 19.999</v>
      </c>
    </row>
    <row r="1382" spans="1:39" x14ac:dyDescent="0.25">
      <c r="A1382" t="s">
        <v>5307</v>
      </c>
      <c r="B1382" t="s">
        <v>36</v>
      </c>
      <c r="C1382">
        <v>2083950</v>
      </c>
      <c r="D1382">
        <v>2376138167</v>
      </c>
      <c r="E1382" t="s">
        <v>5308</v>
      </c>
      <c r="F1382" t="s">
        <v>53</v>
      </c>
      <c r="G1382" t="s">
        <v>5309</v>
      </c>
      <c r="H1382" t="s">
        <v>38</v>
      </c>
      <c r="I1382" t="s">
        <v>39</v>
      </c>
      <c r="K1382" t="s">
        <v>56</v>
      </c>
      <c r="M1382">
        <v>414</v>
      </c>
      <c r="N1382" t="s">
        <v>128</v>
      </c>
      <c r="O1382" t="s">
        <v>41</v>
      </c>
      <c r="P1382">
        <v>414</v>
      </c>
      <c r="Q1382" t="s">
        <v>128</v>
      </c>
      <c r="R1382" t="s">
        <v>41</v>
      </c>
      <c r="T1382" t="s">
        <v>61</v>
      </c>
      <c r="U1382" t="s">
        <v>1278</v>
      </c>
      <c r="V1382" t="s">
        <v>44</v>
      </c>
      <c r="X1382" t="s">
        <v>45</v>
      </c>
      <c r="AA1382">
        <v>0</v>
      </c>
      <c r="AC1382">
        <v>0</v>
      </c>
      <c r="AG1382" t="s">
        <v>46</v>
      </c>
      <c r="AH1382" t="s">
        <v>158</v>
      </c>
      <c r="AI1382" s="1">
        <v>41667</v>
      </c>
      <c r="AJ1382">
        <v>12763.01</v>
      </c>
      <c r="AK1382" s="33">
        <f t="shared" si="63"/>
        <v>34</v>
      </c>
      <c r="AL1382" t="str">
        <f t="shared" si="64"/>
        <v>34-38</v>
      </c>
      <c r="AM1382" t="str">
        <f t="shared" si="65"/>
        <v>12.000 a 13.999</v>
      </c>
    </row>
    <row r="1383" spans="1:39" x14ac:dyDescent="0.25">
      <c r="A1383" t="s">
        <v>5310</v>
      </c>
      <c r="B1383" t="s">
        <v>36</v>
      </c>
      <c r="C1383">
        <v>2490405</v>
      </c>
      <c r="D1383">
        <v>78533074549</v>
      </c>
      <c r="E1383" t="s">
        <v>5311</v>
      </c>
      <c r="F1383" t="s">
        <v>53</v>
      </c>
      <c r="G1383" t="s">
        <v>5312</v>
      </c>
      <c r="H1383" t="s">
        <v>67</v>
      </c>
      <c r="I1383" t="s">
        <v>39</v>
      </c>
      <c r="K1383" t="s">
        <v>125</v>
      </c>
      <c r="L1383" t="s">
        <v>3960</v>
      </c>
      <c r="M1383">
        <v>319</v>
      </c>
      <c r="N1383" t="s">
        <v>118</v>
      </c>
      <c r="O1383" t="s">
        <v>86</v>
      </c>
      <c r="P1383">
        <v>319</v>
      </c>
      <c r="Q1383" t="s">
        <v>118</v>
      </c>
      <c r="R1383" t="s">
        <v>86</v>
      </c>
      <c r="T1383" t="s">
        <v>61</v>
      </c>
      <c r="U1383" t="s">
        <v>1269</v>
      </c>
      <c r="V1383" t="s">
        <v>44</v>
      </c>
      <c r="X1383" t="s">
        <v>45</v>
      </c>
      <c r="AA1383">
        <v>0</v>
      </c>
      <c r="AC1383">
        <v>0</v>
      </c>
      <c r="AG1383" t="s">
        <v>46</v>
      </c>
      <c r="AH1383" t="s">
        <v>158</v>
      </c>
      <c r="AI1383" s="1">
        <v>39762</v>
      </c>
      <c r="AJ1383">
        <v>19989.080000000002</v>
      </c>
      <c r="AK1383" s="33">
        <f t="shared" si="63"/>
        <v>43</v>
      </c>
      <c r="AL1383" t="str">
        <f t="shared" si="64"/>
        <v>39-43</v>
      </c>
      <c r="AM1383" t="str">
        <f t="shared" si="65"/>
        <v>18.000 a 19.999</v>
      </c>
    </row>
    <row r="1384" spans="1:39" x14ac:dyDescent="0.25">
      <c r="A1384" t="s">
        <v>5313</v>
      </c>
      <c r="B1384" t="s">
        <v>36</v>
      </c>
      <c r="C1384">
        <v>1258320</v>
      </c>
      <c r="D1384">
        <v>9868940605</v>
      </c>
      <c r="E1384" t="s">
        <v>5314</v>
      </c>
      <c r="F1384" t="s">
        <v>37</v>
      </c>
      <c r="G1384" t="s">
        <v>5315</v>
      </c>
      <c r="H1384" t="s">
        <v>48</v>
      </c>
      <c r="I1384" t="s">
        <v>39</v>
      </c>
      <c r="K1384" t="s">
        <v>40</v>
      </c>
      <c r="M1384">
        <v>305</v>
      </c>
      <c r="N1384" t="s">
        <v>100</v>
      </c>
      <c r="O1384" t="s">
        <v>86</v>
      </c>
      <c r="P1384">
        <v>305</v>
      </c>
      <c r="Q1384" t="s">
        <v>100</v>
      </c>
      <c r="R1384" t="s">
        <v>86</v>
      </c>
      <c r="T1384" t="s">
        <v>52</v>
      </c>
      <c r="U1384" t="s">
        <v>1244</v>
      </c>
      <c r="V1384" t="s">
        <v>825</v>
      </c>
      <c r="X1384" t="s">
        <v>45</v>
      </c>
      <c r="AA1384">
        <v>0</v>
      </c>
      <c r="AC1384">
        <v>0</v>
      </c>
      <c r="AG1384" t="s">
        <v>826</v>
      </c>
      <c r="AH1384" t="s">
        <v>47</v>
      </c>
      <c r="AI1384" s="1">
        <v>44544</v>
      </c>
      <c r="AJ1384">
        <v>3866.06</v>
      </c>
      <c r="AK1384" s="33">
        <f t="shared" si="63"/>
        <v>30</v>
      </c>
      <c r="AL1384" t="str">
        <f t="shared" si="64"/>
        <v>29-33</v>
      </c>
      <c r="AM1384" t="str">
        <f t="shared" si="65"/>
        <v>2.000 a 3.999</v>
      </c>
    </row>
    <row r="1385" spans="1:39" x14ac:dyDescent="0.25">
      <c r="A1385" t="s">
        <v>5316</v>
      </c>
      <c r="B1385" t="s">
        <v>36</v>
      </c>
      <c r="C1385">
        <v>1676253</v>
      </c>
      <c r="D1385">
        <v>1185822674</v>
      </c>
      <c r="E1385" t="s">
        <v>5317</v>
      </c>
      <c r="F1385" t="s">
        <v>37</v>
      </c>
      <c r="G1385" t="s">
        <v>5318</v>
      </c>
      <c r="H1385" t="s">
        <v>48</v>
      </c>
      <c r="I1385" t="s">
        <v>39</v>
      </c>
      <c r="K1385" t="s">
        <v>40</v>
      </c>
      <c r="L1385" t="s">
        <v>59</v>
      </c>
      <c r="M1385">
        <v>332</v>
      </c>
      <c r="N1385" t="s">
        <v>82</v>
      </c>
      <c r="O1385" t="s">
        <v>81</v>
      </c>
      <c r="P1385">
        <v>332</v>
      </c>
      <c r="Q1385" t="s">
        <v>82</v>
      </c>
      <c r="R1385" t="s">
        <v>81</v>
      </c>
      <c r="T1385" t="s">
        <v>61</v>
      </c>
      <c r="U1385" t="s">
        <v>1269</v>
      </c>
      <c r="V1385" t="s">
        <v>44</v>
      </c>
      <c r="X1385" t="s">
        <v>45</v>
      </c>
      <c r="AA1385">
        <v>0</v>
      </c>
      <c r="AC1385">
        <v>0</v>
      </c>
      <c r="AG1385" t="s">
        <v>46</v>
      </c>
      <c r="AH1385" t="s">
        <v>158</v>
      </c>
      <c r="AI1385" s="1">
        <v>39835</v>
      </c>
      <c r="AJ1385">
        <v>17945.810000000001</v>
      </c>
      <c r="AK1385" s="33">
        <f t="shared" si="63"/>
        <v>45</v>
      </c>
      <c r="AL1385" t="str">
        <f t="shared" si="64"/>
        <v>44-48</v>
      </c>
      <c r="AM1385" t="str">
        <f t="shared" si="65"/>
        <v>16.000 a 17.999</v>
      </c>
    </row>
    <row r="1386" spans="1:39" x14ac:dyDescent="0.25">
      <c r="A1386" t="s">
        <v>5319</v>
      </c>
      <c r="B1386" t="s">
        <v>36</v>
      </c>
      <c r="C1386">
        <v>2716040</v>
      </c>
      <c r="D1386">
        <v>5014626602</v>
      </c>
      <c r="E1386" t="s">
        <v>454</v>
      </c>
      <c r="F1386" t="s">
        <v>37</v>
      </c>
      <c r="G1386" t="s">
        <v>5320</v>
      </c>
      <c r="H1386" t="s">
        <v>48</v>
      </c>
      <c r="I1386" t="s">
        <v>39</v>
      </c>
      <c r="K1386" t="s">
        <v>40</v>
      </c>
      <c r="M1386">
        <v>391</v>
      </c>
      <c r="N1386" t="s">
        <v>64</v>
      </c>
      <c r="O1386" t="s">
        <v>41</v>
      </c>
      <c r="P1386">
        <v>391</v>
      </c>
      <c r="Q1386" t="s">
        <v>64</v>
      </c>
      <c r="R1386" t="s">
        <v>41</v>
      </c>
      <c r="T1386" t="s">
        <v>61</v>
      </c>
      <c r="U1386" t="s">
        <v>1269</v>
      </c>
      <c r="V1386" t="s">
        <v>44</v>
      </c>
      <c r="X1386" t="s">
        <v>45</v>
      </c>
      <c r="AA1386">
        <v>0</v>
      </c>
      <c r="AC1386">
        <v>0</v>
      </c>
      <c r="AG1386" t="s">
        <v>46</v>
      </c>
      <c r="AH1386" t="s">
        <v>158</v>
      </c>
      <c r="AI1386" s="1">
        <v>40387</v>
      </c>
      <c r="AJ1386">
        <v>17945.810000000001</v>
      </c>
      <c r="AK1386" s="33">
        <f t="shared" si="63"/>
        <v>42</v>
      </c>
      <c r="AL1386" t="str">
        <f t="shared" si="64"/>
        <v>39-43</v>
      </c>
      <c r="AM1386" t="str">
        <f t="shared" si="65"/>
        <v>16.000 a 17.999</v>
      </c>
    </row>
    <row r="1387" spans="1:39" x14ac:dyDescent="0.25">
      <c r="A1387" t="s">
        <v>5321</v>
      </c>
      <c r="B1387" t="s">
        <v>36</v>
      </c>
      <c r="C1387">
        <v>1549015</v>
      </c>
      <c r="D1387">
        <v>78250455134</v>
      </c>
      <c r="E1387" t="s">
        <v>5322</v>
      </c>
      <c r="F1387" t="s">
        <v>37</v>
      </c>
      <c r="G1387" t="s">
        <v>5323</v>
      </c>
      <c r="H1387" t="s">
        <v>48</v>
      </c>
      <c r="I1387" t="s">
        <v>39</v>
      </c>
      <c r="K1387" t="s">
        <v>56</v>
      </c>
      <c r="L1387" t="s">
        <v>108</v>
      </c>
      <c r="M1387">
        <v>407</v>
      </c>
      <c r="N1387" t="s">
        <v>161</v>
      </c>
      <c r="O1387" t="s">
        <v>41</v>
      </c>
      <c r="P1387">
        <v>407</v>
      </c>
      <c r="Q1387" t="s">
        <v>161</v>
      </c>
      <c r="R1387" t="s">
        <v>41</v>
      </c>
      <c r="T1387" t="s">
        <v>61</v>
      </c>
      <c r="U1387" t="s">
        <v>1241</v>
      </c>
      <c r="V1387" t="s">
        <v>44</v>
      </c>
      <c r="X1387" t="s">
        <v>45</v>
      </c>
      <c r="AA1387">
        <v>0</v>
      </c>
      <c r="AC1387">
        <v>0</v>
      </c>
      <c r="AG1387" t="s">
        <v>46</v>
      </c>
      <c r="AH1387" t="s">
        <v>158</v>
      </c>
      <c r="AI1387" s="1">
        <v>38964</v>
      </c>
      <c r="AJ1387">
        <v>18663.64</v>
      </c>
      <c r="AK1387" s="33">
        <f t="shared" si="63"/>
        <v>46</v>
      </c>
      <c r="AL1387" t="str">
        <f t="shared" si="64"/>
        <v>44-48</v>
      </c>
      <c r="AM1387" t="str">
        <f t="shared" si="65"/>
        <v>18.000 a 19.999</v>
      </c>
    </row>
    <row r="1388" spans="1:39" x14ac:dyDescent="0.25">
      <c r="A1388" t="s">
        <v>5324</v>
      </c>
      <c r="B1388" t="s">
        <v>36</v>
      </c>
      <c r="C1388">
        <v>1893428</v>
      </c>
      <c r="D1388">
        <v>83477012100</v>
      </c>
      <c r="E1388" t="s">
        <v>472</v>
      </c>
      <c r="F1388" t="s">
        <v>37</v>
      </c>
      <c r="G1388" t="s">
        <v>5325</v>
      </c>
      <c r="H1388" t="s">
        <v>48</v>
      </c>
      <c r="I1388" t="s">
        <v>39</v>
      </c>
      <c r="K1388" t="s">
        <v>56</v>
      </c>
      <c r="M1388">
        <v>335</v>
      </c>
      <c r="N1388" t="s">
        <v>159</v>
      </c>
      <c r="O1388" t="s">
        <v>41</v>
      </c>
      <c r="P1388">
        <v>335</v>
      </c>
      <c r="Q1388" t="s">
        <v>159</v>
      </c>
      <c r="R1388" t="s">
        <v>41</v>
      </c>
      <c r="T1388" t="s">
        <v>61</v>
      </c>
      <c r="U1388" t="s">
        <v>1257</v>
      </c>
      <c r="V1388" t="s">
        <v>44</v>
      </c>
      <c r="X1388" t="s">
        <v>45</v>
      </c>
      <c r="AA1388">
        <v>0</v>
      </c>
      <c r="AC1388">
        <v>0</v>
      </c>
      <c r="AG1388" t="s">
        <v>46</v>
      </c>
      <c r="AH1388" t="s">
        <v>158</v>
      </c>
      <c r="AI1388" s="1">
        <v>43735</v>
      </c>
      <c r="AJ1388">
        <v>11800.12</v>
      </c>
      <c r="AK1388" s="33">
        <f t="shared" si="63"/>
        <v>44</v>
      </c>
      <c r="AL1388" t="str">
        <f t="shared" si="64"/>
        <v>44-48</v>
      </c>
      <c r="AM1388" t="str">
        <f t="shared" si="65"/>
        <v>10.000 a 11.999</v>
      </c>
    </row>
    <row r="1389" spans="1:39" x14ac:dyDescent="0.25">
      <c r="A1389" t="s">
        <v>5326</v>
      </c>
      <c r="B1389" t="s">
        <v>36</v>
      </c>
      <c r="C1389">
        <v>1287450</v>
      </c>
      <c r="D1389">
        <v>828945748</v>
      </c>
      <c r="E1389" t="s">
        <v>562</v>
      </c>
      <c r="F1389" t="s">
        <v>53</v>
      </c>
      <c r="G1389" t="s">
        <v>5327</v>
      </c>
      <c r="H1389" t="s">
        <v>48</v>
      </c>
      <c r="I1389" t="s">
        <v>39</v>
      </c>
      <c r="K1389" t="s">
        <v>114</v>
      </c>
      <c r="L1389" t="s">
        <v>4788</v>
      </c>
      <c r="M1389">
        <v>808</v>
      </c>
      <c r="N1389" t="s">
        <v>127</v>
      </c>
      <c r="O1389" t="s">
        <v>41</v>
      </c>
      <c r="P1389">
        <v>808</v>
      </c>
      <c r="Q1389" t="s">
        <v>127</v>
      </c>
      <c r="R1389" t="s">
        <v>41</v>
      </c>
      <c r="T1389" t="s">
        <v>61</v>
      </c>
      <c r="U1389" t="s">
        <v>1241</v>
      </c>
      <c r="V1389" t="s">
        <v>44</v>
      </c>
      <c r="X1389" t="s">
        <v>45</v>
      </c>
      <c r="AA1389">
        <v>0</v>
      </c>
      <c r="AC1389">
        <v>0</v>
      </c>
      <c r="AG1389" t="s">
        <v>46</v>
      </c>
      <c r="AH1389" t="s">
        <v>158</v>
      </c>
      <c r="AI1389" s="1">
        <v>36019</v>
      </c>
      <c r="AJ1389">
        <v>18663.64</v>
      </c>
      <c r="AK1389" s="33">
        <f t="shared" si="63"/>
        <v>52</v>
      </c>
      <c r="AL1389" t="str">
        <f t="shared" si="64"/>
        <v>49-53</v>
      </c>
      <c r="AM1389" t="str">
        <f t="shared" si="65"/>
        <v>18.000 a 19.999</v>
      </c>
    </row>
    <row r="1390" spans="1:39" x14ac:dyDescent="0.25">
      <c r="A1390" t="s">
        <v>5328</v>
      </c>
      <c r="B1390" t="s">
        <v>36</v>
      </c>
      <c r="C1390">
        <v>2144395</v>
      </c>
      <c r="D1390">
        <v>28516588831</v>
      </c>
      <c r="E1390" t="s">
        <v>700</v>
      </c>
      <c r="F1390" t="s">
        <v>53</v>
      </c>
      <c r="G1390" t="s">
        <v>5329</v>
      </c>
      <c r="H1390" t="s">
        <v>48</v>
      </c>
      <c r="I1390" t="s">
        <v>39</v>
      </c>
      <c r="K1390" t="s">
        <v>72</v>
      </c>
      <c r="M1390">
        <v>407</v>
      </c>
      <c r="N1390" t="s">
        <v>161</v>
      </c>
      <c r="O1390" t="s">
        <v>41</v>
      </c>
      <c r="P1390">
        <v>407</v>
      </c>
      <c r="Q1390" t="s">
        <v>161</v>
      </c>
      <c r="R1390" t="s">
        <v>41</v>
      </c>
      <c r="T1390" t="s">
        <v>61</v>
      </c>
      <c r="U1390" t="s">
        <v>1236</v>
      </c>
      <c r="V1390" t="s">
        <v>44</v>
      </c>
      <c r="X1390" t="s">
        <v>45</v>
      </c>
      <c r="AA1390">
        <v>0</v>
      </c>
      <c r="AC1390">
        <v>0</v>
      </c>
      <c r="AG1390" t="s">
        <v>46</v>
      </c>
      <c r="AH1390" t="s">
        <v>158</v>
      </c>
      <c r="AI1390" s="1">
        <v>41849</v>
      </c>
      <c r="AJ1390">
        <v>12272.12</v>
      </c>
      <c r="AK1390" s="33">
        <f t="shared" si="63"/>
        <v>42</v>
      </c>
      <c r="AL1390" t="str">
        <f t="shared" si="64"/>
        <v>39-43</v>
      </c>
      <c r="AM1390" t="str">
        <f t="shared" si="65"/>
        <v>12.000 a 13.999</v>
      </c>
    </row>
    <row r="1391" spans="1:39" x14ac:dyDescent="0.25">
      <c r="A1391" t="s">
        <v>5330</v>
      </c>
      <c r="B1391" t="s">
        <v>36</v>
      </c>
      <c r="C1391">
        <v>1705062</v>
      </c>
      <c r="D1391">
        <v>11668840740</v>
      </c>
      <c r="E1391" t="s">
        <v>5331</v>
      </c>
      <c r="F1391" t="s">
        <v>37</v>
      </c>
      <c r="G1391" t="s">
        <v>5332</v>
      </c>
      <c r="H1391" t="s">
        <v>48</v>
      </c>
      <c r="I1391" t="s">
        <v>39</v>
      </c>
      <c r="K1391" t="s">
        <v>114</v>
      </c>
      <c r="M1391">
        <v>797</v>
      </c>
      <c r="N1391" t="s">
        <v>187</v>
      </c>
      <c r="O1391" t="s">
        <v>55</v>
      </c>
      <c r="P1391">
        <v>1155</v>
      </c>
      <c r="Q1391" t="s">
        <v>188</v>
      </c>
      <c r="R1391" t="s">
        <v>55</v>
      </c>
      <c r="T1391" t="s">
        <v>61</v>
      </c>
      <c r="U1391" t="s">
        <v>1244</v>
      </c>
      <c r="V1391" t="s">
        <v>44</v>
      </c>
      <c r="X1391" t="s">
        <v>45</v>
      </c>
      <c r="AA1391">
        <v>0</v>
      </c>
      <c r="AC1391">
        <v>0</v>
      </c>
      <c r="AG1391" t="s">
        <v>46</v>
      </c>
      <c r="AH1391" t="s">
        <v>158</v>
      </c>
      <c r="AI1391" s="1">
        <v>44762</v>
      </c>
      <c r="AJ1391">
        <v>9616.18</v>
      </c>
      <c r="AK1391" s="33">
        <f t="shared" si="63"/>
        <v>37</v>
      </c>
      <c r="AL1391" t="str">
        <f t="shared" si="64"/>
        <v>34-38</v>
      </c>
      <c r="AM1391" t="str">
        <f t="shared" si="65"/>
        <v>8.000 a 9.999</v>
      </c>
    </row>
    <row r="1392" spans="1:39" x14ac:dyDescent="0.25">
      <c r="A1392" t="s">
        <v>5333</v>
      </c>
      <c r="B1392" t="s">
        <v>36</v>
      </c>
      <c r="C1392">
        <v>1167724</v>
      </c>
      <c r="D1392">
        <v>2682372040</v>
      </c>
      <c r="E1392" t="s">
        <v>5334</v>
      </c>
      <c r="F1392" t="s">
        <v>37</v>
      </c>
      <c r="G1392" t="s">
        <v>5335</v>
      </c>
      <c r="H1392" t="s">
        <v>48</v>
      </c>
      <c r="I1392" t="s">
        <v>39</v>
      </c>
      <c r="K1392" t="s">
        <v>40</v>
      </c>
      <c r="M1392">
        <v>288</v>
      </c>
      <c r="N1392" t="s">
        <v>186</v>
      </c>
      <c r="O1392" t="s">
        <v>86</v>
      </c>
      <c r="P1392">
        <v>288</v>
      </c>
      <c r="Q1392" t="s">
        <v>186</v>
      </c>
      <c r="R1392" t="s">
        <v>86</v>
      </c>
      <c r="T1392" t="s">
        <v>61</v>
      </c>
      <c r="U1392" t="s">
        <v>1244</v>
      </c>
      <c r="V1392" t="s">
        <v>44</v>
      </c>
      <c r="X1392" t="s">
        <v>45</v>
      </c>
      <c r="AA1392">
        <v>0</v>
      </c>
      <c r="AC1392">
        <v>0</v>
      </c>
      <c r="AG1392" t="s">
        <v>46</v>
      </c>
      <c r="AH1392" t="s">
        <v>158</v>
      </c>
      <c r="AI1392" s="1">
        <v>44524</v>
      </c>
      <c r="AJ1392">
        <v>9616.18</v>
      </c>
      <c r="AK1392" s="33">
        <f t="shared" si="63"/>
        <v>31</v>
      </c>
      <c r="AL1392" t="str">
        <f t="shared" si="64"/>
        <v>29-33</v>
      </c>
      <c r="AM1392" t="str">
        <f t="shared" si="65"/>
        <v>8.000 a 9.999</v>
      </c>
    </row>
    <row r="1393" spans="1:39" x14ac:dyDescent="0.25">
      <c r="A1393" t="s">
        <v>5336</v>
      </c>
      <c r="B1393" t="s">
        <v>36</v>
      </c>
      <c r="C1393">
        <v>2257926</v>
      </c>
      <c r="D1393">
        <v>6267023648</v>
      </c>
      <c r="E1393" t="s">
        <v>5337</v>
      </c>
      <c r="F1393" t="s">
        <v>37</v>
      </c>
      <c r="G1393" t="s">
        <v>5338</v>
      </c>
      <c r="H1393" t="s">
        <v>48</v>
      </c>
      <c r="I1393" t="s">
        <v>39</v>
      </c>
      <c r="K1393" t="s">
        <v>72</v>
      </c>
      <c r="M1393">
        <v>305</v>
      </c>
      <c r="N1393" t="s">
        <v>100</v>
      </c>
      <c r="O1393" t="s">
        <v>86</v>
      </c>
      <c r="P1393">
        <v>305</v>
      </c>
      <c r="Q1393" t="s">
        <v>100</v>
      </c>
      <c r="R1393" t="s">
        <v>86</v>
      </c>
      <c r="T1393" t="s">
        <v>52</v>
      </c>
      <c r="U1393" t="s">
        <v>1482</v>
      </c>
      <c r="V1393" t="s">
        <v>44</v>
      </c>
      <c r="X1393" t="s">
        <v>45</v>
      </c>
      <c r="Z1393" t="s">
        <v>314</v>
      </c>
      <c r="AA1393">
        <v>0</v>
      </c>
      <c r="AC1393">
        <v>0</v>
      </c>
      <c r="AE1393" t="s">
        <v>5339</v>
      </c>
      <c r="AF1393" t="s">
        <v>5340</v>
      </c>
      <c r="AG1393" t="s">
        <v>46</v>
      </c>
      <c r="AH1393" t="s">
        <v>158</v>
      </c>
      <c r="AI1393" s="1">
        <v>42290</v>
      </c>
      <c r="AJ1393">
        <v>0</v>
      </c>
      <c r="AK1393" s="33">
        <f t="shared" si="63"/>
        <v>37</v>
      </c>
      <c r="AL1393" t="str">
        <f t="shared" si="64"/>
        <v>34-38</v>
      </c>
      <c r="AM1393" t="str">
        <f t="shared" si="65"/>
        <v>até 1.999</v>
      </c>
    </row>
    <row r="1394" spans="1:39" x14ac:dyDescent="0.25">
      <c r="A1394" t="s">
        <v>5341</v>
      </c>
      <c r="B1394" t="s">
        <v>36</v>
      </c>
      <c r="C1394">
        <v>2029000</v>
      </c>
      <c r="D1394">
        <v>71119752191</v>
      </c>
      <c r="E1394" t="s">
        <v>4124</v>
      </c>
      <c r="F1394" t="s">
        <v>37</v>
      </c>
      <c r="G1394" t="s">
        <v>5342</v>
      </c>
      <c r="H1394" t="s">
        <v>48</v>
      </c>
      <c r="I1394" t="s">
        <v>39</v>
      </c>
      <c r="K1394" t="s">
        <v>56</v>
      </c>
      <c r="M1394">
        <v>294</v>
      </c>
      <c r="N1394" t="s">
        <v>137</v>
      </c>
      <c r="O1394" t="s">
        <v>86</v>
      </c>
      <c r="P1394">
        <v>294</v>
      </c>
      <c r="Q1394" t="s">
        <v>137</v>
      </c>
      <c r="R1394" t="s">
        <v>86</v>
      </c>
      <c r="T1394" t="s">
        <v>61</v>
      </c>
      <c r="U1394" t="s">
        <v>1278</v>
      </c>
      <c r="V1394" t="s">
        <v>44</v>
      </c>
      <c r="X1394" t="s">
        <v>45</v>
      </c>
      <c r="AA1394">
        <v>0</v>
      </c>
      <c r="AC1394">
        <v>0</v>
      </c>
      <c r="AG1394" t="s">
        <v>46</v>
      </c>
      <c r="AH1394" t="s">
        <v>158</v>
      </c>
      <c r="AI1394" s="1">
        <v>41407</v>
      </c>
      <c r="AJ1394">
        <v>12763.01</v>
      </c>
      <c r="AK1394" s="33">
        <f t="shared" si="63"/>
        <v>41</v>
      </c>
      <c r="AL1394" t="str">
        <f t="shared" si="64"/>
        <v>39-43</v>
      </c>
      <c r="AM1394" t="str">
        <f t="shared" si="65"/>
        <v>12.000 a 13.999</v>
      </c>
    </row>
    <row r="1395" spans="1:39" x14ac:dyDescent="0.25">
      <c r="A1395" t="s">
        <v>5343</v>
      </c>
      <c r="B1395" t="s">
        <v>36</v>
      </c>
      <c r="C1395">
        <v>1804146</v>
      </c>
      <c r="D1395">
        <v>5246030733</v>
      </c>
      <c r="E1395" t="s">
        <v>447</v>
      </c>
      <c r="F1395" t="s">
        <v>37</v>
      </c>
      <c r="G1395" t="s">
        <v>5344</v>
      </c>
      <c r="H1395" t="s">
        <v>48</v>
      </c>
      <c r="I1395" t="s">
        <v>39</v>
      </c>
      <c r="K1395" t="s">
        <v>114</v>
      </c>
      <c r="M1395">
        <v>294</v>
      </c>
      <c r="N1395" t="s">
        <v>137</v>
      </c>
      <c r="O1395" t="s">
        <v>86</v>
      </c>
      <c r="P1395">
        <v>294</v>
      </c>
      <c r="Q1395" t="s">
        <v>137</v>
      </c>
      <c r="R1395" t="s">
        <v>86</v>
      </c>
      <c r="T1395" t="s">
        <v>61</v>
      </c>
      <c r="U1395" t="s">
        <v>1269</v>
      </c>
      <c r="V1395" t="s">
        <v>44</v>
      </c>
      <c r="X1395" t="s">
        <v>45</v>
      </c>
      <c r="AA1395">
        <v>0</v>
      </c>
      <c r="AC1395">
        <v>0</v>
      </c>
      <c r="AG1395" t="s">
        <v>46</v>
      </c>
      <c r="AH1395" t="s">
        <v>158</v>
      </c>
      <c r="AI1395" s="1">
        <v>40394</v>
      </c>
      <c r="AJ1395">
        <v>18780.490000000002</v>
      </c>
      <c r="AK1395" s="33">
        <f t="shared" si="63"/>
        <v>43</v>
      </c>
      <c r="AL1395" t="str">
        <f t="shared" si="64"/>
        <v>39-43</v>
      </c>
      <c r="AM1395" t="str">
        <f t="shared" si="65"/>
        <v>18.000 a 19.999</v>
      </c>
    </row>
    <row r="1396" spans="1:39" x14ac:dyDescent="0.25">
      <c r="A1396" t="s">
        <v>5345</v>
      </c>
      <c r="B1396" t="s">
        <v>36</v>
      </c>
      <c r="C1396">
        <v>1057798</v>
      </c>
      <c r="D1396">
        <v>35595258888</v>
      </c>
      <c r="E1396" t="s">
        <v>5346</v>
      </c>
      <c r="F1396" t="s">
        <v>37</v>
      </c>
      <c r="G1396" t="s">
        <v>5347</v>
      </c>
      <c r="H1396" t="s">
        <v>48</v>
      </c>
      <c r="I1396" t="s">
        <v>39</v>
      </c>
      <c r="K1396" t="s">
        <v>72</v>
      </c>
      <c r="M1396">
        <v>806</v>
      </c>
      <c r="N1396" t="s">
        <v>265</v>
      </c>
      <c r="O1396" t="s">
        <v>41</v>
      </c>
      <c r="P1396">
        <v>806</v>
      </c>
      <c r="Q1396" t="s">
        <v>265</v>
      </c>
      <c r="R1396" t="s">
        <v>41</v>
      </c>
      <c r="T1396" t="s">
        <v>61</v>
      </c>
      <c r="U1396" t="s">
        <v>1257</v>
      </c>
      <c r="V1396" t="s">
        <v>44</v>
      </c>
      <c r="X1396" t="s">
        <v>45</v>
      </c>
      <c r="AA1396">
        <v>0</v>
      </c>
      <c r="AC1396">
        <v>0</v>
      </c>
      <c r="AG1396" t="s">
        <v>46</v>
      </c>
      <c r="AH1396" t="s">
        <v>158</v>
      </c>
      <c r="AI1396" s="1">
        <v>43340</v>
      </c>
      <c r="AJ1396">
        <v>11800.12</v>
      </c>
      <c r="AK1396" s="33">
        <f t="shared" si="63"/>
        <v>34</v>
      </c>
      <c r="AL1396" t="str">
        <f t="shared" si="64"/>
        <v>34-38</v>
      </c>
      <c r="AM1396" t="str">
        <f t="shared" si="65"/>
        <v>10.000 a 11.999</v>
      </c>
    </row>
    <row r="1397" spans="1:39" x14ac:dyDescent="0.25">
      <c r="A1397" t="s">
        <v>5348</v>
      </c>
      <c r="B1397" t="s">
        <v>36</v>
      </c>
      <c r="C1397">
        <v>1648042</v>
      </c>
      <c r="D1397">
        <v>1336639652</v>
      </c>
      <c r="E1397" t="s">
        <v>5349</v>
      </c>
      <c r="F1397" t="s">
        <v>37</v>
      </c>
      <c r="G1397" t="s">
        <v>5350</v>
      </c>
      <c r="H1397" t="s">
        <v>48</v>
      </c>
      <c r="I1397" t="s">
        <v>39</v>
      </c>
      <c r="K1397" t="s">
        <v>40</v>
      </c>
      <c r="M1397">
        <v>314</v>
      </c>
      <c r="N1397" t="s">
        <v>135</v>
      </c>
      <c r="O1397" t="s">
        <v>86</v>
      </c>
      <c r="P1397">
        <v>314</v>
      </c>
      <c r="Q1397" t="s">
        <v>135</v>
      </c>
      <c r="R1397" t="s">
        <v>86</v>
      </c>
      <c r="T1397" t="s">
        <v>61</v>
      </c>
      <c r="U1397" t="s">
        <v>1269</v>
      </c>
      <c r="V1397" t="s">
        <v>44</v>
      </c>
      <c r="X1397" t="s">
        <v>45</v>
      </c>
      <c r="AA1397">
        <v>0</v>
      </c>
      <c r="AC1397">
        <v>0</v>
      </c>
      <c r="AG1397" t="s">
        <v>46</v>
      </c>
      <c r="AH1397" t="s">
        <v>158</v>
      </c>
      <c r="AI1397" s="1">
        <v>40403</v>
      </c>
      <c r="AJ1397">
        <v>17945.810000000001</v>
      </c>
      <c r="AK1397" s="33">
        <f t="shared" si="63"/>
        <v>42</v>
      </c>
      <c r="AL1397" t="str">
        <f t="shared" si="64"/>
        <v>39-43</v>
      </c>
      <c r="AM1397" t="str">
        <f t="shared" si="65"/>
        <v>16.000 a 17.999</v>
      </c>
    </row>
    <row r="1398" spans="1:39" x14ac:dyDescent="0.25">
      <c r="A1398" t="s">
        <v>5351</v>
      </c>
      <c r="B1398" t="s">
        <v>36</v>
      </c>
      <c r="C1398">
        <v>3150634</v>
      </c>
      <c r="D1398">
        <v>39339564634</v>
      </c>
      <c r="E1398" t="s">
        <v>5352</v>
      </c>
      <c r="F1398" t="s">
        <v>37</v>
      </c>
      <c r="G1398" t="s">
        <v>5353</v>
      </c>
      <c r="H1398" t="s">
        <v>48</v>
      </c>
      <c r="I1398" t="s">
        <v>39</v>
      </c>
      <c r="K1398" t="s">
        <v>40</v>
      </c>
      <c r="L1398" t="s">
        <v>59</v>
      </c>
      <c r="M1398">
        <v>288</v>
      </c>
      <c r="N1398" t="s">
        <v>186</v>
      </c>
      <c r="O1398" t="s">
        <v>86</v>
      </c>
      <c r="P1398">
        <v>288</v>
      </c>
      <c r="Q1398" t="s">
        <v>186</v>
      </c>
      <c r="R1398" t="s">
        <v>86</v>
      </c>
      <c r="T1398" t="s">
        <v>61</v>
      </c>
      <c r="U1398" t="s">
        <v>1241</v>
      </c>
      <c r="V1398" t="s">
        <v>44</v>
      </c>
      <c r="X1398" t="s">
        <v>45</v>
      </c>
      <c r="AA1398">
        <v>0</v>
      </c>
      <c r="AC1398">
        <v>0</v>
      </c>
      <c r="AG1398" t="s">
        <v>46</v>
      </c>
      <c r="AH1398" t="s">
        <v>158</v>
      </c>
      <c r="AI1398" s="1">
        <v>38947</v>
      </c>
      <c r="AJ1398">
        <v>18663.64</v>
      </c>
      <c r="AK1398" s="33">
        <f t="shared" si="63"/>
        <v>61</v>
      </c>
      <c r="AL1398" t="str">
        <f t="shared" si="64"/>
        <v>59-63</v>
      </c>
      <c r="AM1398" t="str">
        <f t="shared" si="65"/>
        <v>18.000 a 19.999</v>
      </c>
    </row>
    <row r="1399" spans="1:39" x14ac:dyDescent="0.25">
      <c r="A1399" t="s">
        <v>5354</v>
      </c>
      <c r="B1399" t="s">
        <v>36</v>
      </c>
      <c r="C1399">
        <v>2806767</v>
      </c>
      <c r="D1399">
        <v>8014391675</v>
      </c>
      <c r="E1399" t="s">
        <v>443</v>
      </c>
      <c r="F1399" t="s">
        <v>37</v>
      </c>
      <c r="G1399" t="s">
        <v>5355</v>
      </c>
      <c r="H1399" t="s">
        <v>38</v>
      </c>
      <c r="I1399" t="s">
        <v>39</v>
      </c>
      <c r="K1399" t="s">
        <v>40</v>
      </c>
      <c r="M1399">
        <v>360</v>
      </c>
      <c r="N1399" t="s">
        <v>455</v>
      </c>
      <c r="O1399" t="s">
        <v>41</v>
      </c>
      <c r="P1399">
        <v>360</v>
      </c>
      <c r="Q1399" t="s">
        <v>455</v>
      </c>
      <c r="R1399" t="s">
        <v>41</v>
      </c>
      <c r="T1399" t="s">
        <v>61</v>
      </c>
      <c r="U1399" t="s">
        <v>1302</v>
      </c>
      <c r="V1399" t="s">
        <v>44</v>
      </c>
      <c r="X1399" t="s">
        <v>45</v>
      </c>
      <c r="AA1399">
        <v>0</v>
      </c>
      <c r="AC1399">
        <v>0</v>
      </c>
      <c r="AG1399" t="s">
        <v>46</v>
      </c>
      <c r="AH1399" t="s">
        <v>158</v>
      </c>
      <c r="AI1399" s="1">
        <v>41102</v>
      </c>
      <c r="AJ1399">
        <v>13273.52</v>
      </c>
      <c r="AK1399" s="33">
        <f t="shared" si="63"/>
        <v>35</v>
      </c>
      <c r="AL1399" t="str">
        <f t="shared" si="64"/>
        <v>34-38</v>
      </c>
      <c r="AM1399" t="str">
        <f t="shared" si="65"/>
        <v>12.000 a 13.999</v>
      </c>
    </row>
    <row r="1400" spans="1:39" x14ac:dyDescent="0.25">
      <c r="A1400" t="s">
        <v>5356</v>
      </c>
      <c r="B1400" t="s">
        <v>36</v>
      </c>
      <c r="C1400">
        <v>1110333</v>
      </c>
      <c r="D1400">
        <v>7319751623</v>
      </c>
      <c r="E1400" t="s">
        <v>5357</v>
      </c>
      <c r="F1400" t="s">
        <v>53</v>
      </c>
      <c r="G1400" t="s">
        <v>5358</v>
      </c>
      <c r="H1400" t="s">
        <v>48</v>
      </c>
      <c r="I1400" t="s">
        <v>39</v>
      </c>
      <c r="K1400" t="s">
        <v>40</v>
      </c>
      <c r="M1400">
        <v>789</v>
      </c>
      <c r="N1400" t="s">
        <v>252</v>
      </c>
      <c r="O1400" t="s">
        <v>104</v>
      </c>
      <c r="P1400">
        <v>410</v>
      </c>
      <c r="Q1400" t="s">
        <v>253</v>
      </c>
      <c r="R1400" t="s">
        <v>41</v>
      </c>
      <c r="T1400" t="s">
        <v>61</v>
      </c>
      <c r="U1400" t="s">
        <v>1534</v>
      </c>
      <c r="V1400" t="s">
        <v>44</v>
      </c>
      <c r="X1400" t="s">
        <v>45</v>
      </c>
      <c r="AA1400">
        <v>0</v>
      </c>
      <c r="AC1400">
        <v>0</v>
      </c>
      <c r="AG1400" t="s">
        <v>46</v>
      </c>
      <c r="AH1400" t="s">
        <v>158</v>
      </c>
      <c r="AI1400" s="1">
        <v>43812</v>
      </c>
      <c r="AJ1400">
        <v>10097</v>
      </c>
      <c r="AK1400" s="33">
        <f t="shared" si="63"/>
        <v>37</v>
      </c>
      <c r="AL1400" t="str">
        <f t="shared" si="64"/>
        <v>34-38</v>
      </c>
      <c r="AM1400" t="str">
        <f t="shared" si="65"/>
        <v>10.000 a 11.999</v>
      </c>
    </row>
    <row r="1401" spans="1:39" x14ac:dyDescent="0.25">
      <c r="A1401" t="s">
        <v>5359</v>
      </c>
      <c r="B1401" t="s">
        <v>36</v>
      </c>
      <c r="C1401">
        <v>2686338</v>
      </c>
      <c r="D1401">
        <v>4932934696</v>
      </c>
      <c r="E1401" t="s">
        <v>5360</v>
      </c>
      <c r="F1401" t="s">
        <v>53</v>
      </c>
      <c r="G1401" t="s">
        <v>5361</v>
      </c>
      <c r="H1401" t="s">
        <v>48</v>
      </c>
      <c r="I1401" t="s">
        <v>39</v>
      </c>
      <c r="K1401" t="s">
        <v>40</v>
      </c>
      <c r="L1401" t="s">
        <v>134</v>
      </c>
      <c r="M1401">
        <v>391</v>
      </c>
      <c r="N1401" t="s">
        <v>64</v>
      </c>
      <c r="O1401" t="s">
        <v>41</v>
      </c>
      <c r="P1401">
        <v>391</v>
      </c>
      <c r="Q1401" t="s">
        <v>64</v>
      </c>
      <c r="R1401" t="s">
        <v>41</v>
      </c>
      <c r="T1401" t="s">
        <v>61</v>
      </c>
      <c r="U1401" t="s">
        <v>1269</v>
      </c>
      <c r="V1401" t="s">
        <v>44</v>
      </c>
      <c r="X1401" t="s">
        <v>45</v>
      </c>
      <c r="AA1401">
        <v>0</v>
      </c>
      <c r="AC1401">
        <v>0</v>
      </c>
      <c r="AG1401" t="s">
        <v>46</v>
      </c>
      <c r="AH1401" t="s">
        <v>158</v>
      </c>
      <c r="AI1401" s="1">
        <v>40235</v>
      </c>
      <c r="AJ1401">
        <v>17945.810000000001</v>
      </c>
      <c r="AK1401" s="33">
        <f t="shared" si="63"/>
        <v>42</v>
      </c>
      <c r="AL1401" t="str">
        <f t="shared" si="64"/>
        <v>39-43</v>
      </c>
      <c r="AM1401" t="str">
        <f t="shared" si="65"/>
        <v>16.000 a 17.999</v>
      </c>
    </row>
    <row r="1402" spans="1:39" x14ac:dyDescent="0.25">
      <c r="A1402" t="s">
        <v>5362</v>
      </c>
      <c r="B1402" t="s">
        <v>36</v>
      </c>
      <c r="C1402">
        <v>1123583</v>
      </c>
      <c r="D1402">
        <v>8639084890</v>
      </c>
      <c r="E1402" t="s">
        <v>5363</v>
      </c>
      <c r="F1402" t="s">
        <v>37</v>
      </c>
      <c r="G1402" t="s">
        <v>5364</v>
      </c>
      <c r="H1402" t="s">
        <v>48</v>
      </c>
      <c r="I1402" t="s">
        <v>39</v>
      </c>
      <c r="K1402" t="s">
        <v>72</v>
      </c>
      <c r="L1402" t="s">
        <v>563</v>
      </c>
      <c r="M1402">
        <v>376</v>
      </c>
      <c r="N1402" t="s">
        <v>164</v>
      </c>
      <c r="O1402" t="s">
        <v>41</v>
      </c>
      <c r="P1402">
        <v>376</v>
      </c>
      <c r="Q1402" t="s">
        <v>164</v>
      </c>
      <c r="R1402" t="s">
        <v>41</v>
      </c>
      <c r="T1402" t="s">
        <v>52</v>
      </c>
      <c r="U1402" t="s">
        <v>1257</v>
      </c>
      <c r="V1402" t="s">
        <v>44</v>
      </c>
      <c r="X1402" t="s">
        <v>45</v>
      </c>
      <c r="AA1402">
        <v>0</v>
      </c>
      <c r="AC1402">
        <v>0</v>
      </c>
      <c r="AG1402" t="s">
        <v>46</v>
      </c>
      <c r="AH1402" t="s">
        <v>158</v>
      </c>
      <c r="AI1402" s="1">
        <v>34731</v>
      </c>
      <c r="AJ1402">
        <v>8452.17</v>
      </c>
      <c r="AK1402" s="33">
        <f t="shared" si="63"/>
        <v>56</v>
      </c>
      <c r="AL1402" t="str">
        <f t="shared" si="64"/>
        <v>54-58</v>
      </c>
      <c r="AM1402" t="str">
        <f t="shared" si="65"/>
        <v>8.000 a 9.999</v>
      </c>
    </row>
    <row r="1403" spans="1:39" x14ac:dyDescent="0.25">
      <c r="A1403" t="s">
        <v>5365</v>
      </c>
      <c r="B1403" t="s">
        <v>36</v>
      </c>
      <c r="C1403">
        <v>2025127</v>
      </c>
      <c r="D1403">
        <v>3388419116</v>
      </c>
      <c r="E1403" t="s">
        <v>5366</v>
      </c>
      <c r="F1403" t="s">
        <v>53</v>
      </c>
      <c r="G1403" t="s">
        <v>5367</v>
      </c>
      <c r="H1403" t="s">
        <v>48</v>
      </c>
      <c r="I1403" t="s">
        <v>39</v>
      </c>
      <c r="K1403" t="s">
        <v>56</v>
      </c>
      <c r="M1403">
        <v>305</v>
      </c>
      <c r="N1403" t="s">
        <v>100</v>
      </c>
      <c r="O1403" t="s">
        <v>86</v>
      </c>
      <c r="P1403">
        <v>305</v>
      </c>
      <c r="Q1403" t="s">
        <v>100</v>
      </c>
      <c r="R1403" t="s">
        <v>86</v>
      </c>
      <c r="T1403" t="s">
        <v>77</v>
      </c>
      <c r="U1403" t="s">
        <v>1244</v>
      </c>
      <c r="V1403" t="s">
        <v>825</v>
      </c>
      <c r="X1403" t="s">
        <v>45</v>
      </c>
      <c r="AA1403">
        <v>0</v>
      </c>
      <c r="AC1403">
        <v>0</v>
      </c>
      <c r="AG1403" t="s">
        <v>826</v>
      </c>
      <c r="AH1403" t="s">
        <v>47</v>
      </c>
      <c r="AI1403" s="1">
        <v>44713</v>
      </c>
      <c r="AJ1403">
        <v>3259.43</v>
      </c>
      <c r="AK1403" s="33">
        <f t="shared" si="63"/>
        <v>28</v>
      </c>
      <c r="AL1403" t="str">
        <f t="shared" si="64"/>
        <v>24-28</v>
      </c>
      <c r="AM1403" t="str">
        <f t="shared" si="65"/>
        <v>2.000 a 3.999</v>
      </c>
    </row>
    <row r="1404" spans="1:39" x14ac:dyDescent="0.25">
      <c r="A1404" t="s">
        <v>5368</v>
      </c>
      <c r="B1404" t="s">
        <v>36</v>
      </c>
      <c r="C1404">
        <v>411556</v>
      </c>
      <c r="D1404">
        <v>19497881649</v>
      </c>
      <c r="E1404" t="s">
        <v>5369</v>
      </c>
      <c r="F1404" t="s">
        <v>53</v>
      </c>
      <c r="G1404" t="s">
        <v>5370</v>
      </c>
      <c r="H1404" t="s">
        <v>48</v>
      </c>
      <c r="I1404" t="s">
        <v>39</v>
      </c>
      <c r="K1404" t="s">
        <v>40</v>
      </c>
      <c r="L1404" t="s">
        <v>197</v>
      </c>
      <c r="M1404">
        <v>307</v>
      </c>
      <c r="N1404" t="s">
        <v>1332</v>
      </c>
      <c r="O1404" t="s">
        <v>86</v>
      </c>
      <c r="P1404">
        <v>305</v>
      </c>
      <c r="Q1404" t="s">
        <v>100</v>
      </c>
      <c r="R1404" t="s">
        <v>86</v>
      </c>
      <c r="T1404" t="s">
        <v>43</v>
      </c>
      <c r="U1404" t="s">
        <v>1252</v>
      </c>
      <c r="V1404" t="s">
        <v>44</v>
      </c>
      <c r="X1404" t="s">
        <v>45</v>
      </c>
      <c r="AA1404">
        <v>0</v>
      </c>
      <c r="AC1404">
        <v>0</v>
      </c>
      <c r="AG1404" t="s">
        <v>46</v>
      </c>
      <c r="AH1404" t="s">
        <v>47</v>
      </c>
      <c r="AI1404" s="1">
        <v>28216</v>
      </c>
      <c r="AJ1404">
        <v>20111.22</v>
      </c>
      <c r="AK1404" s="33">
        <f t="shared" si="63"/>
        <v>72</v>
      </c>
      <c r="AL1404" t="str">
        <f t="shared" si="64"/>
        <v>69 ou mais</v>
      </c>
      <c r="AM1404" t="str">
        <f t="shared" si="65"/>
        <v>20.000 ou mais</v>
      </c>
    </row>
    <row r="1405" spans="1:39" x14ac:dyDescent="0.25">
      <c r="A1405" t="s">
        <v>5371</v>
      </c>
      <c r="B1405" t="s">
        <v>36</v>
      </c>
      <c r="C1405">
        <v>2084253</v>
      </c>
      <c r="D1405">
        <v>7976669745</v>
      </c>
      <c r="E1405" t="s">
        <v>3669</v>
      </c>
      <c r="F1405" t="s">
        <v>53</v>
      </c>
      <c r="G1405" t="s">
        <v>5372</v>
      </c>
      <c r="H1405" t="s">
        <v>67</v>
      </c>
      <c r="I1405" t="s">
        <v>39</v>
      </c>
      <c r="K1405" t="s">
        <v>68</v>
      </c>
      <c r="M1405">
        <v>1155</v>
      </c>
      <c r="N1405" t="s">
        <v>188</v>
      </c>
      <c r="O1405" t="s">
        <v>55</v>
      </c>
      <c r="P1405">
        <v>1155</v>
      </c>
      <c r="Q1405" t="s">
        <v>188</v>
      </c>
      <c r="R1405" t="s">
        <v>55</v>
      </c>
      <c r="T1405" t="s">
        <v>61</v>
      </c>
      <c r="U1405" t="s">
        <v>1278</v>
      </c>
      <c r="V1405" t="s">
        <v>44</v>
      </c>
      <c r="X1405" t="s">
        <v>45</v>
      </c>
      <c r="AA1405">
        <v>0</v>
      </c>
      <c r="AC1405">
        <v>0</v>
      </c>
      <c r="AG1405" t="s">
        <v>46</v>
      </c>
      <c r="AH1405" t="s">
        <v>158</v>
      </c>
      <c r="AI1405" s="1">
        <v>41648</v>
      </c>
      <c r="AJ1405">
        <v>13746.19</v>
      </c>
      <c r="AK1405" s="33">
        <f t="shared" si="63"/>
        <v>45</v>
      </c>
      <c r="AL1405" t="str">
        <f t="shared" si="64"/>
        <v>44-48</v>
      </c>
      <c r="AM1405" t="str">
        <f t="shared" si="65"/>
        <v>12.000 a 13.999</v>
      </c>
    </row>
    <row r="1406" spans="1:39" x14ac:dyDescent="0.25">
      <c r="A1406" t="s">
        <v>5373</v>
      </c>
      <c r="B1406" t="s">
        <v>36</v>
      </c>
      <c r="C1406">
        <v>412791</v>
      </c>
      <c r="D1406">
        <v>45805431653</v>
      </c>
      <c r="E1406" t="s">
        <v>5374</v>
      </c>
      <c r="F1406" t="s">
        <v>53</v>
      </c>
      <c r="G1406" t="s">
        <v>5375</v>
      </c>
      <c r="H1406" t="s">
        <v>48</v>
      </c>
      <c r="I1406" t="s">
        <v>39</v>
      </c>
      <c r="K1406" t="s">
        <v>40</v>
      </c>
      <c r="L1406" t="s">
        <v>59</v>
      </c>
      <c r="M1406">
        <v>335</v>
      </c>
      <c r="N1406" t="s">
        <v>159</v>
      </c>
      <c r="O1406" t="s">
        <v>41</v>
      </c>
      <c r="P1406">
        <v>335</v>
      </c>
      <c r="Q1406" t="s">
        <v>159</v>
      </c>
      <c r="R1406" t="s">
        <v>41</v>
      </c>
      <c r="T1406" t="s">
        <v>61</v>
      </c>
      <c r="U1406" t="s">
        <v>1252</v>
      </c>
      <c r="V1406" t="s">
        <v>44</v>
      </c>
      <c r="X1406" t="s">
        <v>45</v>
      </c>
      <c r="AA1406">
        <v>0</v>
      </c>
      <c r="AC1406">
        <v>0</v>
      </c>
      <c r="AG1406" t="s">
        <v>46</v>
      </c>
      <c r="AH1406" t="s">
        <v>158</v>
      </c>
      <c r="AI1406" s="1">
        <v>31811</v>
      </c>
      <c r="AJ1406">
        <v>24810.37</v>
      </c>
      <c r="AK1406" s="33">
        <f t="shared" si="63"/>
        <v>59</v>
      </c>
      <c r="AL1406" t="str">
        <f t="shared" si="64"/>
        <v>59-63</v>
      </c>
      <c r="AM1406" t="str">
        <f t="shared" si="65"/>
        <v>20.000 ou mais</v>
      </c>
    </row>
    <row r="1407" spans="1:39" x14ac:dyDescent="0.25">
      <c r="A1407" t="s">
        <v>5376</v>
      </c>
      <c r="B1407" t="s">
        <v>36</v>
      </c>
      <c r="C1407">
        <v>3317571</v>
      </c>
      <c r="D1407">
        <v>98974688034</v>
      </c>
      <c r="E1407" t="s">
        <v>5377</v>
      </c>
      <c r="F1407" t="s">
        <v>53</v>
      </c>
      <c r="G1407" t="s">
        <v>5378</v>
      </c>
      <c r="H1407" t="s">
        <v>48</v>
      </c>
      <c r="I1407" t="s">
        <v>39</v>
      </c>
      <c r="K1407" t="s">
        <v>271</v>
      </c>
      <c r="M1407">
        <v>288</v>
      </c>
      <c r="N1407" t="s">
        <v>186</v>
      </c>
      <c r="O1407" t="s">
        <v>86</v>
      </c>
      <c r="P1407">
        <v>288</v>
      </c>
      <c r="Q1407" t="s">
        <v>186</v>
      </c>
      <c r="R1407" t="s">
        <v>86</v>
      </c>
      <c r="T1407" t="s">
        <v>342</v>
      </c>
      <c r="U1407" t="s">
        <v>1257</v>
      </c>
      <c r="V1407" t="s">
        <v>1346</v>
      </c>
      <c r="X1407" t="s">
        <v>45</v>
      </c>
      <c r="AA1407">
        <v>0</v>
      </c>
      <c r="AC1407">
        <v>0</v>
      </c>
      <c r="AG1407" t="s">
        <v>826</v>
      </c>
      <c r="AH1407" t="s">
        <v>158</v>
      </c>
      <c r="AI1407" s="1">
        <v>44890</v>
      </c>
      <c r="AJ1407">
        <v>13137.54</v>
      </c>
      <c r="AK1407" s="33">
        <f t="shared" si="63"/>
        <v>41</v>
      </c>
      <c r="AL1407" t="str">
        <f t="shared" si="64"/>
        <v>39-43</v>
      </c>
      <c r="AM1407" t="str">
        <f t="shared" si="65"/>
        <v>12.000 a 13.999</v>
      </c>
    </row>
    <row r="1408" spans="1:39" x14ac:dyDescent="0.25">
      <c r="A1408" t="s">
        <v>5379</v>
      </c>
      <c r="B1408" t="s">
        <v>36</v>
      </c>
      <c r="C1408">
        <v>1728583</v>
      </c>
      <c r="D1408">
        <v>26420164800</v>
      </c>
      <c r="E1408" t="s">
        <v>4791</v>
      </c>
      <c r="F1408" t="s">
        <v>37</v>
      </c>
      <c r="G1408" t="s">
        <v>5380</v>
      </c>
      <c r="H1408" t="s">
        <v>80</v>
      </c>
      <c r="I1408" t="s">
        <v>39</v>
      </c>
      <c r="K1408" t="s">
        <v>72</v>
      </c>
      <c r="M1408">
        <v>356</v>
      </c>
      <c r="N1408" t="s">
        <v>206</v>
      </c>
      <c r="O1408" t="s">
        <v>41</v>
      </c>
      <c r="P1408">
        <v>356</v>
      </c>
      <c r="Q1408" t="s">
        <v>206</v>
      </c>
      <c r="R1408" t="s">
        <v>41</v>
      </c>
      <c r="T1408" t="s">
        <v>61</v>
      </c>
      <c r="U1408" t="s">
        <v>1269</v>
      </c>
      <c r="V1408" t="s">
        <v>44</v>
      </c>
      <c r="X1408" t="s">
        <v>45</v>
      </c>
      <c r="AA1408">
        <v>0</v>
      </c>
      <c r="AC1408">
        <v>0</v>
      </c>
      <c r="AG1408" t="s">
        <v>46</v>
      </c>
      <c r="AH1408" t="s">
        <v>158</v>
      </c>
      <c r="AI1408" s="1">
        <v>40078</v>
      </c>
      <c r="AJ1408">
        <v>19615.18</v>
      </c>
      <c r="AK1408" s="33">
        <f t="shared" si="63"/>
        <v>46</v>
      </c>
      <c r="AL1408" t="str">
        <f t="shared" si="64"/>
        <v>44-48</v>
      </c>
      <c r="AM1408" t="str">
        <f t="shared" si="65"/>
        <v>18.000 a 19.999</v>
      </c>
    </row>
    <row r="1409" spans="1:39" x14ac:dyDescent="0.25">
      <c r="A1409" t="s">
        <v>5381</v>
      </c>
      <c r="B1409" t="s">
        <v>36</v>
      </c>
      <c r="C1409">
        <v>3244685</v>
      </c>
      <c r="D1409">
        <v>70206268157</v>
      </c>
      <c r="E1409" t="s">
        <v>3914</v>
      </c>
      <c r="F1409" t="s">
        <v>53</v>
      </c>
      <c r="G1409" t="s">
        <v>5382</v>
      </c>
      <c r="H1409" t="s">
        <v>48</v>
      </c>
      <c r="I1409" t="s">
        <v>1391</v>
      </c>
      <c r="J1409" t="s">
        <v>514</v>
      </c>
      <c r="M1409">
        <v>294</v>
      </c>
      <c r="N1409" t="s">
        <v>137</v>
      </c>
      <c r="O1409" t="s">
        <v>86</v>
      </c>
      <c r="P1409">
        <v>294</v>
      </c>
      <c r="Q1409" t="s">
        <v>137</v>
      </c>
      <c r="R1409" t="s">
        <v>86</v>
      </c>
      <c r="T1409" t="s">
        <v>61</v>
      </c>
      <c r="U1409" t="s">
        <v>1244</v>
      </c>
      <c r="V1409" t="s">
        <v>44</v>
      </c>
      <c r="X1409" t="s">
        <v>45</v>
      </c>
      <c r="AA1409">
        <v>0</v>
      </c>
      <c r="AC1409">
        <v>0</v>
      </c>
      <c r="AG1409" t="s">
        <v>46</v>
      </c>
      <c r="AH1409" t="s">
        <v>158</v>
      </c>
      <c r="AI1409" s="1">
        <v>44384</v>
      </c>
      <c r="AJ1409">
        <v>9616.18</v>
      </c>
      <c r="AK1409" s="33">
        <f t="shared" si="63"/>
        <v>47</v>
      </c>
      <c r="AL1409" t="str">
        <f t="shared" si="64"/>
        <v>44-48</v>
      </c>
      <c r="AM1409" t="str">
        <f t="shared" si="65"/>
        <v>8.000 a 9.999</v>
      </c>
    </row>
    <row r="1410" spans="1:39" x14ac:dyDescent="0.25">
      <c r="A1410" t="s">
        <v>5383</v>
      </c>
      <c r="B1410" t="s">
        <v>36</v>
      </c>
      <c r="C1410">
        <v>2645233</v>
      </c>
      <c r="D1410">
        <v>31827120800</v>
      </c>
      <c r="E1410" t="s">
        <v>5384</v>
      </c>
      <c r="F1410" t="s">
        <v>37</v>
      </c>
      <c r="G1410" t="s">
        <v>5385</v>
      </c>
      <c r="H1410" t="s">
        <v>48</v>
      </c>
      <c r="I1410" t="s">
        <v>39</v>
      </c>
      <c r="K1410" t="s">
        <v>72</v>
      </c>
      <c r="L1410" t="s">
        <v>1288</v>
      </c>
      <c r="M1410">
        <v>305</v>
      </c>
      <c r="N1410" t="s">
        <v>100</v>
      </c>
      <c r="O1410" t="s">
        <v>86</v>
      </c>
      <c r="P1410">
        <v>305</v>
      </c>
      <c r="Q1410" t="s">
        <v>100</v>
      </c>
      <c r="R1410" t="s">
        <v>86</v>
      </c>
      <c r="T1410" t="s">
        <v>61</v>
      </c>
      <c r="U1410" t="s">
        <v>1257</v>
      </c>
      <c r="V1410" t="s">
        <v>44</v>
      </c>
      <c r="X1410" t="s">
        <v>45</v>
      </c>
      <c r="AA1410">
        <v>0</v>
      </c>
      <c r="AC1410">
        <v>0</v>
      </c>
      <c r="AG1410" t="s">
        <v>46</v>
      </c>
      <c r="AH1410" t="s">
        <v>158</v>
      </c>
      <c r="AI1410" s="1">
        <v>42674</v>
      </c>
      <c r="AJ1410">
        <v>11800.12</v>
      </c>
      <c r="AK1410" s="33">
        <f t="shared" si="63"/>
        <v>38</v>
      </c>
      <c r="AL1410" t="str">
        <f t="shared" si="64"/>
        <v>34-38</v>
      </c>
      <c r="AM1410" t="str">
        <f t="shared" si="65"/>
        <v>10.000 a 11.999</v>
      </c>
    </row>
    <row r="1411" spans="1:39" x14ac:dyDescent="0.25">
      <c r="A1411" t="s">
        <v>5386</v>
      </c>
      <c r="B1411" t="s">
        <v>36</v>
      </c>
      <c r="C1411">
        <v>3159116</v>
      </c>
      <c r="D1411">
        <v>6558752638</v>
      </c>
      <c r="E1411" t="s">
        <v>490</v>
      </c>
      <c r="F1411" t="s">
        <v>37</v>
      </c>
      <c r="G1411" t="s">
        <v>5387</v>
      </c>
      <c r="H1411" t="s">
        <v>48</v>
      </c>
      <c r="I1411" t="s">
        <v>39</v>
      </c>
      <c r="K1411" t="s">
        <v>40</v>
      </c>
      <c r="M1411">
        <v>363</v>
      </c>
      <c r="N1411" t="s">
        <v>155</v>
      </c>
      <c r="O1411" t="s">
        <v>41</v>
      </c>
      <c r="P1411">
        <v>363</v>
      </c>
      <c r="Q1411" t="s">
        <v>155</v>
      </c>
      <c r="R1411" t="s">
        <v>41</v>
      </c>
      <c r="T1411" t="s">
        <v>61</v>
      </c>
      <c r="U1411" t="s">
        <v>1534</v>
      </c>
      <c r="V1411" t="s">
        <v>44</v>
      </c>
      <c r="X1411" t="s">
        <v>45</v>
      </c>
      <c r="AA1411">
        <v>0</v>
      </c>
      <c r="AC1411">
        <v>0</v>
      </c>
      <c r="AG1411" t="s">
        <v>46</v>
      </c>
      <c r="AH1411" t="s">
        <v>158</v>
      </c>
      <c r="AI1411" s="1">
        <v>43822</v>
      </c>
      <c r="AJ1411">
        <v>10097</v>
      </c>
      <c r="AK1411" s="33">
        <f t="shared" ref="AK1411:AK1474" si="66">(YEAR($AO$2))-YEAR(E1411)</f>
        <v>40</v>
      </c>
      <c r="AL1411" t="str">
        <f t="shared" ref="AL1411:AL1474" si="67">VLOOKUP(AK1411,$AQ$2:$AR$13,2,1)</f>
        <v>39-43</v>
      </c>
      <c r="AM1411" t="str">
        <f t="shared" ref="AM1411:AM1474" si="68">VLOOKUP(AJ1411,$AS$2:$AT$12,2,1)</f>
        <v>10.000 a 11.999</v>
      </c>
    </row>
    <row r="1412" spans="1:39" x14ac:dyDescent="0.25">
      <c r="A1412" t="s">
        <v>5388</v>
      </c>
      <c r="B1412" t="s">
        <v>36</v>
      </c>
      <c r="C1412">
        <v>412311</v>
      </c>
      <c r="D1412">
        <v>9858709153</v>
      </c>
      <c r="E1412" t="s">
        <v>5389</v>
      </c>
      <c r="F1412" t="s">
        <v>53</v>
      </c>
      <c r="G1412" t="s">
        <v>5390</v>
      </c>
      <c r="H1412" t="s">
        <v>48</v>
      </c>
      <c r="I1412" t="s">
        <v>39</v>
      </c>
      <c r="K1412" t="s">
        <v>40</v>
      </c>
      <c r="L1412" t="s">
        <v>1339</v>
      </c>
      <c r="M1412">
        <v>344</v>
      </c>
      <c r="N1412" t="s">
        <v>111</v>
      </c>
      <c r="O1412" t="s">
        <v>41</v>
      </c>
      <c r="P1412">
        <v>344</v>
      </c>
      <c r="Q1412" t="s">
        <v>111</v>
      </c>
      <c r="R1412" t="s">
        <v>41</v>
      </c>
      <c r="T1412" t="s">
        <v>61</v>
      </c>
      <c r="U1412" t="s">
        <v>1252</v>
      </c>
      <c r="V1412" t="s">
        <v>44</v>
      </c>
      <c r="X1412" t="s">
        <v>45</v>
      </c>
      <c r="AA1412">
        <v>0</v>
      </c>
      <c r="AC1412">
        <v>0</v>
      </c>
      <c r="AG1412" t="s">
        <v>46</v>
      </c>
      <c r="AH1412" t="s">
        <v>158</v>
      </c>
      <c r="AI1412" s="1">
        <v>30760</v>
      </c>
      <c r="AJ1412">
        <v>27558.400000000001</v>
      </c>
      <c r="AK1412" s="33">
        <f t="shared" si="66"/>
        <v>68</v>
      </c>
      <c r="AL1412" t="str">
        <f t="shared" si="67"/>
        <v>64-68</v>
      </c>
      <c r="AM1412" t="str">
        <f t="shared" si="68"/>
        <v>20.000 ou mais</v>
      </c>
    </row>
    <row r="1413" spans="1:39" x14ac:dyDescent="0.25">
      <c r="A1413" t="s">
        <v>5391</v>
      </c>
      <c r="B1413" t="s">
        <v>36</v>
      </c>
      <c r="C1413">
        <v>1320113</v>
      </c>
      <c r="D1413">
        <v>71384073191</v>
      </c>
      <c r="E1413" t="s">
        <v>5392</v>
      </c>
      <c r="F1413" t="s">
        <v>37</v>
      </c>
      <c r="G1413" t="s">
        <v>5393</v>
      </c>
      <c r="H1413" t="s">
        <v>48</v>
      </c>
      <c r="I1413" t="s">
        <v>1391</v>
      </c>
      <c r="J1413" t="s">
        <v>5394</v>
      </c>
      <c r="L1413" t="s">
        <v>5394</v>
      </c>
      <c r="M1413">
        <v>808</v>
      </c>
      <c r="N1413" t="s">
        <v>127</v>
      </c>
      <c r="O1413" t="s">
        <v>41</v>
      </c>
      <c r="P1413">
        <v>808</v>
      </c>
      <c r="Q1413" t="s">
        <v>127</v>
      </c>
      <c r="R1413" t="s">
        <v>41</v>
      </c>
      <c r="T1413" t="s">
        <v>61</v>
      </c>
      <c r="U1413" t="s">
        <v>1351</v>
      </c>
      <c r="V1413" t="s">
        <v>44</v>
      </c>
      <c r="X1413" t="s">
        <v>45</v>
      </c>
      <c r="Z1413" t="s">
        <v>314</v>
      </c>
      <c r="AA1413">
        <v>0</v>
      </c>
      <c r="AC1413">
        <v>0</v>
      </c>
      <c r="AE1413" t="s">
        <v>5395</v>
      </c>
      <c r="AF1413" t="s">
        <v>5396</v>
      </c>
      <c r="AG1413" t="s">
        <v>46</v>
      </c>
      <c r="AH1413" t="s">
        <v>158</v>
      </c>
      <c r="AI1413" s="1">
        <v>37664</v>
      </c>
      <c r="AJ1413">
        <v>0</v>
      </c>
      <c r="AK1413" s="33">
        <f t="shared" si="66"/>
        <v>50</v>
      </c>
      <c r="AL1413" t="str">
        <f t="shared" si="67"/>
        <v>49-53</v>
      </c>
      <c r="AM1413" t="str">
        <f t="shared" si="68"/>
        <v>até 1.999</v>
      </c>
    </row>
    <row r="1414" spans="1:39" x14ac:dyDescent="0.25">
      <c r="A1414" t="s">
        <v>5397</v>
      </c>
      <c r="B1414" t="s">
        <v>36</v>
      </c>
      <c r="C1414">
        <v>1570470</v>
      </c>
      <c r="D1414">
        <v>21831988852</v>
      </c>
      <c r="E1414" t="s">
        <v>163</v>
      </c>
      <c r="F1414" t="s">
        <v>53</v>
      </c>
      <c r="G1414" t="s">
        <v>5398</v>
      </c>
      <c r="H1414" t="s">
        <v>48</v>
      </c>
      <c r="I1414" t="s">
        <v>39</v>
      </c>
      <c r="K1414" t="s">
        <v>72</v>
      </c>
      <c r="M1414">
        <v>326</v>
      </c>
      <c r="N1414" t="s">
        <v>87</v>
      </c>
      <c r="O1414" t="s">
        <v>86</v>
      </c>
      <c r="P1414">
        <v>326</v>
      </c>
      <c r="Q1414" t="s">
        <v>87</v>
      </c>
      <c r="R1414" t="s">
        <v>86</v>
      </c>
      <c r="T1414" t="s">
        <v>61</v>
      </c>
      <c r="U1414" t="s">
        <v>1278</v>
      </c>
      <c r="V1414" t="s">
        <v>44</v>
      </c>
      <c r="X1414" t="s">
        <v>45</v>
      </c>
      <c r="AA1414">
        <v>0</v>
      </c>
      <c r="AC1414">
        <v>0</v>
      </c>
      <c r="AG1414" t="s">
        <v>46</v>
      </c>
      <c r="AH1414" t="s">
        <v>158</v>
      </c>
      <c r="AI1414" s="1">
        <v>42108</v>
      </c>
      <c r="AJ1414">
        <v>12763.01</v>
      </c>
      <c r="AK1414" s="33">
        <f t="shared" si="66"/>
        <v>42</v>
      </c>
      <c r="AL1414" t="str">
        <f t="shared" si="67"/>
        <v>39-43</v>
      </c>
      <c r="AM1414" t="str">
        <f t="shared" si="68"/>
        <v>12.000 a 13.999</v>
      </c>
    </row>
    <row r="1415" spans="1:39" x14ac:dyDescent="0.25">
      <c r="A1415" t="s">
        <v>5399</v>
      </c>
      <c r="B1415" t="s">
        <v>36</v>
      </c>
      <c r="C1415">
        <v>2052808</v>
      </c>
      <c r="D1415">
        <v>31157331866</v>
      </c>
      <c r="E1415" t="s">
        <v>440</v>
      </c>
      <c r="F1415" t="s">
        <v>53</v>
      </c>
      <c r="G1415" t="s">
        <v>5400</v>
      </c>
      <c r="H1415" t="s">
        <v>48</v>
      </c>
      <c r="I1415" t="s">
        <v>39</v>
      </c>
      <c r="K1415" t="s">
        <v>72</v>
      </c>
      <c r="M1415">
        <v>1277</v>
      </c>
      <c r="N1415" t="s">
        <v>5401</v>
      </c>
      <c r="O1415" t="s">
        <v>86</v>
      </c>
      <c r="P1415">
        <v>298</v>
      </c>
      <c r="Q1415" t="s">
        <v>121</v>
      </c>
      <c r="R1415" t="s">
        <v>86</v>
      </c>
      <c r="T1415" t="s">
        <v>61</v>
      </c>
      <c r="U1415" t="s">
        <v>1302</v>
      </c>
      <c r="V1415" t="s">
        <v>44</v>
      </c>
      <c r="X1415" t="s">
        <v>45</v>
      </c>
      <c r="AA1415">
        <v>0</v>
      </c>
      <c r="AC1415">
        <v>0</v>
      </c>
      <c r="AG1415" t="s">
        <v>46</v>
      </c>
      <c r="AH1415" t="s">
        <v>158</v>
      </c>
      <c r="AI1415" s="1">
        <v>41506</v>
      </c>
      <c r="AJ1415">
        <v>14256.7</v>
      </c>
      <c r="AK1415" s="33">
        <f t="shared" si="66"/>
        <v>41</v>
      </c>
      <c r="AL1415" t="str">
        <f t="shared" si="67"/>
        <v>39-43</v>
      </c>
      <c r="AM1415" t="str">
        <f t="shared" si="68"/>
        <v>14.000 a 15.999</v>
      </c>
    </row>
    <row r="1416" spans="1:39" x14ac:dyDescent="0.25">
      <c r="A1416" t="s">
        <v>5402</v>
      </c>
      <c r="B1416" t="s">
        <v>36</v>
      </c>
      <c r="C1416">
        <v>412387</v>
      </c>
      <c r="D1416">
        <v>35765569668</v>
      </c>
      <c r="E1416" t="s">
        <v>5403</v>
      </c>
      <c r="F1416" t="s">
        <v>53</v>
      </c>
      <c r="G1416" t="s">
        <v>5404</v>
      </c>
      <c r="H1416" t="s">
        <v>48</v>
      </c>
      <c r="I1416" t="s">
        <v>39</v>
      </c>
      <c r="K1416" t="s">
        <v>40</v>
      </c>
      <c r="L1416" t="s">
        <v>453</v>
      </c>
      <c r="M1416">
        <v>298</v>
      </c>
      <c r="N1416" t="s">
        <v>121</v>
      </c>
      <c r="O1416" t="s">
        <v>86</v>
      </c>
      <c r="P1416">
        <v>298</v>
      </c>
      <c r="Q1416" t="s">
        <v>121</v>
      </c>
      <c r="R1416" t="s">
        <v>86</v>
      </c>
      <c r="T1416" t="s">
        <v>61</v>
      </c>
      <c r="U1416" t="s">
        <v>1252</v>
      </c>
      <c r="V1416" t="s">
        <v>44</v>
      </c>
      <c r="X1416" t="s">
        <v>45</v>
      </c>
      <c r="AA1416">
        <v>0</v>
      </c>
      <c r="AC1416">
        <v>0</v>
      </c>
      <c r="AG1416" t="s">
        <v>46</v>
      </c>
      <c r="AH1416" t="s">
        <v>158</v>
      </c>
      <c r="AI1416" s="1">
        <v>30926</v>
      </c>
      <c r="AJ1416">
        <v>25987.73</v>
      </c>
      <c r="AK1416" s="33">
        <f t="shared" si="66"/>
        <v>65</v>
      </c>
      <c r="AL1416" t="str">
        <f t="shared" si="67"/>
        <v>64-68</v>
      </c>
      <c r="AM1416" t="str">
        <f t="shared" si="68"/>
        <v>20.000 ou mais</v>
      </c>
    </row>
    <row r="1417" spans="1:39" x14ac:dyDescent="0.25">
      <c r="A1417" t="s">
        <v>5405</v>
      </c>
      <c r="B1417" t="s">
        <v>36</v>
      </c>
      <c r="C1417">
        <v>1770800</v>
      </c>
      <c r="D1417">
        <v>25691095846</v>
      </c>
      <c r="E1417" t="s">
        <v>5406</v>
      </c>
      <c r="F1417" t="s">
        <v>53</v>
      </c>
      <c r="G1417" t="s">
        <v>5407</v>
      </c>
      <c r="H1417" t="s">
        <v>48</v>
      </c>
      <c r="I1417" t="s">
        <v>39</v>
      </c>
      <c r="K1417" t="s">
        <v>72</v>
      </c>
      <c r="M1417">
        <v>360</v>
      </c>
      <c r="N1417" t="s">
        <v>455</v>
      </c>
      <c r="O1417" t="s">
        <v>41</v>
      </c>
      <c r="P1417">
        <v>360</v>
      </c>
      <c r="Q1417" t="s">
        <v>455</v>
      </c>
      <c r="R1417" t="s">
        <v>41</v>
      </c>
      <c r="T1417" t="s">
        <v>61</v>
      </c>
      <c r="U1417" t="s">
        <v>1285</v>
      </c>
      <c r="V1417" t="s">
        <v>44</v>
      </c>
      <c r="X1417" t="s">
        <v>45</v>
      </c>
      <c r="AA1417">
        <v>0</v>
      </c>
      <c r="AC1417">
        <v>0</v>
      </c>
      <c r="AG1417" t="s">
        <v>46</v>
      </c>
      <c r="AH1417" t="s">
        <v>158</v>
      </c>
      <c r="AI1417" s="1">
        <v>41323</v>
      </c>
      <c r="AJ1417">
        <v>17255.59</v>
      </c>
      <c r="AK1417" s="33">
        <f t="shared" si="66"/>
        <v>45</v>
      </c>
      <c r="AL1417" t="str">
        <f t="shared" si="67"/>
        <v>44-48</v>
      </c>
      <c r="AM1417" t="str">
        <f t="shared" si="68"/>
        <v>16.000 a 17.999</v>
      </c>
    </row>
    <row r="1418" spans="1:39" x14ac:dyDescent="0.25">
      <c r="A1418" t="s">
        <v>5408</v>
      </c>
      <c r="B1418" t="s">
        <v>36</v>
      </c>
      <c r="C1418">
        <v>2877663</v>
      </c>
      <c r="D1418">
        <v>85616028134</v>
      </c>
      <c r="E1418" t="s">
        <v>803</v>
      </c>
      <c r="F1418" t="s">
        <v>53</v>
      </c>
      <c r="G1418" t="s">
        <v>5409</v>
      </c>
      <c r="H1418" t="s">
        <v>38</v>
      </c>
      <c r="I1418" t="s">
        <v>39</v>
      </c>
      <c r="K1418" t="s">
        <v>56</v>
      </c>
      <c r="M1418">
        <v>1268</v>
      </c>
      <c r="N1418" t="s">
        <v>5410</v>
      </c>
      <c r="O1418" t="s">
        <v>86</v>
      </c>
      <c r="P1418">
        <v>305</v>
      </c>
      <c r="Q1418" t="s">
        <v>100</v>
      </c>
      <c r="R1418" t="s">
        <v>86</v>
      </c>
      <c r="T1418" t="s">
        <v>61</v>
      </c>
      <c r="U1418" t="s">
        <v>1236</v>
      </c>
      <c r="V1418" t="s">
        <v>44</v>
      </c>
      <c r="X1418" t="s">
        <v>45</v>
      </c>
      <c r="AA1418">
        <v>0</v>
      </c>
      <c r="AC1418">
        <v>0</v>
      </c>
      <c r="AG1418" t="s">
        <v>46</v>
      </c>
      <c r="AH1418" t="s">
        <v>158</v>
      </c>
      <c r="AI1418" s="1">
        <v>41835</v>
      </c>
      <c r="AJ1418">
        <v>13255.3</v>
      </c>
      <c r="AK1418" s="33">
        <f t="shared" si="66"/>
        <v>42</v>
      </c>
      <c r="AL1418" t="str">
        <f t="shared" si="67"/>
        <v>39-43</v>
      </c>
      <c r="AM1418" t="str">
        <f t="shared" si="68"/>
        <v>12.000 a 13.999</v>
      </c>
    </row>
    <row r="1419" spans="1:39" x14ac:dyDescent="0.25">
      <c r="A1419" t="s">
        <v>5411</v>
      </c>
      <c r="B1419" t="s">
        <v>36</v>
      </c>
      <c r="C1419">
        <v>1658815</v>
      </c>
      <c r="D1419">
        <v>10435116878</v>
      </c>
      <c r="E1419" t="s">
        <v>5412</v>
      </c>
      <c r="F1419" t="s">
        <v>37</v>
      </c>
      <c r="G1419" t="s">
        <v>5413</v>
      </c>
      <c r="H1419" t="s">
        <v>48</v>
      </c>
      <c r="I1419" t="s">
        <v>39</v>
      </c>
      <c r="K1419" t="s">
        <v>72</v>
      </c>
      <c r="L1419" t="s">
        <v>640</v>
      </c>
      <c r="M1419">
        <v>301</v>
      </c>
      <c r="N1419" t="s">
        <v>69</v>
      </c>
      <c r="O1419" t="s">
        <v>70</v>
      </c>
      <c r="P1419">
        <v>301</v>
      </c>
      <c r="Q1419" t="s">
        <v>69</v>
      </c>
      <c r="R1419" t="s">
        <v>70</v>
      </c>
      <c r="T1419" t="s">
        <v>61</v>
      </c>
      <c r="U1419" t="s">
        <v>1241</v>
      </c>
      <c r="V1419" t="s">
        <v>44</v>
      </c>
      <c r="X1419" t="s">
        <v>45</v>
      </c>
      <c r="AA1419">
        <v>0</v>
      </c>
      <c r="AC1419">
        <v>0</v>
      </c>
      <c r="AG1419" t="s">
        <v>46</v>
      </c>
      <c r="AH1419" t="s">
        <v>158</v>
      </c>
      <c r="AI1419" s="1">
        <v>39716</v>
      </c>
      <c r="AJ1419">
        <v>21184.34</v>
      </c>
      <c r="AK1419" s="33">
        <f t="shared" si="66"/>
        <v>52</v>
      </c>
      <c r="AL1419" t="str">
        <f t="shared" si="67"/>
        <v>49-53</v>
      </c>
      <c r="AM1419" t="str">
        <f t="shared" si="68"/>
        <v>20.000 ou mais</v>
      </c>
    </row>
    <row r="1420" spans="1:39" x14ac:dyDescent="0.25">
      <c r="A1420" t="s">
        <v>5414</v>
      </c>
      <c r="B1420" t="s">
        <v>36</v>
      </c>
      <c r="C1420">
        <v>1123325</v>
      </c>
      <c r="D1420">
        <v>59978465634</v>
      </c>
      <c r="E1420" t="s">
        <v>5415</v>
      </c>
      <c r="F1420" t="s">
        <v>37</v>
      </c>
      <c r="G1420" t="s">
        <v>5416</v>
      </c>
      <c r="H1420" t="s">
        <v>48</v>
      </c>
      <c r="I1420" t="s">
        <v>39</v>
      </c>
      <c r="K1420" t="s">
        <v>40</v>
      </c>
      <c r="L1420" t="s">
        <v>54</v>
      </c>
      <c r="M1420">
        <v>356</v>
      </c>
      <c r="N1420" t="s">
        <v>206</v>
      </c>
      <c r="O1420" t="s">
        <v>41</v>
      </c>
      <c r="P1420">
        <v>356</v>
      </c>
      <c r="Q1420" t="s">
        <v>206</v>
      </c>
      <c r="R1420" t="s">
        <v>41</v>
      </c>
      <c r="T1420" t="s">
        <v>61</v>
      </c>
      <c r="U1420" t="s">
        <v>1252</v>
      </c>
      <c r="V1420" t="s">
        <v>44</v>
      </c>
      <c r="X1420" t="s">
        <v>45</v>
      </c>
      <c r="AA1420">
        <v>0</v>
      </c>
      <c r="AC1420">
        <v>0</v>
      </c>
      <c r="AG1420" t="s">
        <v>46</v>
      </c>
      <c r="AH1420" t="s">
        <v>158</v>
      </c>
      <c r="AI1420" s="1">
        <v>34670</v>
      </c>
      <c r="AJ1420">
        <v>20911.96</v>
      </c>
      <c r="AK1420" s="33">
        <f t="shared" si="66"/>
        <v>56</v>
      </c>
      <c r="AL1420" t="str">
        <f t="shared" si="67"/>
        <v>54-58</v>
      </c>
      <c r="AM1420" t="str">
        <f t="shared" si="68"/>
        <v>20.000 ou mais</v>
      </c>
    </row>
    <row r="1421" spans="1:39" x14ac:dyDescent="0.25">
      <c r="A1421" t="s">
        <v>5417</v>
      </c>
      <c r="B1421" t="s">
        <v>36</v>
      </c>
      <c r="C1421">
        <v>1775410</v>
      </c>
      <c r="D1421">
        <v>49960423115</v>
      </c>
      <c r="E1421" t="s">
        <v>5418</v>
      </c>
      <c r="F1421" t="s">
        <v>37</v>
      </c>
      <c r="G1421" t="s">
        <v>5419</v>
      </c>
      <c r="H1421" t="s">
        <v>48</v>
      </c>
      <c r="I1421" t="s">
        <v>39</v>
      </c>
      <c r="K1421" t="s">
        <v>56</v>
      </c>
      <c r="M1421">
        <v>1387</v>
      </c>
      <c r="N1421" t="s">
        <v>5420</v>
      </c>
      <c r="O1421" t="s">
        <v>41</v>
      </c>
      <c r="P1421">
        <v>369</v>
      </c>
      <c r="Q1421" t="s">
        <v>242</v>
      </c>
      <c r="R1421" t="s">
        <v>41</v>
      </c>
      <c r="T1421" t="s">
        <v>61</v>
      </c>
      <c r="U1421" t="s">
        <v>1302</v>
      </c>
      <c r="V1421" t="s">
        <v>44</v>
      </c>
      <c r="X1421" t="s">
        <v>45</v>
      </c>
      <c r="AA1421">
        <v>0</v>
      </c>
      <c r="AC1421">
        <v>0</v>
      </c>
      <c r="AG1421" t="s">
        <v>46</v>
      </c>
      <c r="AH1421" t="s">
        <v>158</v>
      </c>
      <c r="AI1421" s="1">
        <v>40263</v>
      </c>
      <c r="AJ1421">
        <v>14256.7</v>
      </c>
      <c r="AK1421" s="33">
        <f t="shared" si="66"/>
        <v>52</v>
      </c>
      <c r="AL1421" t="str">
        <f t="shared" si="67"/>
        <v>49-53</v>
      </c>
      <c r="AM1421" t="str">
        <f t="shared" si="68"/>
        <v>14.000 a 15.999</v>
      </c>
    </row>
    <row r="1422" spans="1:39" x14ac:dyDescent="0.25">
      <c r="A1422" t="s">
        <v>5421</v>
      </c>
      <c r="B1422" t="s">
        <v>36</v>
      </c>
      <c r="C1422">
        <v>2299209</v>
      </c>
      <c r="D1422">
        <v>109300602</v>
      </c>
      <c r="E1422" t="s">
        <v>5422</v>
      </c>
      <c r="F1422" t="s">
        <v>37</v>
      </c>
      <c r="G1422" t="s">
        <v>5423</v>
      </c>
      <c r="H1422" t="s">
        <v>48</v>
      </c>
      <c r="I1422" t="s">
        <v>39</v>
      </c>
      <c r="K1422" t="s">
        <v>40</v>
      </c>
      <c r="M1422">
        <v>399</v>
      </c>
      <c r="N1422" t="s">
        <v>115</v>
      </c>
      <c r="O1422" t="s">
        <v>70</v>
      </c>
      <c r="P1422">
        <v>399</v>
      </c>
      <c r="Q1422" t="s">
        <v>115</v>
      </c>
      <c r="R1422" t="s">
        <v>70</v>
      </c>
      <c r="T1422" t="s">
        <v>61</v>
      </c>
      <c r="U1422" t="s">
        <v>1278</v>
      </c>
      <c r="V1422" t="s">
        <v>44</v>
      </c>
      <c r="X1422" t="s">
        <v>45</v>
      </c>
      <c r="AA1422">
        <v>0</v>
      </c>
      <c r="AC1422">
        <v>0</v>
      </c>
      <c r="AG1422" t="s">
        <v>46</v>
      </c>
      <c r="AH1422" t="s">
        <v>158</v>
      </c>
      <c r="AI1422" s="1">
        <v>42086</v>
      </c>
      <c r="AJ1422">
        <v>13746.19</v>
      </c>
      <c r="AK1422" s="33">
        <f t="shared" si="66"/>
        <v>49</v>
      </c>
      <c r="AL1422" t="str">
        <f t="shared" si="67"/>
        <v>49-53</v>
      </c>
      <c r="AM1422" t="str">
        <f t="shared" si="68"/>
        <v>12.000 a 13.999</v>
      </c>
    </row>
    <row r="1423" spans="1:39" x14ac:dyDescent="0.25">
      <c r="A1423" t="s">
        <v>5424</v>
      </c>
      <c r="B1423" t="s">
        <v>36</v>
      </c>
      <c r="C1423">
        <v>1985082</v>
      </c>
      <c r="D1423">
        <v>7639142660</v>
      </c>
      <c r="E1423" t="s">
        <v>5425</v>
      </c>
      <c r="F1423" t="s">
        <v>53</v>
      </c>
      <c r="G1423" t="s">
        <v>5426</v>
      </c>
      <c r="H1423" t="s">
        <v>48</v>
      </c>
      <c r="I1423" t="s">
        <v>39</v>
      </c>
      <c r="K1423" t="s">
        <v>40</v>
      </c>
      <c r="M1423">
        <v>363</v>
      </c>
      <c r="N1423" t="s">
        <v>155</v>
      </c>
      <c r="O1423" t="s">
        <v>41</v>
      </c>
      <c r="P1423">
        <v>363</v>
      </c>
      <c r="Q1423" t="s">
        <v>155</v>
      </c>
      <c r="R1423" t="s">
        <v>41</v>
      </c>
      <c r="T1423" t="s">
        <v>61</v>
      </c>
      <c r="U1423" t="s">
        <v>1236</v>
      </c>
      <c r="V1423" t="s">
        <v>44</v>
      </c>
      <c r="X1423" t="s">
        <v>45</v>
      </c>
      <c r="AA1423">
        <v>26232</v>
      </c>
      <c r="AB1423" t="s">
        <v>2328</v>
      </c>
      <c r="AC1423">
        <v>0</v>
      </c>
      <c r="AG1423" t="s">
        <v>46</v>
      </c>
      <c r="AH1423" t="s">
        <v>158</v>
      </c>
      <c r="AI1423" s="1">
        <v>43495</v>
      </c>
      <c r="AJ1423">
        <v>12602.51</v>
      </c>
      <c r="AK1423" s="33">
        <f t="shared" si="66"/>
        <v>36</v>
      </c>
      <c r="AL1423" t="str">
        <f t="shared" si="67"/>
        <v>34-38</v>
      </c>
      <c r="AM1423" t="str">
        <f t="shared" si="68"/>
        <v>12.000 a 13.999</v>
      </c>
    </row>
    <row r="1424" spans="1:39" x14ac:dyDescent="0.25">
      <c r="A1424" t="s">
        <v>5427</v>
      </c>
      <c r="B1424" t="s">
        <v>36</v>
      </c>
      <c r="C1424">
        <v>2091462</v>
      </c>
      <c r="D1424">
        <v>85139955920</v>
      </c>
      <c r="E1424" t="s">
        <v>5428</v>
      </c>
      <c r="F1424" t="s">
        <v>53</v>
      </c>
      <c r="G1424" t="s">
        <v>5429</v>
      </c>
      <c r="H1424" t="s">
        <v>48</v>
      </c>
      <c r="I1424" t="s">
        <v>39</v>
      </c>
      <c r="K1424" t="s">
        <v>68</v>
      </c>
      <c r="M1424">
        <v>301</v>
      </c>
      <c r="N1424" t="s">
        <v>69</v>
      </c>
      <c r="O1424" t="s">
        <v>70</v>
      </c>
      <c r="P1424">
        <v>301</v>
      </c>
      <c r="Q1424" t="s">
        <v>69</v>
      </c>
      <c r="R1424" t="s">
        <v>70</v>
      </c>
      <c r="T1424" t="s">
        <v>61</v>
      </c>
      <c r="U1424" t="s">
        <v>1278</v>
      </c>
      <c r="V1424" t="s">
        <v>44</v>
      </c>
      <c r="X1424" t="s">
        <v>45</v>
      </c>
      <c r="AA1424">
        <v>0</v>
      </c>
      <c r="AC1424">
        <v>0</v>
      </c>
      <c r="AG1424" t="s">
        <v>46</v>
      </c>
      <c r="AH1424" t="s">
        <v>158</v>
      </c>
      <c r="AI1424" s="1">
        <v>41689</v>
      </c>
      <c r="AJ1424">
        <v>12763.01</v>
      </c>
      <c r="AK1424" s="33">
        <f t="shared" si="66"/>
        <v>49</v>
      </c>
      <c r="AL1424" t="str">
        <f t="shared" si="67"/>
        <v>49-53</v>
      </c>
      <c r="AM1424" t="str">
        <f t="shared" si="68"/>
        <v>12.000 a 13.999</v>
      </c>
    </row>
    <row r="1425" spans="1:39" x14ac:dyDescent="0.25">
      <c r="A1425" t="s">
        <v>5430</v>
      </c>
      <c r="B1425" t="s">
        <v>36</v>
      </c>
      <c r="C1425">
        <v>1751943</v>
      </c>
      <c r="D1425">
        <v>61660680182</v>
      </c>
      <c r="E1425" t="s">
        <v>5431</v>
      </c>
      <c r="F1425" t="s">
        <v>53</v>
      </c>
      <c r="G1425" t="s">
        <v>5432</v>
      </c>
      <c r="H1425" t="s">
        <v>48</v>
      </c>
      <c r="I1425" t="s">
        <v>39</v>
      </c>
      <c r="K1425" t="s">
        <v>68</v>
      </c>
      <c r="M1425">
        <v>399</v>
      </c>
      <c r="N1425" t="s">
        <v>115</v>
      </c>
      <c r="O1425" t="s">
        <v>70</v>
      </c>
      <c r="P1425">
        <v>399</v>
      </c>
      <c r="Q1425" t="s">
        <v>115</v>
      </c>
      <c r="R1425" t="s">
        <v>70</v>
      </c>
      <c r="T1425" t="s">
        <v>61</v>
      </c>
      <c r="U1425" t="s">
        <v>1269</v>
      </c>
      <c r="V1425" t="s">
        <v>44</v>
      </c>
      <c r="X1425" t="s">
        <v>45</v>
      </c>
      <c r="AA1425">
        <v>0</v>
      </c>
      <c r="AC1425">
        <v>0</v>
      </c>
      <c r="AG1425" t="s">
        <v>46</v>
      </c>
      <c r="AH1425" t="s">
        <v>158</v>
      </c>
      <c r="AI1425" s="1">
        <v>40191</v>
      </c>
      <c r="AJ1425">
        <v>17945.810000000001</v>
      </c>
      <c r="AK1425" s="33">
        <f t="shared" si="66"/>
        <v>48</v>
      </c>
      <c r="AL1425" t="str">
        <f t="shared" si="67"/>
        <v>44-48</v>
      </c>
      <c r="AM1425" t="str">
        <f t="shared" si="68"/>
        <v>16.000 a 17.999</v>
      </c>
    </row>
    <row r="1426" spans="1:39" x14ac:dyDescent="0.25">
      <c r="A1426" t="s">
        <v>5433</v>
      </c>
      <c r="B1426" t="s">
        <v>36</v>
      </c>
      <c r="C1426">
        <v>1685237</v>
      </c>
      <c r="D1426">
        <v>77980280130</v>
      </c>
      <c r="E1426" t="s">
        <v>221</v>
      </c>
      <c r="F1426" t="s">
        <v>53</v>
      </c>
      <c r="G1426" t="s">
        <v>5434</v>
      </c>
      <c r="H1426" t="s">
        <v>48</v>
      </c>
      <c r="I1426" t="s">
        <v>39</v>
      </c>
      <c r="K1426" t="s">
        <v>56</v>
      </c>
      <c r="L1426" t="s">
        <v>5435</v>
      </c>
      <c r="M1426">
        <v>794</v>
      </c>
      <c r="N1426" t="s">
        <v>807</v>
      </c>
      <c r="O1426" t="s">
        <v>55</v>
      </c>
      <c r="P1426">
        <v>1158</v>
      </c>
      <c r="Q1426" t="s">
        <v>608</v>
      </c>
      <c r="R1426" t="s">
        <v>55</v>
      </c>
      <c r="T1426" t="s">
        <v>61</v>
      </c>
      <c r="U1426" t="s">
        <v>1351</v>
      </c>
      <c r="V1426" t="s">
        <v>44</v>
      </c>
      <c r="X1426" t="s">
        <v>45</v>
      </c>
      <c r="AA1426">
        <v>0</v>
      </c>
      <c r="AC1426">
        <v>0</v>
      </c>
      <c r="AG1426" t="s">
        <v>46</v>
      </c>
      <c r="AH1426" t="s">
        <v>158</v>
      </c>
      <c r="AI1426" s="1">
        <v>39876</v>
      </c>
      <c r="AJ1426">
        <v>16591.91</v>
      </c>
      <c r="AK1426" s="33">
        <f t="shared" si="66"/>
        <v>46</v>
      </c>
      <c r="AL1426" t="str">
        <f t="shared" si="67"/>
        <v>44-48</v>
      </c>
      <c r="AM1426" t="str">
        <f t="shared" si="68"/>
        <v>16.000 a 17.999</v>
      </c>
    </row>
    <row r="1427" spans="1:39" x14ac:dyDescent="0.25">
      <c r="A1427" t="s">
        <v>5436</v>
      </c>
      <c r="B1427" t="s">
        <v>36</v>
      </c>
      <c r="C1427">
        <v>411821</v>
      </c>
      <c r="D1427">
        <v>12381152687</v>
      </c>
      <c r="E1427" t="s">
        <v>5437</v>
      </c>
      <c r="F1427" t="s">
        <v>53</v>
      </c>
      <c r="G1427" t="s">
        <v>5438</v>
      </c>
      <c r="H1427" t="s">
        <v>48</v>
      </c>
      <c r="I1427" t="s">
        <v>39</v>
      </c>
      <c r="K1427" t="s">
        <v>56</v>
      </c>
      <c r="L1427" t="s">
        <v>696</v>
      </c>
      <c r="M1427">
        <v>176</v>
      </c>
      <c r="N1427" t="s">
        <v>5439</v>
      </c>
      <c r="O1427" t="s">
        <v>41</v>
      </c>
      <c r="P1427">
        <v>319</v>
      </c>
      <c r="Q1427" t="s">
        <v>118</v>
      </c>
      <c r="R1427" t="s">
        <v>86</v>
      </c>
      <c r="T1427" t="s">
        <v>52</v>
      </c>
      <c r="U1427" t="s">
        <v>1252</v>
      </c>
      <c r="V1427" t="s">
        <v>44</v>
      </c>
      <c r="X1427" t="s">
        <v>45</v>
      </c>
      <c r="AA1427">
        <v>0</v>
      </c>
      <c r="AC1427">
        <v>0</v>
      </c>
      <c r="AG1427" t="s">
        <v>46</v>
      </c>
      <c r="AH1427" t="s">
        <v>158</v>
      </c>
      <c r="AI1427" s="1">
        <v>27485</v>
      </c>
      <c r="AJ1427">
        <v>35351.85</v>
      </c>
      <c r="AK1427" s="33">
        <f t="shared" si="66"/>
        <v>70</v>
      </c>
      <c r="AL1427" t="str">
        <f t="shared" si="67"/>
        <v>69 ou mais</v>
      </c>
      <c r="AM1427" t="str">
        <f t="shared" si="68"/>
        <v>20.000 ou mais</v>
      </c>
    </row>
    <row r="1428" spans="1:39" x14ac:dyDescent="0.25">
      <c r="A1428" t="s">
        <v>5440</v>
      </c>
      <c r="B1428" t="s">
        <v>36</v>
      </c>
      <c r="C1428">
        <v>1645254</v>
      </c>
      <c r="D1428">
        <v>44575769649</v>
      </c>
      <c r="E1428" t="s">
        <v>5441</v>
      </c>
      <c r="F1428" t="s">
        <v>53</v>
      </c>
      <c r="G1428" t="s">
        <v>5442</v>
      </c>
      <c r="H1428" t="s">
        <v>38</v>
      </c>
      <c r="I1428" t="s">
        <v>39</v>
      </c>
      <c r="K1428" t="s">
        <v>40</v>
      </c>
      <c r="L1428" t="s">
        <v>59</v>
      </c>
      <c r="M1428">
        <v>807</v>
      </c>
      <c r="N1428" t="s">
        <v>210</v>
      </c>
      <c r="O1428" t="s">
        <v>41</v>
      </c>
      <c r="P1428">
        <v>807</v>
      </c>
      <c r="Q1428" t="s">
        <v>210</v>
      </c>
      <c r="R1428" t="s">
        <v>41</v>
      </c>
      <c r="T1428" t="s">
        <v>61</v>
      </c>
      <c r="U1428" t="s">
        <v>1285</v>
      </c>
      <c r="V1428" t="s">
        <v>44</v>
      </c>
      <c r="X1428" t="s">
        <v>45</v>
      </c>
      <c r="AA1428">
        <v>0</v>
      </c>
      <c r="AC1428">
        <v>0</v>
      </c>
      <c r="AG1428" t="s">
        <v>46</v>
      </c>
      <c r="AH1428" t="s">
        <v>158</v>
      </c>
      <c r="AI1428" s="1">
        <v>39687</v>
      </c>
      <c r="AJ1428">
        <v>17255.59</v>
      </c>
      <c r="AK1428" s="33">
        <f t="shared" si="66"/>
        <v>61</v>
      </c>
      <c r="AL1428" t="str">
        <f t="shared" si="67"/>
        <v>59-63</v>
      </c>
      <c r="AM1428" t="str">
        <f t="shared" si="68"/>
        <v>16.000 a 17.999</v>
      </c>
    </row>
    <row r="1429" spans="1:39" x14ac:dyDescent="0.25">
      <c r="A1429" t="s">
        <v>5443</v>
      </c>
      <c r="B1429" t="s">
        <v>36</v>
      </c>
      <c r="C1429">
        <v>2179949</v>
      </c>
      <c r="D1429">
        <v>59558806668</v>
      </c>
      <c r="E1429" t="s">
        <v>5444</v>
      </c>
      <c r="F1429" t="s">
        <v>37</v>
      </c>
      <c r="G1429" t="s">
        <v>5445</v>
      </c>
      <c r="H1429" t="s">
        <v>80</v>
      </c>
      <c r="I1429" t="s">
        <v>39</v>
      </c>
      <c r="K1429" t="s">
        <v>40</v>
      </c>
      <c r="L1429" t="s">
        <v>59</v>
      </c>
      <c r="M1429">
        <v>363</v>
      </c>
      <c r="N1429" t="s">
        <v>155</v>
      </c>
      <c r="O1429" t="s">
        <v>41</v>
      </c>
      <c r="P1429">
        <v>363</v>
      </c>
      <c r="Q1429" t="s">
        <v>155</v>
      </c>
      <c r="R1429" t="s">
        <v>41</v>
      </c>
      <c r="T1429" t="s">
        <v>61</v>
      </c>
      <c r="U1429" t="s">
        <v>1241</v>
      </c>
      <c r="V1429" t="s">
        <v>44</v>
      </c>
      <c r="X1429" t="s">
        <v>45</v>
      </c>
      <c r="AA1429">
        <v>0</v>
      </c>
      <c r="AC1429">
        <v>0</v>
      </c>
      <c r="AG1429" t="s">
        <v>46</v>
      </c>
      <c r="AH1429" t="s">
        <v>158</v>
      </c>
      <c r="AI1429" s="1">
        <v>35462</v>
      </c>
      <c r="AJ1429">
        <v>18837.25</v>
      </c>
      <c r="AK1429" s="33">
        <f t="shared" si="66"/>
        <v>55</v>
      </c>
      <c r="AL1429" t="str">
        <f t="shared" si="67"/>
        <v>54-58</v>
      </c>
      <c r="AM1429" t="str">
        <f t="shared" si="68"/>
        <v>18.000 a 19.999</v>
      </c>
    </row>
    <row r="1430" spans="1:39" x14ac:dyDescent="0.25">
      <c r="A1430" t="s">
        <v>5446</v>
      </c>
      <c r="B1430" t="s">
        <v>36</v>
      </c>
      <c r="C1430">
        <v>412701</v>
      </c>
      <c r="D1430">
        <v>43128726604</v>
      </c>
      <c r="E1430" t="s">
        <v>5447</v>
      </c>
      <c r="F1430" t="s">
        <v>53</v>
      </c>
      <c r="G1430" t="s">
        <v>5448</v>
      </c>
      <c r="H1430" t="s">
        <v>48</v>
      </c>
      <c r="I1430" t="s">
        <v>39</v>
      </c>
      <c r="K1430" t="s">
        <v>40</v>
      </c>
      <c r="L1430" t="s">
        <v>5449</v>
      </c>
      <c r="M1430">
        <v>395</v>
      </c>
      <c r="N1430" t="s">
        <v>107</v>
      </c>
      <c r="O1430" t="s">
        <v>41</v>
      </c>
      <c r="P1430">
        <v>395</v>
      </c>
      <c r="Q1430" t="s">
        <v>107</v>
      </c>
      <c r="R1430" t="s">
        <v>41</v>
      </c>
      <c r="T1430" t="s">
        <v>61</v>
      </c>
      <c r="U1430" t="s">
        <v>1241</v>
      </c>
      <c r="V1430" t="s">
        <v>44</v>
      </c>
      <c r="X1430" t="s">
        <v>45</v>
      </c>
      <c r="AA1430">
        <v>0</v>
      </c>
      <c r="AC1430">
        <v>0</v>
      </c>
      <c r="AG1430" t="s">
        <v>46</v>
      </c>
      <c r="AH1430" t="s">
        <v>158</v>
      </c>
      <c r="AI1430" s="1">
        <v>31670</v>
      </c>
      <c r="AJ1430">
        <v>22514.69</v>
      </c>
      <c r="AK1430" s="33">
        <f t="shared" si="66"/>
        <v>62</v>
      </c>
      <c r="AL1430" t="str">
        <f t="shared" si="67"/>
        <v>59-63</v>
      </c>
      <c r="AM1430" t="str">
        <f t="shared" si="68"/>
        <v>20.000 ou mais</v>
      </c>
    </row>
    <row r="1431" spans="1:39" x14ac:dyDescent="0.25">
      <c r="A1431" t="s">
        <v>5450</v>
      </c>
      <c r="B1431" t="s">
        <v>36</v>
      </c>
      <c r="C1431">
        <v>412153</v>
      </c>
      <c r="D1431">
        <v>27349551649</v>
      </c>
      <c r="E1431" t="s">
        <v>5451</v>
      </c>
      <c r="F1431" t="s">
        <v>53</v>
      </c>
      <c r="G1431" t="s">
        <v>5452</v>
      </c>
      <c r="H1431" t="s">
        <v>48</v>
      </c>
      <c r="I1431" t="s">
        <v>39</v>
      </c>
      <c r="K1431" t="s">
        <v>40</v>
      </c>
      <c r="L1431" t="s">
        <v>59</v>
      </c>
      <c r="M1431">
        <v>308</v>
      </c>
      <c r="N1431" t="s">
        <v>2443</v>
      </c>
      <c r="O1431" t="s">
        <v>86</v>
      </c>
      <c r="P1431">
        <v>305</v>
      </c>
      <c r="Q1431" t="s">
        <v>100</v>
      </c>
      <c r="R1431" t="s">
        <v>86</v>
      </c>
      <c r="T1431" t="s">
        <v>61</v>
      </c>
      <c r="U1431" t="s">
        <v>1252</v>
      </c>
      <c r="V1431" t="s">
        <v>44</v>
      </c>
      <c r="X1431" t="s">
        <v>45</v>
      </c>
      <c r="AA1431">
        <v>0</v>
      </c>
      <c r="AC1431">
        <v>0</v>
      </c>
      <c r="AG1431" t="s">
        <v>46</v>
      </c>
      <c r="AH1431" t="s">
        <v>47</v>
      </c>
      <c r="AI1431" s="1">
        <v>30265</v>
      </c>
      <c r="AJ1431">
        <v>26032.41</v>
      </c>
      <c r="AK1431" s="33">
        <f t="shared" si="66"/>
        <v>70</v>
      </c>
      <c r="AL1431" t="str">
        <f t="shared" si="67"/>
        <v>69 ou mais</v>
      </c>
      <c r="AM1431" t="str">
        <f t="shared" si="68"/>
        <v>20.000 ou mais</v>
      </c>
    </row>
    <row r="1432" spans="1:39" x14ac:dyDescent="0.25">
      <c r="A1432" t="s">
        <v>5453</v>
      </c>
      <c r="B1432" t="s">
        <v>36</v>
      </c>
      <c r="C1432">
        <v>1210192</v>
      </c>
      <c r="D1432">
        <v>9973086643</v>
      </c>
      <c r="E1432" t="s">
        <v>5454</v>
      </c>
      <c r="F1432" t="s">
        <v>53</v>
      </c>
      <c r="G1432" t="s">
        <v>5455</v>
      </c>
      <c r="H1432" t="s">
        <v>38</v>
      </c>
      <c r="I1432" t="s">
        <v>39</v>
      </c>
      <c r="K1432" t="s">
        <v>40</v>
      </c>
      <c r="M1432">
        <v>305</v>
      </c>
      <c r="N1432" t="s">
        <v>100</v>
      </c>
      <c r="O1432" t="s">
        <v>86</v>
      </c>
      <c r="P1432">
        <v>305</v>
      </c>
      <c r="Q1432" t="s">
        <v>100</v>
      </c>
      <c r="R1432" t="s">
        <v>86</v>
      </c>
      <c r="T1432" t="s">
        <v>61</v>
      </c>
      <c r="U1432" t="s">
        <v>1257</v>
      </c>
      <c r="V1432" t="s">
        <v>44</v>
      </c>
      <c r="X1432" t="s">
        <v>45</v>
      </c>
      <c r="AA1432">
        <v>0</v>
      </c>
      <c r="AC1432">
        <v>0</v>
      </c>
      <c r="AG1432" t="s">
        <v>46</v>
      </c>
      <c r="AH1432" t="s">
        <v>158</v>
      </c>
      <c r="AI1432" s="1">
        <v>43119</v>
      </c>
      <c r="AJ1432">
        <v>12348.96</v>
      </c>
      <c r="AK1432" s="33">
        <f t="shared" si="66"/>
        <v>31</v>
      </c>
      <c r="AL1432" t="str">
        <f t="shared" si="67"/>
        <v>29-33</v>
      </c>
      <c r="AM1432" t="str">
        <f t="shared" si="68"/>
        <v>12.000 a 13.999</v>
      </c>
    </row>
    <row r="1433" spans="1:39" x14ac:dyDescent="0.25">
      <c r="A1433" t="s">
        <v>5456</v>
      </c>
      <c r="B1433" t="s">
        <v>36</v>
      </c>
      <c r="C1433">
        <v>1926788</v>
      </c>
      <c r="D1433">
        <v>27378197840</v>
      </c>
      <c r="E1433" t="s">
        <v>779</v>
      </c>
      <c r="F1433" t="s">
        <v>53</v>
      </c>
      <c r="G1433" t="s">
        <v>5457</v>
      </c>
      <c r="H1433" t="s">
        <v>48</v>
      </c>
      <c r="I1433" t="s">
        <v>39</v>
      </c>
      <c r="K1433" t="s">
        <v>72</v>
      </c>
      <c r="M1433">
        <v>294</v>
      </c>
      <c r="N1433" t="s">
        <v>137</v>
      </c>
      <c r="O1433" t="s">
        <v>86</v>
      </c>
      <c r="P1433">
        <v>294</v>
      </c>
      <c r="Q1433" t="s">
        <v>137</v>
      </c>
      <c r="R1433" t="s">
        <v>86</v>
      </c>
      <c r="T1433" t="s">
        <v>61</v>
      </c>
      <c r="U1433" t="s">
        <v>1351</v>
      </c>
      <c r="V1433" t="s">
        <v>44</v>
      </c>
      <c r="X1433" t="s">
        <v>45</v>
      </c>
      <c r="AA1433">
        <v>0</v>
      </c>
      <c r="AC1433">
        <v>0</v>
      </c>
      <c r="AG1433" t="s">
        <v>46</v>
      </c>
      <c r="AH1433" t="s">
        <v>158</v>
      </c>
      <c r="AI1433" s="1">
        <v>41162</v>
      </c>
      <c r="AJ1433">
        <v>17363.62</v>
      </c>
      <c r="AK1433" s="33">
        <f t="shared" si="66"/>
        <v>42</v>
      </c>
      <c r="AL1433" t="str">
        <f t="shared" si="67"/>
        <v>39-43</v>
      </c>
      <c r="AM1433" t="str">
        <f t="shared" si="68"/>
        <v>16.000 a 17.999</v>
      </c>
    </row>
    <row r="1434" spans="1:39" x14ac:dyDescent="0.25">
      <c r="A1434" t="s">
        <v>5458</v>
      </c>
      <c r="B1434" t="s">
        <v>36</v>
      </c>
      <c r="C1434">
        <v>3066001</v>
      </c>
      <c r="D1434">
        <v>3386103596</v>
      </c>
      <c r="E1434" t="s">
        <v>260</v>
      </c>
      <c r="F1434" t="s">
        <v>53</v>
      </c>
      <c r="G1434" t="s">
        <v>5459</v>
      </c>
      <c r="H1434" t="s">
        <v>48</v>
      </c>
      <c r="I1434" t="s">
        <v>39</v>
      </c>
      <c r="K1434" t="s">
        <v>125</v>
      </c>
      <c r="M1434">
        <v>356</v>
      </c>
      <c r="N1434" t="s">
        <v>206</v>
      </c>
      <c r="O1434" t="s">
        <v>41</v>
      </c>
      <c r="P1434">
        <v>356</v>
      </c>
      <c r="Q1434" t="s">
        <v>206</v>
      </c>
      <c r="R1434" t="s">
        <v>41</v>
      </c>
      <c r="T1434" t="s">
        <v>61</v>
      </c>
      <c r="U1434" t="s">
        <v>1257</v>
      </c>
      <c r="V1434" t="s">
        <v>44</v>
      </c>
      <c r="X1434" t="s">
        <v>45</v>
      </c>
      <c r="AA1434">
        <v>0</v>
      </c>
      <c r="AC1434">
        <v>0</v>
      </c>
      <c r="AG1434" t="s">
        <v>46</v>
      </c>
      <c r="AH1434" t="s">
        <v>158</v>
      </c>
      <c r="AI1434" s="1">
        <v>43325</v>
      </c>
      <c r="AJ1434">
        <v>12783.3</v>
      </c>
      <c r="AK1434" s="33">
        <f t="shared" si="66"/>
        <v>33</v>
      </c>
      <c r="AL1434" t="str">
        <f t="shared" si="67"/>
        <v>29-33</v>
      </c>
      <c r="AM1434" t="str">
        <f t="shared" si="68"/>
        <v>12.000 a 13.999</v>
      </c>
    </row>
    <row r="1435" spans="1:39" x14ac:dyDescent="0.25">
      <c r="A1435" t="s">
        <v>5460</v>
      </c>
      <c r="B1435" t="s">
        <v>36</v>
      </c>
      <c r="C1435">
        <v>1944168</v>
      </c>
      <c r="D1435">
        <v>99851555649</v>
      </c>
      <c r="E1435" t="s">
        <v>5461</v>
      </c>
      <c r="F1435" t="s">
        <v>53</v>
      </c>
      <c r="G1435" t="s">
        <v>5462</v>
      </c>
      <c r="H1435" t="s">
        <v>67</v>
      </c>
      <c r="I1435" t="s">
        <v>39</v>
      </c>
      <c r="K1435" t="s">
        <v>40</v>
      </c>
      <c r="M1435">
        <v>787</v>
      </c>
      <c r="N1435" t="s">
        <v>268</v>
      </c>
      <c r="O1435" t="s">
        <v>142</v>
      </c>
      <c r="P1435">
        <v>301</v>
      </c>
      <c r="Q1435" t="s">
        <v>69</v>
      </c>
      <c r="R1435" t="s">
        <v>70</v>
      </c>
      <c r="T1435" t="s">
        <v>61</v>
      </c>
      <c r="U1435" t="s">
        <v>1285</v>
      </c>
      <c r="V1435" t="s">
        <v>44</v>
      </c>
      <c r="X1435" t="s">
        <v>45</v>
      </c>
      <c r="AA1435">
        <v>26278</v>
      </c>
      <c r="AB1435" t="s">
        <v>2476</v>
      </c>
      <c r="AC1435">
        <v>0</v>
      </c>
      <c r="AG1435" t="s">
        <v>46</v>
      </c>
      <c r="AH1435" t="s">
        <v>158</v>
      </c>
      <c r="AI1435" s="1">
        <v>42915</v>
      </c>
      <c r="AJ1435">
        <v>17255.59</v>
      </c>
      <c r="AK1435" s="33">
        <f t="shared" si="66"/>
        <v>47</v>
      </c>
      <c r="AL1435" t="str">
        <f t="shared" si="67"/>
        <v>44-48</v>
      </c>
      <c r="AM1435" t="str">
        <f t="shared" si="68"/>
        <v>16.000 a 17.999</v>
      </c>
    </row>
    <row r="1436" spans="1:39" x14ac:dyDescent="0.25">
      <c r="A1436" t="s">
        <v>5463</v>
      </c>
      <c r="B1436" t="s">
        <v>36</v>
      </c>
      <c r="C1436">
        <v>430964</v>
      </c>
      <c r="D1436">
        <v>20967934672</v>
      </c>
      <c r="E1436" t="s">
        <v>5464</v>
      </c>
      <c r="F1436" t="s">
        <v>53</v>
      </c>
      <c r="G1436" t="s">
        <v>5465</v>
      </c>
      <c r="H1436" t="s">
        <v>117</v>
      </c>
      <c r="I1436" t="s">
        <v>39</v>
      </c>
      <c r="K1436" t="s">
        <v>72</v>
      </c>
      <c r="L1436" t="s">
        <v>139</v>
      </c>
      <c r="M1436">
        <v>301</v>
      </c>
      <c r="N1436" t="s">
        <v>69</v>
      </c>
      <c r="O1436" t="s">
        <v>70</v>
      </c>
      <c r="P1436">
        <v>301</v>
      </c>
      <c r="Q1436" t="s">
        <v>69</v>
      </c>
      <c r="R1436" t="s">
        <v>70</v>
      </c>
      <c r="T1436" t="s">
        <v>61</v>
      </c>
      <c r="U1436" t="s">
        <v>1252</v>
      </c>
      <c r="V1436" t="s">
        <v>44</v>
      </c>
      <c r="X1436" t="s">
        <v>45</v>
      </c>
      <c r="AA1436">
        <v>0</v>
      </c>
      <c r="AC1436">
        <v>0</v>
      </c>
      <c r="AG1436" t="s">
        <v>46</v>
      </c>
      <c r="AH1436" t="s">
        <v>158</v>
      </c>
      <c r="AI1436" s="1">
        <v>34710</v>
      </c>
      <c r="AJ1436">
        <v>25686.81</v>
      </c>
      <c r="AK1436" s="33">
        <f t="shared" si="66"/>
        <v>68</v>
      </c>
      <c r="AL1436" t="str">
        <f t="shared" si="67"/>
        <v>64-68</v>
      </c>
      <c r="AM1436" t="str">
        <f t="shared" si="68"/>
        <v>20.000 ou mais</v>
      </c>
    </row>
    <row r="1437" spans="1:39" x14ac:dyDescent="0.25">
      <c r="A1437" t="s">
        <v>5466</v>
      </c>
      <c r="B1437" t="s">
        <v>36</v>
      </c>
      <c r="C1437">
        <v>3299630</v>
      </c>
      <c r="D1437">
        <v>40955912857</v>
      </c>
      <c r="E1437" t="s">
        <v>5467</v>
      </c>
      <c r="F1437" t="s">
        <v>53</v>
      </c>
      <c r="G1437" t="s">
        <v>5468</v>
      </c>
      <c r="H1437" t="s">
        <v>48</v>
      </c>
      <c r="I1437" t="s">
        <v>39</v>
      </c>
      <c r="K1437" t="s">
        <v>72</v>
      </c>
      <c r="M1437">
        <v>920</v>
      </c>
      <c r="N1437" t="s">
        <v>5469</v>
      </c>
      <c r="O1437" t="s">
        <v>142</v>
      </c>
      <c r="P1437">
        <v>340</v>
      </c>
      <c r="Q1437" t="s">
        <v>143</v>
      </c>
      <c r="R1437" t="s">
        <v>41</v>
      </c>
      <c r="T1437" t="s">
        <v>61</v>
      </c>
      <c r="U1437" t="s">
        <v>1244</v>
      </c>
      <c r="V1437" t="s">
        <v>44</v>
      </c>
      <c r="X1437" t="s">
        <v>45</v>
      </c>
      <c r="AA1437">
        <v>0</v>
      </c>
      <c r="AC1437">
        <v>0</v>
      </c>
      <c r="AG1437" t="s">
        <v>46</v>
      </c>
      <c r="AH1437" t="s">
        <v>158</v>
      </c>
      <c r="AI1437" s="1">
        <v>44746</v>
      </c>
      <c r="AJ1437">
        <v>9616.18</v>
      </c>
      <c r="AK1437" s="33">
        <f t="shared" si="66"/>
        <v>30</v>
      </c>
      <c r="AL1437" t="str">
        <f t="shared" si="67"/>
        <v>29-33</v>
      </c>
      <c r="AM1437" t="str">
        <f t="shared" si="68"/>
        <v>8.000 a 9.999</v>
      </c>
    </row>
    <row r="1438" spans="1:39" x14ac:dyDescent="0.25">
      <c r="A1438" t="s">
        <v>5470</v>
      </c>
      <c r="B1438" t="s">
        <v>36</v>
      </c>
      <c r="C1438">
        <v>413310</v>
      </c>
      <c r="D1438">
        <v>5674681864</v>
      </c>
      <c r="E1438" t="s">
        <v>5471</v>
      </c>
      <c r="F1438" t="s">
        <v>53</v>
      </c>
      <c r="G1438" t="s">
        <v>5472</v>
      </c>
      <c r="H1438" t="s">
        <v>48</v>
      </c>
      <c r="I1438" t="s">
        <v>39</v>
      </c>
      <c r="K1438" t="s">
        <v>72</v>
      </c>
      <c r="L1438" t="s">
        <v>5473</v>
      </c>
      <c r="M1438">
        <v>356</v>
      </c>
      <c r="N1438" t="s">
        <v>206</v>
      </c>
      <c r="O1438" t="s">
        <v>41</v>
      </c>
      <c r="P1438">
        <v>356</v>
      </c>
      <c r="Q1438" t="s">
        <v>206</v>
      </c>
      <c r="R1438" t="s">
        <v>41</v>
      </c>
      <c r="T1438" t="s">
        <v>61</v>
      </c>
      <c r="U1438" t="s">
        <v>1252</v>
      </c>
      <c r="V1438" t="s">
        <v>44</v>
      </c>
      <c r="X1438" t="s">
        <v>45</v>
      </c>
      <c r="AA1438">
        <v>0</v>
      </c>
      <c r="AC1438">
        <v>0</v>
      </c>
      <c r="AG1438" t="s">
        <v>46</v>
      </c>
      <c r="AH1438" t="s">
        <v>158</v>
      </c>
      <c r="AI1438" s="1">
        <v>32568</v>
      </c>
      <c r="AJ1438">
        <v>23394.65</v>
      </c>
      <c r="AK1438" s="33">
        <f t="shared" si="66"/>
        <v>60</v>
      </c>
      <c r="AL1438" t="str">
        <f t="shared" si="67"/>
        <v>59-63</v>
      </c>
      <c r="AM1438" t="str">
        <f t="shared" si="68"/>
        <v>20.000 ou mais</v>
      </c>
    </row>
    <row r="1439" spans="1:39" x14ac:dyDescent="0.25">
      <c r="A1439" t="s">
        <v>5474</v>
      </c>
      <c r="B1439" t="s">
        <v>36</v>
      </c>
      <c r="C1439">
        <v>2494727</v>
      </c>
      <c r="D1439">
        <v>3749532605</v>
      </c>
      <c r="E1439" t="s">
        <v>430</v>
      </c>
      <c r="F1439" t="s">
        <v>53</v>
      </c>
      <c r="G1439" t="s">
        <v>5475</v>
      </c>
      <c r="H1439" t="s">
        <v>48</v>
      </c>
      <c r="I1439" t="s">
        <v>39</v>
      </c>
      <c r="K1439" t="s">
        <v>40</v>
      </c>
      <c r="L1439" t="s">
        <v>59</v>
      </c>
      <c r="M1439">
        <v>369</v>
      </c>
      <c r="N1439" t="s">
        <v>242</v>
      </c>
      <c r="O1439" t="s">
        <v>41</v>
      </c>
      <c r="P1439">
        <v>369</v>
      </c>
      <c r="Q1439" t="s">
        <v>242</v>
      </c>
      <c r="R1439" t="s">
        <v>41</v>
      </c>
      <c r="T1439" t="s">
        <v>61</v>
      </c>
      <c r="U1439" t="s">
        <v>1285</v>
      </c>
      <c r="V1439" t="s">
        <v>44</v>
      </c>
      <c r="X1439" t="s">
        <v>45</v>
      </c>
      <c r="AA1439">
        <v>0</v>
      </c>
      <c r="AC1439">
        <v>0</v>
      </c>
      <c r="AG1439" t="s">
        <v>46</v>
      </c>
      <c r="AH1439" t="s">
        <v>158</v>
      </c>
      <c r="AI1439" s="1">
        <v>39716</v>
      </c>
      <c r="AJ1439">
        <v>17255.59</v>
      </c>
      <c r="AK1439" s="33">
        <f t="shared" si="66"/>
        <v>42</v>
      </c>
      <c r="AL1439" t="str">
        <f t="shared" si="67"/>
        <v>39-43</v>
      </c>
      <c r="AM1439" t="str">
        <f t="shared" si="68"/>
        <v>16.000 a 17.999</v>
      </c>
    </row>
    <row r="1440" spans="1:39" x14ac:dyDescent="0.25">
      <c r="A1440" t="s">
        <v>5476</v>
      </c>
      <c r="B1440" t="s">
        <v>36</v>
      </c>
      <c r="C1440">
        <v>1389785</v>
      </c>
      <c r="D1440">
        <v>21367331846</v>
      </c>
      <c r="E1440" t="s">
        <v>5477</v>
      </c>
      <c r="F1440" t="s">
        <v>37</v>
      </c>
      <c r="G1440" t="s">
        <v>5478</v>
      </c>
      <c r="H1440" t="s">
        <v>48</v>
      </c>
      <c r="I1440" t="s">
        <v>450</v>
      </c>
      <c r="J1440" t="s">
        <v>5479</v>
      </c>
      <c r="M1440">
        <v>808</v>
      </c>
      <c r="N1440" t="s">
        <v>127</v>
      </c>
      <c r="O1440" t="s">
        <v>41</v>
      </c>
      <c r="P1440">
        <v>808</v>
      </c>
      <c r="Q1440" t="s">
        <v>127</v>
      </c>
      <c r="R1440" t="s">
        <v>41</v>
      </c>
      <c r="T1440" t="s">
        <v>61</v>
      </c>
      <c r="U1440" t="s">
        <v>1257</v>
      </c>
      <c r="V1440" t="s">
        <v>44</v>
      </c>
      <c r="X1440" t="s">
        <v>45</v>
      </c>
      <c r="AA1440">
        <v>26283</v>
      </c>
      <c r="AB1440" t="s">
        <v>343</v>
      </c>
      <c r="AC1440">
        <v>0</v>
      </c>
      <c r="AG1440" t="s">
        <v>46</v>
      </c>
      <c r="AH1440" t="s">
        <v>158</v>
      </c>
      <c r="AI1440" s="1">
        <v>44063</v>
      </c>
      <c r="AJ1440">
        <v>11800.12</v>
      </c>
      <c r="AK1440" s="33">
        <f t="shared" si="66"/>
        <v>51</v>
      </c>
      <c r="AL1440" t="str">
        <f t="shared" si="67"/>
        <v>49-53</v>
      </c>
      <c r="AM1440" t="str">
        <f t="shared" si="68"/>
        <v>10.000 a 11.999</v>
      </c>
    </row>
    <row r="1441" spans="1:39" x14ac:dyDescent="0.25">
      <c r="A1441" t="s">
        <v>5480</v>
      </c>
      <c r="B1441" t="s">
        <v>36</v>
      </c>
      <c r="C1441">
        <v>2697737</v>
      </c>
      <c r="D1441">
        <v>3729382640</v>
      </c>
      <c r="E1441" t="s">
        <v>4097</v>
      </c>
      <c r="F1441" t="s">
        <v>37</v>
      </c>
      <c r="G1441" t="s">
        <v>5481</v>
      </c>
      <c r="H1441" t="s">
        <v>38</v>
      </c>
      <c r="I1441" t="s">
        <v>39</v>
      </c>
      <c r="K1441" t="s">
        <v>40</v>
      </c>
      <c r="M1441">
        <v>410</v>
      </c>
      <c r="N1441" t="s">
        <v>253</v>
      </c>
      <c r="O1441" t="s">
        <v>41</v>
      </c>
      <c r="P1441">
        <v>410</v>
      </c>
      <c r="Q1441" t="s">
        <v>253</v>
      </c>
      <c r="R1441" t="s">
        <v>41</v>
      </c>
      <c r="T1441" t="s">
        <v>61</v>
      </c>
      <c r="U1441" t="s">
        <v>1285</v>
      </c>
      <c r="V1441" t="s">
        <v>44</v>
      </c>
      <c r="X1441" t="s">
        <v>45</v>
      </c>
      <c r="AA1441">
        <v>0</v>
      </c>
      <c r="AC1441">
        <v>0</v>
      </c>
      <c r="AG1441" t="s">
        <v>46</v>
      </c>
      <c r="AH1441" t="s">
        <v>158</v>
      </c>
      <c r="AI1441" s="1">
        <v>40564</v>
      </c>
      <c r="AJ1441">
        <v>18860.759999999998</v>
      </c>
      <c r="AK1441" s="33">
        <f t="shared" si="66"/>
        <v>44</v>
      </c>
      <c r="AL1441" t="str">
        <f t="shared" si="67"/>
        <v>44-48</v>
      </c>
      <c r="AM1441" t="str">
        <f t="shared" si="68"/>
        <v>18.000 a 19.999</v>
      </c>
    </row>
    <row r="1442" spans="1:39" x14ac:dyDescent="0.25">
      <c r="A1442" t="s">
        <v>5482</v>
      </c>
      <c r="B1442" t="s">
        <v>36</v>
      </c>
      <c r="C1442">
        <v>1876781</v>
      </c>
      <c r="D1442">
        <v>7237822616</v>
      </c>
      <c r="E1442" t="s">
        <v>267</v>
      </c>
      <c r="F1442" t="s">
        <v>37</v>
      </c>
      <c r="G1442" t="s">
        <v>5483</v>
      </c>
      <c r="H1442" t="s">
        <v>48</v>
      </c>
      <c r="I1442" t="s">
        <v>39</v>
      </c>
      <c r="K1442" t="s">
        <v>40</v>
      </c>
      <c r="M1442">
        <v>801</v>
      </c>
      <c r="N1442" t="s">
        <v>802</v>
      </c>
      <c r="O1442" t="s">
        <v>55</v>
      </c>
      <c r="P1442">
        <v>1152</v>
      </c>
      <c r="Q1442" t="s">
        <v>113</v>
      </c>
      <c r="R1442" t="s">
        <v>55</v>
      </c>
      <c r="T1442" t="s">
        <v>61</v>
      </c>
      <c r="U1442" t="s">
        <v>1302</v>
      </c>
      <c r="V1442" t="s">
        <v>44</v>
      </c>
      <c r="X1442" t="s">
        <v>45</v>
      </c>
      <c r="Z1442" t="s">
        <v>74</v>
      </c>
      <c r="AA1442">
        <v>0</v>
      </c>
      <c r="AC1442">
        <v>0</v>
      </c>
      <c r="AE1442" t="s">
        <v>581</v>
      </c>
      <c r="AF1442" t="s">
        <v>196</v>
      </c>
      <c r="AG1442" t="s">
        <v>46</v>
      </c>
      <c r="AH1442" t="s">
        <v>158</v>
      </c>
      <c r="AI1442" s="1">
        <v>40735</v>
      </c>
      <c r="AJ1442">
        <v>13273.52</v>
      </c>
      <c r="AK1442" s="33">
        <f t="shared" si="66"/>
        <v>36</v>
      </c>
      <c r="AL1442" t="str">
        <f t="shared" si="67"/>
        <v>34-38</v>
      </c>
      <c r="AM1442" t="str">
        <f t="shared" si="68"/>
        <v>12.000 a 13.999</v>
      </c>
    </row>
    <row r="1443" spans="1:39" x14ac:dyDescent="0.25">
      <c r="A1443" t="s">
        <v>5484</v>
      </c>
      <c r="B1443" t="s">
        <v>36</v>
      </c>
      <c r="C1443">
        <v>2891208</v>
      </c>
      <c r="D1443">
        <v>48229997187</v>
      </c>
      <c r="E1443" t="s">
        <v>5485</v>
      </c>
      <c r="F1443" t="s">
        <v>37</v>
      </c>
      <c r="G1443" t="s">
        <v>5486</v>
      </c>
      <c r="H1443" t="s">
        <v>48</v>
      </c>
      <c r="I1443" t="s">
        <v>39</v>
      </c>
      <c r="K1443" t="s">
        <v>72</v>
      </c>
      <c r="M1443">
        <v>808</v>
      </c>
      <c r="N1443" t="s">
        <v>127</v>
      </c>
      <c r="O1443" t="s">
        <v>41</v>
      </c>
      <c r="P1443">
        <v>808</v>
      </c>
      <c r="Q1443" t="s">
        <v>127</v>
      </c>
      <c r="R1443" t="s">
        <v>41</v>
      </c>
      <c r="T1443" t="s">
        <v>52</v>
      </c>
      <c r="U1443" t="s">
        <v>1236</v>
      </c>
      <c r="V1443" t="s">
        <v>44</v>
      </c>
      <c r="X1443" t="s">
        <v>45</v>
      </c>
      <c r="Z1443" t="s">
        <v>245</v>
      </c>
      <c r="AA1443">
        <v>0</v>
      </c>
      <c r="AC1443">
        <v>0</v>
      </c>
      <c r="AE1443" t="s">
        <v>808</v>
      </c>
      <c r="AF1443" t="s">
        <v>809</v>
      </c>
      <c r="AG1443" t="s">
        <v>46</v>
      </c>
      <c r="AH1443" t="s">
        <v>158</v>
      </c>
      <c r="AI1443" s="1">
        <v>41472</v>
      </c>
      <c r="AJ1443">
        <v>8561.94</v>
      </c>
      <c r="AK1443" s="33">
        <f t="shared" si="66"/>
        <v>53</v>
      </c>
      <c r="AL1443" t="str">
        <f t="shared" si="67"/>
        <v>49-53</v>
      </c>
      <c r="AM1443" t="str">
        <f t="shared" si="68"/>
        <v>8.000 a 9.999</v>
      </c>
    </row>
    <row r="1444" spans="1:39" x14ac:dyDescent="0.25">
      <c r="A1444" t="s">
        <v>5487</v>
      </c>
      <c r="B1444" t="s">
        <v>36</v>
      </c>
      <c r="C1444">
        <v>2279103</v>
      </c>
      <c r="D1444">
        <v>2434819699</v>
      </c>
      <c r="E1444" t="s">
        <v>5488</v>
      </c>
      <c r="F1444" t="s">
        <v>37</v>
      </c>
      <c r="G1444" t="s">
        <v>5489</v>
      </c>
      <c r="H1444" t="s">
        <v>48</v>
      </c>
      <c r="I1444" t="s">
        <v>39</v>
      </c>
      <c r="K1444" t="s">
        <v>40</v>
      </c>
      <c r="M1444">
        <v>305</v>
      </c>
      <c r="N1444" t="s">
        <v>100</v>
      </c>
      <c r="O1444" t="s">
        <v>86</v>
      </c>
      <c r="P1444">
        <v>305</v>
      </c>
      <c r="Q1444" t="s">
        <v>100</v>
      </c>
      <c r="R1444" t="s">
        <v>86</v>
      </c>
      <c r="T1444" t="s">
        <v>61</v>
      </c>
      <c r="U1444" t="s">
        <v>1236</v>
      </c>
      <c r="V1444" t="s">
        <v>44</v>
      </c>
      <c r="X1444" t="s">
        <v>45</v>
      </c>
      <c r="AA1444">
        <v>0</v>
      </c>
      <c r="AC1444">
        <v>0</v>
      </c>
      <c r="AG1444" t="s">
        <v>46</v>
      </c>
      <c r="AH1444" t="s">
        <v>158</v>
      </c>
      <c r="AI1444" s="1">
        <v>42395</v>
      </c>
      <c r="AJ1444">
        <v>12272.12</v>
      </c>
      <c r="AK1444" s="33">
        <f t="shared" si="66"/>
        <v>47</v>
      </c>
      <c r="AL1444" t="str">
        <f t="shared" si="67"/>
        <v>44-48</v>
      </c>
      <c r="AM1444" t="str">
        <f t="shared" si="68"/>
        <v>12.000 a 13.999</v>
      </c>
    </row>
    <row r="1445" spans="1:39" x14ac:dyDescent="0.25">
      <c r="A1445" t="s">
        <v>5490</v>
      </c>
      <c r="B1445" t="s">
        <v>36</v>
      </c>
      <c r="C1445">
        <v>1686048</v>
      </c>
      <c r="D1445">
        <v>21775535800</v>
      </c>
      <c r="E1445" t="s">
        <v>5491</v>
      </c>
      <c r="F1445" t="s">
        <v>37</v>
      </c>
      <c r="G1445" t="s">
        <v>5492</v>
      </c>
      <c r="H1445" t="s">
        <v>67</v>
      </c>
      <c r="I1445" t="s">
        <v>39</v>
      </c>
      <c r="K1445" t="s">
        <v>72</v>
      </c>
      <c r="L1445" t="s">
        <v>483</v>
      </c>
      <c r="M1445">
        <v>796</v>
      </c>
      <c r="N1445" t="s">
        <v>571</v>
      </c>
      <c r="O1445" t="s">
        <v>55</v>
      </c>
      <c r="P1445">
        <v>1152</v>
      </c>
      <c r="Q1445" t="s">
        <v>113</v>
      </c>
      <c r="R1445" t="s">
        <v>55</v>
      </c>
      <c r="T1445" t="s">
        <v>61</v>
      </c>
      <c r="U1445" t="s">
        <v>1269</v>
      </c>
      <c r="V1445" t="s">
        <v>44</v>
      </c>
      <c r="X1445" t="s">
        <v>45</v>
      </c>
      <c r="AA1445">
        <v>0</v>
      </c>
      <c r="AC1445">
        <v>0</v>
      </c>
      <c r="AG1445" t="s">
        <v>46</v>
      </c>
      <c r="AH1445" t="s">
        <v>158</v>
      </c>
      <c r="AI1445" s="1">
        <v>39876</v>
      </c>
      <c r="AJ1445">
        <v>17945.810000000001</v>
      </c>
      <c r="AK1445" s="33">
        <f t="shared" si="66"/>
        <v>44</v>
      </c>
      <c r="AL1445" t="str">
        <f t="shared" si="67"/>
        <v>44-48</v>
      </c>
      <c r="AM1445" t="str">
        <f t="shared" si="68"/>
        <v>16.000 a 17.999</v>
      </c>
    </row>
    <row r="1446" spans="1:39" x14ac:dyDescent="0.25">
      <c r="A1446" t="s">
        <v>5493</v>
      </c>
      <c r="B1446" t="s">
        <v>36</v>
      </c>
      <c r="C1446">
        <v>1478116</v>
      </c>
      <c r="D1446">
        <v>930651677</v>
      </c>
      <c r="E1446" t="s">
        <v>463</v>
      </c>
      <c r="F1446" t="s">
        <v>37</v>
      </c>
      <c r="G1446" t="s">
        <v>5494</v>
      </c>
      <c r="H1446" t="s">
        <v>38</v>
      </c>
      <c r="I1446" t="s">
        <v>39</v>
      </c>
      <c r="K1446" t="s">
        <v>56</v>
      </c>
      <c r="L1446" t="s">
        <v>5495</v>
      </c>
      <c r="M1446">
        <v>360</v>
      </c>
      <c r="N1446" t="s">
        <v>455</v>
      </c>
      <c r="O1446" t="s">
        <v>41</v>
      </c>
      <c r="P1446">
        <v>360</v>
      </c>
      <c r="Q1446" t="s">
        <v>455</v>
      </c>
      <c r="R1446" t="s">
        <v>41</v>
      </c>
      <c r="T1446" t="s">
        <v>61</v>
      </c>
      <c r="U1446" t="s">
        <v>1285</v>
      </c>
      <c r="V1446" t="s">
        <v>44</v>
      </c>
      <c r="X1446" t="s">
        <v>45</v>
      </c>
      <c r="AA1446">
        <v>0</v>
      </c>
      <c r="AC1446">
        <v>0</v>
      </c>
      <c r="AG1446" t="s">
        <v>46</v>
      </c>
      <c r="AH1446" t="s">
        <v>158</v>
      </c>
      <c r="AI1446" s="1">
        <v>38933</v>
      </c>
      <c r="AJ1446">
        <v>17255.59</v>
      </c>
      <c r="AK1446" s="33">
        <f t="shared" si="66"/>
        <v>47</v>
      </c>
      <c r="AL1446" t="str">
        <f t="shared" si="67"/>
        <v>44-48</v>
      </c>
      <c r="AM1446" t="str">
        <f t="shared" si="68"/>
        <v>16.000 a 17.999</v>
      </c>
    </row>
    <row r="1447" spans="1:39" x14ac:dyDescent="0.25">
      <c r="A1447" t="s">
        <v>5496</v>
      </c>
      <c r="B1447" t="s">
        <v>36</v>
      </c>
      <c r="C1447">
        <v>1361524</v>
      </c>
      <c r="D1447">
        <v>78403456115</v>
      </c>
      <c r="E1447" t="s">
        <v>3732</v>
      </c>
      <c r="F1447" t="s">
        <v>37</v>
      </c>
      <c r="G1447" t="s">
        <v>5497</v>
      </c>
      <c r="H1447" t="s">
        <v>80</v>
      </c>
      <c r="I1447" t="s">
        <v>39</v>
      </c>
      <c r="K1447" t="s">
        <v>56</v>
      </c>
      <c r="M1447">
        <v>335</v>
      </c>
      <c r="N1447" t="s">
        <v>159</v>
      </c>
      <c r="O1447" t="s">
        <v>41</v>
      </c>
      <c r="P1447">
        <v>335</v>
      </c>
      <c r="Q1447" t="s">
        <v>159</v>
      </c>
      <c r="R1447" t="s">
        <v>41</v>
      </c>
      <c r="T1447" t="s">
        <v>61</v>
      </c>
      <c r="U1447" t="s">
        <v>1244</v>
      </c>
      <c r="V1447" t="s">
        <v>44</v>
      </c>
      <c r="X1447" t="s">
        <v>45</v>
      </c>
      <c r="AA1447">
        <v>0</v>
      </c>
      <c r="AC1447">
        <v>0</v>
      </c>
      <c r="AG1447" t="s">
        <v>46</v>
      </c>
      <c r="AH1447" t="s">
        <v>158</v>
      </c>
      <c r="AI1447" s="1">
        <v>44763</v>
      </c>
      <c r="AJ1447">
        <v>9616.18</v>
      </c>
      <c r="AK1447" s="33">
        <f t="shared" si="66"/>
        <v>47</v>
      </c>
      <c r="AL1447" t="str">
        <f t="shared" si="67"/>
        <v>44-48</v>
      </c>
      <c r="AM1447" t="str">
        <f t="shared" si="68"/>
        <v>8.000 a 9.999</v>
      </c>
    </row>
    <row r="1448" spans="1:39" x14ac:dyDescent="0.25">
      <c r="A1448" t="s">
        <v>5498</v>
      </c>
      <c r="B1448" t="s">
        <v>36</v>
      </c>
      <c r="C1448">
        <v>2071924</v>
      </c>
      <c r="D1448">
        <v>4732993648</v>
      </c>
      <c r="E1448" t="s">
        <v>5499</v>
      </c>
      <c r="F1448" t="s">
        <v>37</v>
      </c>
      <c r="G1448" t="s">
        <v>5500</v>
      </c>
      <c r="H1448" t="s">
        <v>48</v>
      </c>
      <c r="I1448" t="s">
        <v>39</v>
      </c>
      <c r="K1448" t="s">
        <v>40</v>
      </c>
      <c r="M1448">
        <v>391</v>
      </c>
      <c r="N1448" t="s">
        <v>64</v>
      </c>
      <c r="O1448" t="s">
        <v>41</v>
      </c>
      <c r="P1448">
        <v>391</v>
      </c>
      <c r="Q1448" t="s">
        <v>64</v>
      </c>
      <c r="R1448" t="s">
        <v>41</v>
      </c>
      <c r="T1448" t="s">
        <v>61</v>
      </c>
      <c r="U1448" t="s">
        <v>1302</v>
      </c>
      <c r="V1448" t="s">
        <v>44</v>
      </c>
      <c r="X1448" t="s">
        <v>45</v>
      </c>
      <c r="AA1448">
        <v>0</v>
      </c>
      <c r="AC1448">
        <v>0</v>
      </c>
      <c r="AG1448" t="s">
        <v>46</v>
      </c>
      <c r="AH1448" t="s">
        <v>158</v>
      </c>
      <c r="AI1448" s="1">
        <v>41590</v>
      </c>
      <c r="AJ1448">
        <v>13596.83</v>
      </c>
      <c r="AK1448" s="33">
        <f t="shared" si="66"/>
        <v>41</v>
      </c>
      <c r="AL1448" t="str">
        <f t="shared" si="67"/>
        <v>39-43</v>
      </c>
      <c r="AM1448" t="str">
        <f t="shared" si="68"/>
        <v>12.000 a 13.999</v>
      </c>
    </row>
    <row r="1449" spans="1:39" x14ac:dyDescent="0.25">
      <c r="A1449" t="s">
        <v>5501</v>
      </c>
      <c r="B1449" t="s">
        <v>36</v>
      </c>
      <c r="C1449">
        <v>1664415</v>
      </c>
      <c r="D1449">
        <v>3523068665</v>
      </c>
      <c r="E1449" t="s">
        <v>3780</v>
      </c>
      <c r="F1449" t="s">
        <v>37</v>
      </c>
      <c r="G1449" t="s">
        <v>5502</v>
      </c>
      <c r="H1449" t="s">
        <v>48</v>
      </c>
      <c r="I1449" t="s">
        <v>39</v>
      </c>
      <c r="K1449" t="s">
        <v>40</v>
      </c>
      <c r="L1449" t="s">
        <v>269</v>
      </c>
      <c r="M1449">
        <v>305</v>
      </c>
      <c r="N1449" t="s">
        <v>100</v>
      </c>
      <c r="O1449" t="s">
        <v>86</v>
      </c>
      <c r="P1449">
        <v>305</v>
      </c>
      <c r="Q1449" t="s">
        <v>100</v>
      </c>
      <c r="R1449" t="s">
        <v>86</v>
      </c>
      <c r="T1449" t="s">
        <v>61</v>
      </c>
      <c r="U1449" t="s">
        <v>1351</v>
      </c>
      <c r="V1449" t="s">
        <v>44</v>
      </c>
      <c r="X1449" t="s">
        <v>45</v>
      </c>
      <c r="AA1449">
        <v>0</v>
      </c>
      <c r="AC1449">
        <v>0</v>
      </c>
      <c r="AG1449" t="s">
        <v>46</v>
      </c>
      <c r="AH1449" t="s">
        <v>158</v>
      </c>
      <c r="AI1449" s="1">
        <v>39762</v>
      </c>
      <c r="AJ1449">
        <v>18914.77</v>
      </c>
      <c r="AK1449" s="33">
        <f t="shared" si="66"/>
        <v>45</v>
      </c>
      <c r="AL1449" t="str">
        <f t="shared" si="67"/>
        <v>44-48</v>
      </c>
      <c r="AM1449" t="str">
        <f t="shared" si="68"/>
        <v>18.000 a 19.999</v>
      </c>
    </row>
    <row r="1450" spans="1:39" x14ac:dyDescent="0.25">
      <c r="A1450" t="s">
        <v>5503</v>
      </c>
      <c r="B1450" t="s">
        <v>36</v>
      </c>
      <c r="C1450">
        <v>1221685</v>
      </c>
      <c r="D1450">
        <v>8791069645</v>
      </c>
      <c r="E1450" t="s">
        <v>5504</v>
      </c>
      <c r="F1450" t="s">
        <v>37</v>
      </c>
      <c r="G1450" t="s">
        <v>5505</v>
      </c>
      <c r="H1450" t="s">
        <v>48</v>
      </c>
      <c r="I1450" t="s">
        <v>39</v>
      </c>
      <c r="K1450" t="s">
        <v>40</v>
      </c>
      <c r="M1450">
        <v>808</v>
      </c>
      <c r="N1450" t="s">
        <v>127</v>
      </c>
      <c r="O1450" t="s">
        <v>41</v>
      </c>
      <c r="P1450">
        <v>808</v>
      </c>
      <c r="Q1450" t="s">
        <v>127</v>
      </c>
      <c r="R1450" t="s">
        <v>41</v>
      </c>
      <c r="T1450" t="s">
        <v>413</v>
      </c>
      <c r="U1450" t="s">
        <v>1244</v>
      </c>
      <c r="V1450" t="s">
        <v>825</v>
      </c>
      <c r="X1450" t="s">
        <v>45</v>
      </c>
      <c r="AA1450">
        <v>0</v>
      </c>
      <c r="AC1450">
        <v>0</v>
      </c>
      <c r="AG1450" t="s">
        <v>826</v>
      </c>
      <c r="AH1450" t="s">
        <v>47</v>
      </c>
      <c r="AI1450" s="1">
        <v>44530</v>
      </c>
      <c r="AJ1450">
        <v>3866.06</v>
      </c>
      <c r="AK1450" s="33">
        <f t="shared" si="66"/>
        <v>36</v>
      </c>
      <c r="AL1450" t="str">
        <f t="shared" si="67"/>
        <v>34-38</v>
      </c>
      <c r="AM1450" t="str">
        <f t="shared" si="68"/>
        <v>2.000 a 3.999</v>
      </c>
    </row>
    <row r="1451" spans="1:39" x14ac:dyDescent="0.25">
      <c r="A1451" t="s">
        <v>5506</v>
      </c>
      <c r="B1451" t="s">
        <v>36</v>
      </c>
      <c r="C1451">
        <v>1940172</v>
      </c>
      <c r="D1451">
        <v>64119904334</v>
      </c>
      <c r="E1451" t="s">
        <v>5507</v>
      </c>
      <c r="F1451" t="s">
        <v>37</v>
      </c>
      <c r="G1451" t="s">
        <v>5508</v>
      </c>
      <c r="H1451" t="s">
        <v>67</v>
      </c>
      <c r="I1451" t="s">
        <v>39</v>
      </c>
      <c r="K1451" t="s">
        <v>207</v>
      </c>
      <c r="M1451">
        <v>391</v>
      </c>
      <c r="N1451" t="s">
        <v>64</v>
      </c>
      <c r="O1451" t="s">
        <v>41</v>
      </c>
      <c r="P1451">
        <v>391</v>
      </c>
      <c r="Q1451" t="s">
        <v>64</v>
      </c>
      <c r="R1451" t="s">
        <v>41</v>
      </c>
      <c r="T1451" t="s">
        <v>52</v>
      </c>
      <c r="U1451" t="s">
        <v>1482</v>
      </c>
      <c r="V1451" t="s">
        <v>44</v>
      </c>
      <c r="X1451" t="s">
        <v>45</v>
      </c>
      <c r="AA1451">
        <v>0</v>
      </c>
      <c r="AC1451">
        <v>0</v>
      </c>
      <c r="AG1451" t="s">
        <v>46</v>
      </c>
      <c r="AH1451" t="s">
        <v>158</v>
      </c>
      <c r="AI1451" s="1">
        <v>41449</v>
      </c>
      <c r="AJ1451">
        <v>7431.86</v>
      </c>
      <c r="AK1451" s="33">
        <f t="shared" si="66"/>
        <v>40</v>
      </c>
      <c r="AL1451" t="str">
        <f t="shared" si="67"/>
        <v>39-43</v>
      </c>
      <c r="AM1451" t="str">
        <f t="shared" si="68"/>
        <v>6.000 a 7.999</v>
      </c>
    </row>
    <row r="1452" spans="1:39" x14ac:dyDescent="0.25">
      <c r="A1452" t="s">
        <v>5509</v>
      </c>
      <c r="B1452" t="s">
        <v>36</v>
      </c>
      <c r="C1452">
        <v>1676419</v>
      </c>
      <c r="D1452">
        <v>46582606620</v>
      </c>
      <c r="E1452" t="s">
        <v>5510</v>
      </c>
      <c r="F1452" t="s">
        <v>37</v>
      </c>
      <c r="G1452" t="s">
        <v>5511</v>
      </c>
      <c r="H1452" t="s">
        <v>48</v>
      </c>
      <c r="I1452" t="s">
        <v>39</v>
      </c>
      <c r="K1452" t="s">
        <v>40</v>
      </c>
      <c r="L1452" t="s">
        <v>97</v>
      </c>
      <c r="M1452">
        <v>806</v>
      </c>
      <c r="N1452" t="s">
        <v>265</v>
      </c>
      <c r="O1452" t="s">
        <v>41</v>
      </c>
      <c r="P1452">
        <v>806</v>
      </c>
      <c r="Q1452" t="s">
        <v>265</v>
      </c>
      <c r="R1452" t="s">
        <v>41</v>
      </c>
      <c r="T1452" t="s">
        <v>61</v>
      </c>
      <c r="U1452" t="s">
        <v>1269</v>
      </c>
      <c r="V1452" t="s">
        <v>44</v>
      </c>
      <c r="X1452" t="s">
        <v>45</v>
      </c>
      <c r="AA1452">
        <v>0</v>
      </c>
      <c r="AC1452">
        <v>0</v>
      </c>
      <c r="AG1452" t="s">
        <v>46</v>
      </c>
      <c r="AH1452" t="s">
        <v>158</v>
      </c>
      <c r="AI1452" s="1">
        <v>39835</v>
      </c>
      <c r="AJ1452">
        <v>17945.810000000001</v>
      </c>
      <c r="AK1452" s="33">
        <f t="shared" si="66"/>
        <v>59</v>
      </c>
      <c r="AL1452" t="str">
        <f t="shared" si="67"/>
        <v>59-63</v>
      </c>
      <c r="AM1452" t="str">
        <f t="shared" si="68"/>
        <v>16.000 a 17.999</v>
      </c>
    </row>
    <row r="1453" spans="1:39" x14ac:dyDescent="0.25">
      <c r="A1453" t="s">
        <v>5512</v>
      </c>
      <c r="B1453" t="s">
        <v>36</v>
      </c>
      <c r="C1453">
        <v>2568435</v>
      </c>
      <c r="D1453">
        <v>4224382601</v>
      </c>
      <c r="E1453" t="s">
        <v>5513</v>
      </c>
      <c r="F1453" t="s">
        <v>37</v>
      </c>
      <c r="G1453" t="s">
        <v>5514</v>
      </c>
      <c r="H1453" t="s">
        <v>48</v>
      </c>
      <c r="I1453" t="s">
        <v>39</v>
      </c>
      <c r="K1453" t="s">
        <v>40</v>
      </c>
      <c r="L1453" t="s">
        <v>59</v>
      </c>
      <c r="M1453">
        <v>808</v>
      </c>
      <c r="N1453" t="s">
        <v>127</v>
      </c>
      <c r="O1453" t="s">
        <v>41</v>
      </c>
      <c r="P1453">
        <v>808</v>
      </c>
      <c r="Q1453" t="s">
        <v>127</v>
      </c>
      <c r="R1453" t="s">
        <v>41</v>
      </c>
      <c r="T1453" t="s">
        <v>61</v>
      </c>
      <c r="U1453" t="s">
        <v>1302</v>
      </c>
      <c r="V1453" t="s">
        <v>44</v>
      </c>
      <c r="X1453" t="s">
        <v>45</v>
      </c>
      <c r="AA1453">
        <v>0</v>
      </c>
      <c r="AC1453">
        <v>0</v>
      </c>
      <c r="AG1453" t="s">
        <v>46</v>
      </c>
      <c r="AH1453" t="s">
        <v>158</v>
      </c>
      <c r="AI1453" s="1">
        <v>39899</v>
      </c>
      <c r="AJ1453">
        <v>13273.52</v>
      </c>
      <c r="AK1453" s="33">
        <f t="shared" si="66"/>
        <v>41</v>
      </c>
      <c r="AL1453" t="str">
        <f t="shared" si="67"/>
        <v>39-43</v>
      </c>
      <c r="AM1453" t="str">
        <f t="shared" si="68"/>
        <v>12.000 a 13.999</v>
      </c>
    </row>
    <row r="1454" spans="1:39" x14ac:dyDescent="0.25">
      <c r="A1454" t="s">
        <v>5515</v>
      </c>
      <c r="B1454" t="s">
        <v>36</v>
      </c>
      <c r="C1454">
        <v>2579106</v>
      </c>
      <c r="D1454">
        <v>3565690631</v>
      </c>
      <c r="E1454" t="s">
        <v>5516</v>
      </c>
      <c r="F1454" t="s">
        <v>37</v>
      </c>
      <c r="G1454" t="s">
        <v>5517</v>
      </c>
      <c r="H1454" t="s">
        <v>48</v>
      </c>
      <c r="I1454" t="s">
        <v>39</v>
      </c>
      <c r="K1454" t="s">
        <v>40</v>
      </c>
      <c r="L1454" t="s">
        <v>119</v>
      </c>
      <c r="M1454">
        <v>305</v>
      </c>
      <c r="N1454" t="s">
        <v>100</v>
      </c>
      <c r="O1454" t="s">
        <v>86</v>
      </c>
      <c r="P1454">
        <v>305</v>
      </c>
      <c r="Q1454" t="s">
        <v>100</v>
      </c>
      <c r="R1454" t="s">
        <v>86</v>
      </c>
      <c r="T1454" t="s">
        <v>61</v>
      </c>
      <c r="U1454" t="s">
        <v>1257</v>
      </c>
      <c r="V1454" t="s">
        <v>44</v>
      </c>
      <c r="X1454" t="s">
        <v>45</v>
      </c>
      <c r="AA1454">
        <v>0</v>
      </c>
      <c r="AC1454">
        <v>0</v>
      </c>
      <c r="AG1454" t="s">
        <v>46</v>
      </c>
      <c r="AH1454" t="s">
        <v>47</v>
      </c>
      <c r="AI1454" s="1">
        <v>41842</v>
      </c>
      <c r="AJ1454">
        <v>10444.02</v>
      </c>
      <c r="AK1454" s="33">
        <f t="shared" si="66"/>
        <v>46</v>
      </c>
      <c r="AL1454" t="str">
        <f t="shared" si="67"/>
        <v>44-48</v>
      </c>
      <c r="AM1454" t="str">
        <f t="shared" si="68"/>
        <v>10.000 a 11.999</v>
      </c>
    </row>
    <row r="1455" spans="1:39" x14ac:dyDescent="0.25">
      <c r="A1455" t="s">
        <v>5518</v>
      </c>
      <c r="B1455" t="s">
        <v>36</v>
      </c>
      <c r="C1455">
        <v>2268313</v>
      </c>
      <c r="D1455">
        <v>8957103660</v>
      </c>
      <c r="E1455" t="s">
        <v>671</v>
      </c>
      <c r="F1455" t="s">
        <v>37</v>
      </c>
      <c r="G1455" t="s">
        <v>5519</v>
      </c>
      <c r="H1455" t="s">
        <v>48</v>
      </c>
      <c r="I1455" t="s">
        <v>39</v>
      </c>
      <c r="K1455" t="s">
        <v>40</v>
      </c>
      <c r="M1455">
        <v>319</v>
      </c>
      <c r="N1455" t="s">
        <v>118</v>
      </c>
      <c r="O1455" t="s">
        <v>86</v>
      </c>
      <c r="P1455">
        <v>319</v>
      </c>
      <c r="Q1455" t="s">
        <v>118</v>
      </c>
      <c r="R1455" t="s">
        <v>86</v>
      </c>
      <c r="T1455" t="s">
        <v>61</v>
      </c>
      <c r="U1455" t="s">
        <v>1236</v>
      </c>
      <c r="V1455" t="s">
        <v>44</v>
      </c>
      <c r="X1455" t="s">
        <v>45</v>
      </c>
      <c r="AA1455">
        <v>0</v>
      </c>
      <c r="AC1455">
        <v>0</v>
      </c>
      <c r="AG1455" t="s">
        <v>46</v>
      </c>
      <c r="AH1455" t="s">
        <v>158</v>
      </c>
      <c r="AI1455" s="1">
        <v>42353</v>
      </c>
      <c r="AJ1455">
        <v>12842.91</v>
      </c>
      <c r="AK1455" s="33">
        <f t="shared" si="66"/>
        <v>35</v>
      </c>
      <c r="AL1455" t="str">
        <f t="shared" si="67"/>
        <v>34-38</v>
      </c>
      <c r="AM1455" t="str">
        <f t="shared" si="68"/>
        <v>12.000 a 13.999</v>
      </c>
    </row>
    <row r="1456" spans="1:39" x14ac:dyDescent="0.25">
      <c r="A1456" t="s">
        <v>5520</v>
      </c>
      <c r="B1456" t="s">
        <v>36</v>
      </c>
      <c r="C1456">
        <v>1988154</v>
      </c>
      <c r="D1456">
        <v>5042531661</v>
      </c>
      <c r="E1456" t="s">
        <v>5521</v>
      </c>
      <c r="F1456" t="s">
        <v>37</v>
      </c>
      <c r="G1456" t="s">
        <v>5522</v>
      </c>
      <c r="H1456" t="s">
        <v>48</v>
      </c>
      <c r="I1456" t="s">
        <v>39</v>
      </c>
      <c r="K1456" t="s">
        <v>40</v>
      </c>
      <c r="M1456">
        <v>298</v>
      </c>
      <c r="N1456" t="s">
        <v>121</v>
      </c>
      <c r="O1456" t="s">
        <v>86</v>
      </c>
      <c r="P1456">
        <v>298</v>
      </c>
      <c r="Q1456" t="s">
        <v>121</v>
      </c>
      <c r="R1456" t="s">
        <v>86</v>
      </c>
      <c r="T1456" t="s">
        <v>61</v>
      </c>
      <c r="U1456" t="s">
        <v>1351</v>
      </c>
      <c r="V1456" t="s">
        <v>44</v>
      </c>
      <c r="X1456" t="s">
        <v>45</v>
      </c>
      <c r="AA1456">
        <v>0</v>
      </c>
      <c r="AC1456">
        <v>0</v>
      </c>
      <c r="AG1456" t="s">
        <v>46</v>
      </c>
      <c r="AH1456" t="s">
        <v>158</v>
      </c>
      <c r="AI1456" s="1">
        <v>41283</v>
      </c>
      <c r="AJ1456">
        <v>17363.62</v>
      </c>
      <c r="AK1456" s="33">
        <f t="shared" si="66"/>
        <v>41</v>
      </c>
      <c r="AL1456" t="str">
        <f t="shared" si="67"/>
        <v>39-43</v>
      </c>
      <c r="AM1456" t="str">
        <f t="shared" si="68"/>
        <v>16.000 a 17.999</v>
      </c>
    </row>
    <row r="1457" spans="1:39" x14ac:dyDescent="0.25">
      <c r="A1457" t="s">
        <v>5523</v>
      </c>
      <c r="B1457" t="s">
        <v>36</v>
      </c>
      <c r="C1457">
        <v>1507542</v>
      </c>
      <c r="D1457">
        <v>88734471634</v>
      </c>
      <c r="E1457" t="s">
        <v>294</v>
      </c>
      <c r="F1457" t="s">
        <v>37</v>
      </c>
      <c r="G1457" t="s">
        <v>5524</v>
      </c>
      <c r="H1457" t="s">
        <v>48</v>
      </c>
      <c r="I1457" t="s">
        <v>39</v>
      </c>
      <c r="K1457" t="s">
        <v>40</v>
      </c>
      <c r="L1457" t="s">
        <v>197</v>
      </c>
      <c r="M1457">
        <v>326</v>
      </c>
      <c r="N1457" t="s">
        <v>87</v>
      </c>
      <c r="O1457" t="s">
        <v>86</v>
      </c>
      <c r="P1457">
        <v>326</v>
      </c>
      <c r="Q1457" t="s">
        <v>87</v>
      </c>
      <c r="R1457" t="s">
        <v>86</v>
      </c>
      <c r="T1457" t="s">
        <v>61</v>
      </c>
      <c r="U1457" t="s">
        <v>1241</v>
      </c>
      <c r="V1457" t="s">
        <v>44</v>
      </c>
      <c r="X1457" t="s">
        <v>45</v>
      </c>
      <c r="AA1457">
        <v>0</v>
      </c>
      <c r="AC1457">
        <v>0</v>
      </c>
      <c r="AG1457" t="s">
        <v>46</v>
      </c>
      <c r="AH1457" t="s">
        <v>158</v>
      </c>
      <c r="AI1457" s="1">
        <v>38587</v>
      </c>
      <c r="AJ1457">
        <v>18663.64</v>
      </c>
      <c r="AK1457" s="33">
        <f t="shared" si="66"/>
        <v>49</v>
      </c>
      <c r="AL1457" t="str">
        <f t="shared" si="67"/>
        <v>49-53</v>
      </c>
      <c r="AM1457" t="str">
        <f t="shared" si="68"/>
        <v>18.000 a 19.999</v>
      </c>
    </row>
    <row r="1458" spans="1:39" x14ac:dyDescent="0.25">
      <c r="A1458" t="s">
        <v>5525</v>
      </c>
      <c r="B1458" t="s">
        <v>36</v>
      </c>
      <c r="C1458">
        <v>1694095</v>
      </c>
      <c r="D1458">
        <v>4928479670</v>
      </c>
      <c r="E1458" t="s">
        <v>5526</v>
      </c>
      <c r="F1458" t="s">
        <v>37</v>
      </c>
      <c r="G1458" t="s">
        <v>5527</v>
      </c>
      <c r="H1458" t="s">
        <v>48</v>
      </c>
      <c r="I1458" t="s">
        <v>39</v>
      </c>
      <c r="K1458" t="s">
        <v>40</v>
      </c>
      <c r="M1458">
        <v>787</v>
      </c>
      <c r="N1458" t="s">
        <v>268</v>
      </c>
      <c r="O1458" t="s">
        <v>142</v>
      </c>
      <c r="P1458">
        <v>301</v>
      </c>
      <c r="Q1458" t="s">
        <v>69</v>
      </c>
      <c r="R1458" t="s">
        <v>70</v>
      </c>
      <c r="T1458" t="s">
        <v>61</v>
      </c>
      <c r="U1458" t="s">
        <v>1278</v>
      </c>
      <c r="V1458" t="s">
        <v>44</v>
      </c>
      <c r="X1458" t="s">
        <v>45</v>
      </c>
      <c r="AA1458">
        <v>26249</v>
      </c>
      <c r="AB1458" t="s">
        <v>5528</v>
      </c>
      <c r="AC1458">
        <v>0</v>
      </c>
      <c r="AG1458" t="s">
        <v>46</v>
      </c>
      <c r="AH1458" t="s">
        <v>158</v>
      </c>
      <c r="AI1458" s="1">
        <v>42096</v>
      </c>
      <c r="AJ1458">
        <v>12763.01</v>
      </c>
      <c r="AK1458" s="33">
        <f t="shared" si="66"/>
        <v>41</v>
      </c>
      <c r="AL1458" t="str">
        <f t="shared" si="67"/>
        <v>39-43</v>
      </c>
      <c r="AM1458" t="str">
        <f t="shared" si="68"/>
        <v>12.000 a 13.999</v>
      </c>
    </row>
    <row r="1459" spans="1:39" x14ac:dyDescent="0.25">
      <c r="A1459" t="s">
        <v>5529</v>
      </c>
      <c r="B1459" t="s">
        <v>36</v>
      </c>
      <c r="C1459">
        <v>1035018</v>
      </c>
      <c r="D1459">
        <v>78362695668</v>
      </c>
      <c r="E1459" t="s">
        <v>5530</v>
      </c>
      <c r="F1459" t="s">
        <v>37</v>
      </c>
      <c r="G1459" t="s">
        <v>5531</v>
      </c>
      <c r="H1459" t="s">
        <v>48</v>
      </c>
      <c r="I1459" t="s">
        <v>39</v>
      </c>
      <c r="K1459" t="s">
        <v>40</v>
      </c>
      <c r="L1459" t="s">
        <v>59</v>
      </c>
      <c r="M1459">
        <v>288</v>
      </c>
      <c r="N1459" t="s">
        <v>186</v>
      </c>
      <c r="O1459" t="s">
        <v>86</v>
      </c>
      <c r="P1459">
        <v>288</v>
      </c>
      <c r="Q1459" t="s">
        <v>186</v>
      </c>
      <c r="R1459" t="s">
        <v>86</v>
      </c>
      <c r="T1459" t="s">
        <v>61</v>
      </c>
      <c r="U1459" t="s">
        <v>1252</v>
      </c>
      <c r="V1459" t="s">
        <v>44</v>
      </c>
      <c r="X1459" t="s">
        <v>45</v>
      </c>
      <c r="AA1459">
        <v>0</v>
      </c>
      <c r="AC1459">
        <v>0</v>
      </c>
      <c r="AG1459" t="s">
        <v>46</v>
      </c>
      <c r="AH1459" t="s">
        <v>158</v>
      </c>
      <c r="AI1459" s="1">
        <v>33697</v>
      </c>
      <c r="AJ1459">
        <v>22057.82</v>
      </c>
      <c r="AK1459" s="33">
        <f t="shared" si="66"/>
        <v>57</v>
      </c>
      <c r="AL1459" t="str">
        <f t="shared" si="67"/>
        <v>54-58</v>
      </c>
      <c r="AM1459" t="str">
        <f t="shared" si="68"/>
        <v>20.000 ou mais</v>
      </c>
    </row>
    <row r="1460" spans="1:39" x14ac:dyDescent="0.25">
      <c r="A1460" t="s">
        <v>5532</v>
      </c>
      <c r="B1460" t="s">
        <v>36</v>
      </c>
      <c r="C1460">
        <v>1035144</v>
      </c>
      <c r="D1460">
        <v>78381924634</v>
      </c>
      <c r="E1460" t="s">
        <v>5533</v>
      </c>
      <c r="F1460" t="s">
        <v>37</v>
      </c>
      <c r="G1460" t="s">
        <v>5534</v>
      </c>
      <c r="H1460" t="s">
        <v>48</v>
      </c>
      <c r="I1460" t="s">
        <v>39</v>
      </c>
      <c r="K1460" t="s">
        <v>72</v>
      </c>
      <c r="L1460" t="s">
        <v>139</v>
      </c>
      <c r="M1460">
        <v>349</v>
      </c>
      <c r="N1460" t="s">
        <v>65</v>
      </c>
      <c r="O1460" t="s">
        <v>41</v>
      </c>
      <c r="P1460">
        <v>349</v>
      </c>
      <c r="Q1460" t="s">
        <v>65</v>
      </c>
      <c r="R1460" t="s">
        <v>41</v>
      </c>
      <c r="T1460" t="s">
        <v>61</v>
      </c>
      <c r="U1460" t="s">
        <v>1241</v>
      </c>
      <c r="V1460" t="s">
        <v>44</v>
      </c>
      <c r="X1460" t="s">
        <v>45</v>
      </c>
      <c r="AA1460">
        <v>0</v>
      </c>
      <c r="AC1460">
        <v>0</v>
      </c>
      <c r="AG1460" t="s">
        <v>46</v>
      </c>
      <c r="AH1460" t="s">
        <v>158</v>
      </c>
      <c r="AI1460" s="1">
        <v>34050</v>
      </c>
      <c r="AJ1460">
        <v>19097.669999999998</v>
      </c>
      <c r="AK1460" s="33">
        <f t="shared" si="66"/>
        <v>54</v>
      </c>
      <c r="AL1460" t="str">
        <f t="shared" si="67"/>
        <v>54-58</v>
      </c>
      <c r="AM1460" t="str">
        <f t="shared" si="68"/>
        <v>18.000 a 19.999</v>
      </c>
    </row>
    <row r="1461" spans="1:39" x14ac:dyDescent="0.25">
      <c r="A1461" t="s">
        <v>5535</v>
      </c>
      <c r="B1461" t="s">
        <v>36</v>
      </c>
      <c r="C1461">
        <v>1811112</v>
      </c>
      <c r="D1461">
        <v>25632347869</v>
      </c>
      <c r="E1461" t="s">
        <v>5536</v>
      </c>
      <c r="F1461" t="s">
        <v>37</v>
      </c>
      <c r="G1461" t="s">
        <v>5537</v>
      </c>
      <c r="H1461" t="s">
        <v>67</v>
      </c>
      <c r="I1461" t="s">
        <v>39</v>
      </c>
      <c r="K1461" t="s">
        <v>72</v>
      </c>
      <c r="M1461">
        <v>808</v>
      </c>
      <c r="N1461" t="s">
        <v>127</v>
      </c>
      <c r="O1461" t="s">
        <v>41</v>
      </c>
      <c r="P1461">
        <v>808</v>
      </c>
      <c r="Q1461" t="s">
        <v>127</v>
      </c>
      <c r="R1461" t="s">
        <v>41</v>
      </c>
      <c r="T1461" t="s">
        <v>61</v>
      </c>
      <c r="U1461" t="s">
        <v>1302</v>
      </c>
      <c r="V1461" t="s">
        <v>44</v>
      </c>
      <c r="X1461" t="s">
        <v>45</v>
      </c>
      <c r="AA1461">
        <v>0</v>
      </c>
      <c r="AC1461">
        <v>0</v>
      </c>
      <c r="AG1461" t="s">
        <v>46</v>
      </c>
      <c r="AH1461" t="s">
        <v>158</v>
      </c>
      <c r="AI1461" s="1">
        <v>40409</v>
      </c>
      <c r="AJ1461">
        <v>13273.52</v>
      </c>
      <c r="AK1461" s="33">
        <f t="shared" si="66"/>
        <v>45</v>
      </c>
      <c r="AL1461" t="str">
        <f t="shared" si="67"/>
        <v>44-48</v>
      </c>
      <c r="AM1461" t="str">
        <f t="shared" si="68"/>
        <v>12.000 a 13.999</v>
      </c>
    </row>
    <row r="1462" spans="1:39" x14ac:dyDescent="0.25">
      <c r="A1462" t="s">
        <v>5538</v>
      </c>
      <c r="B1462" t="s">
        <v>36</v>
      </c>
      <c r="C1462">
        <v>1736393</v>
      </c>
      <c r="D1462">
        <v>1433851601</v>
      </c>
      <c r="E1462" t="s">
        <v>5539</v>
      </c>
      <c r="F1462" t="s">
        <v>37</v>
      </c>
      <c r="G1462" t="s">
        <v>5540</v>
      </c>
      <c r="H1462" t="s">
        <v>48</v>
      </c>
      <c r="I1462" t="s">
        <v>39</v>
      </c>
      <c r="K1462" t="s">
        <v>40</v>
      </c>
      <c r="M1462">
        <v>288</v>
      </c>
      <c r="N1462" t="s">
        <v>186</v>
      </c>
      <c r="O1462" t="s">
        <v>86</v>
      </c>
      <c r="P1462">
        <v>288</v>
      </c>
      <c r="Q1462" t="s">
        <v>186</v>
      </c>
      <c r="R1462" t="s">
        <v>86</v>
      </c>
      <c r="T1462" t="s">
        <v>61</v>
      </c>
      <c r="U1462" t="s">
        <v>1285</v>
      </c>
      <c r="V1462" t="s">
        <v>44</v>
      </c>
      <c r="X1462" t="s">
        <v>45</v>
      </c>
      <c r="AA1462">
        <v>26235</v>
      </c>
      <c r="AB1462" t="s">
        <v>254</v>
      </c>
      <c r="AC1462">
        <v>0</v>
      </c>
      <c r="AG1462" t="s">
        <v>46</v>
      </c>
      <c r="AH1462" t="s">
        <v>158</v>
      </c>
      <c r="AI1462" s="1">
        <v>43040</v>
      </c>
      <c r="AJ1462">
        <v>18058.169999999998</v>
      </c>
      <c r="AK1462" s="33">
        <f t="shared" si="66"/>
        <v>41</v>
      </c>
      <c r="AL1462" t="str">
        <f t="shared" si="67"/>
        <v>39-43</v>
      </c>
      <c r="AM1462" t="str">
        <f t="shared" si="68"/>
        <v>18.000 a 19.999</v>
      </c>
    </row>
    <row r="1463" spans="1:39" x14ac:dyDescent="0.25">
      <c r="A1463" t="s">
        <v>5541</v>
      </c>
      <c r="B1463" t="s">
        <v>36</v>
      </c>
      <c r="C1463">
        <v>2315478</v>
      </c>
      <c r="D1463">
        <v>93755007649</v>
      </c>
      <c r="E1463" t="s">
        <v>5542</v>
      </c>
      <c r="F1463" t="s">
        <v>53</v>
      </c>
      <c r="G1463" t="s">
        <v>5543</v>
      </c>
      <c r="H1463" t="s">
        <v>48</v>
      </c>
      <c r="I1463" t="s">
        <v>39</v>
      </c>
      <c r="K1463" t="s">
        <v>40</v>
      </c>
      <c r="L1463" t="s">
        <v>88</v>
      </c>
      <c r="M1463">
        <v>395</v>
      </c>
      <c r="N1463" t="s">
        <v>107</v>
      </c>
      <c r="O1463" t="s">
        <v>41</v>
      </c>
      <c r="P1463">
        <v>395</v>
      </c>
      <c r="Q1463" t="s">
        <v>107</v>
      </c>
      <c r="R1463" t="s">
        <v>41</v>
      </c>
      <c r="T1463" t="s">
        <v>61</v>
      </c>
      <c r="U1463" t="s">
        <v>1351</v>
      </c>
      <c r="V1463" t="s">
        <v>44</v>
      </c>
      <c r="X1463" t="s">
        <v>45</v>
      </c>
      <c r="AA1463">
        <v>0</v>
      </c>
      <c r="AC1463">
        <v>0</v>
      </c>
      <c r="AG1463" t="s">
        <v>46</v>
      </c>
      <c r="AH1463" t="s">
        <v>158</v>
      </c>
      <c r="AI1463" s="1">
        <v>40617</v>
      </c>
      <c r="AJ1463">
        <v>16591.91</v>
      </c>
      <c r="AK1463" s="33">
        <f t="shared" si="66"/>
        <v>48</v>
      </c>
      <c r="AL1463" t="str">
        <f t="shared" si="67"/>
        <v>44-48</v>
      </c>
      <c r="AM1463" t="str">
        <f t="shared" si="68"/>
        <v>16.000 a 17.999</v>
      </c>
    </row>
    <row r="1464" spans="1:39" x14ac:dyDescent="0.25">
      <c r="A1464" t="s">
        <v>5544</v>
      </c>
      <c r="B1464" t="s">
        <v>36</v>
      </c>
      <c r="C1464">
        <v>1507553</v>
      </c>
      <c r="D1464">
        <v>6457829805</v>
      </c>
      <c r="E1464" t="s">
        <v>5545</v>
      </c>
      <c r="F1464" t="s">
        <v>53</v>
      </c>
      <c r="G1464" t="s">
        <v>5546</v>
      </c>
      <c r="H1464" t="s">
        <v>48</v>
      </c>
      <c r="I1464" t="s">
        <v>39</v>
      </c>
      <c r="K1464" t="s">
        <v>72</v>
      </c>
      <c r="L1464" t="s">
        <v>724</v>
      </c>
      <c r="M1464">
        <v>363</v>
      </c>
      <c r="N1464" t="s">
        <v>155</v>
      </c>
      <c r="O1464" t="s">
        <v>41</v>
      </c>
      <c r="P1464">
        <v>363</v>
      </c>
      <c r="Q1464" t="s">
        <v>155</v>
      </c>
      <c r="R1464" t="s">
        <v>41</v>
      </c>
      <c r="T1464" t="s">
        <v>61</v>
      </c>
      <c r="U1464" t="s">
        <v>1278</v>
      </c>
      <c r="V1464" t="s">
        <v>44</v>
      </c>
      <c r="X1464" t="s">
        <v>45</v>
      </c>
      <c r="AA1464">
        <v>0</v>
      </c>
      <c r="AC1464">
        <v>0</v>
      </c>
      <c r="AG1464" t="s">
        <v>46</v>
      </c>
      <c r="AH1464" t="s">
        <v>158</v>
      </c>
      <c r="AI1464" s="1">
        <v>38587</v>
      </c>
      <c r="AJ1464">
        <v>13746.19</v>
      </c>
      <c r="AK1464" s="33">
        <f t="shared" si="66"/>
        <v>58</v>
      </c>
      <c r="AL1464" t="str">
        <f t="shared" si="67"/>
        <v>54-58</v>
      </c>
      <c r="AM1464" t="str">
        <f t="shared" si="68"/>
        <v>12.000 a 13.999</v>
      </c>
    </row>
    <row r="1465" spans="1:39" x14ac:dyDescent="0.25">
      <c r="A1465" t="s">
        <v>5547</v>
      </c>
      <c r="B1465" t="s">
        <v>36</v>
      </c>
      <c r="C1465">
        <v>2609725</v>
      </c>
      <c r="D1465">
        <v>6189493645</v>
      </c>
      <c r="E1465" t="s">
        <v>5548</v>
      </c>
      <c r="F1465" t="s">
        <v>53</v>
      </c>
      <c r="G1465" t="s">
        <v>5549</v>
      </c>
      <c r="H1465" t="s">
        <v>48</v>
      </c>
      <c r="I1465" t="s">
        <v>39</v>
      </c>
      <c r="K1465" t="s">
        <v>40</v>
      </c>
      <c r="L1465" t="s">
        <v>59</v>
      </c>
      <c r="M1465">
        <v>319</v>
      </c>
      <c r="N1465" t="s">
        <v>118</v>
      </c>
      <c r="O1465" t="s">
        <v>86</v>
      </c>
      <c r="P1465">
        <v>319</v>
      </c>
      <c r="Q1465" t="s">
        <v>118</v>
      </c>
      <c r="R1465" t="s">
        <v>86</v>
      </c>
      <c r="T1465" t="s">
        <v>61</v>
      </c>
      <c r="U1465" t="s">
        <v>1269</v>
      </c>
      <c r="V1465" t="s">
        <v>44</v>
      </c>
      <c r="X1465" t="s">
        <v>45</v>
      </c>
      <c r="AA1465">
        <v>0</v>
      </c>
      <c r="AC1465">
        <v>0</v>
      </c>
      <c r="AG1465" t="s">
        <v>46</v>
      </c>
      <c r="AH1465" t="s">
        <v>158</v>
      </c>
      <c r="AI1465" s="1">
        <v>39716</v>
      </c>
      <c r="AJ1465">
        <v>19526.580000000002</v>
      </c>
      <c r="AK1465" s="33">
        <f t="shared" si="66"/>
        <v>39</v>
      </c>
      <c r="AL1465" t="str">
        <f t="shared" si="67"/>
        <v>39-43</v>
      </c>
      <c r="AM1465" t="str">
        <f t="shared" si="68"/>
        <v>18.000 a 19.999</v>
      </c>
    </row>
    <row r="1466" spans="1:39" x14ac:dyDescent="0.25">
      <c r="A1466" t="s">
        <v>5550</v>
      </c>
      <c r="B1466" t="s">
        <v>36</v>
      </c>
      <c r="C1466">
        <v>1344358</v>
      </c>
      <c r="D1466">
        <v>2500085643</v>
      </c>
      <c r="E1466" t="s">
        <v>5551</v>
      </c>
      <c r="F1466" t="s">
        <v>53</v>
      </c>
      <c r="G1466" t="s">
        <v>5552</v>
      </c>
      <c r="H1466" t="s">
        <v>48</v>
      </c>
      <c r="I1466" t="s">
        <v>39</v>
      </c>
      <c r="K1466" t="s">
        <v>72</v>
      </c>
      <c r="M1466">
        <v>305</v>
      </c>
      <c r="N1466" t="s">
        <v>100</v>
      </c>
      <c r="O1466" t="s">
        <v>86</v>
      </c>
      <c r="P1466">
        <v>305</v>
      </c>
      <c r="Q1466" t="s">
        <v>100</v>
      </c>
      <c r="R1466" t="s">
        <v>86</v>
      </c>
      <c r="T1466" t="s">
        <v>61</v>
      </c>
      <c r="U1466" t="s">
        <v>1302</v>
      </c>
      <c r="V1466" t="s">
        <v>44</v>
      </c>
      <c r="X1466" t="s">
        <v>45</v>
      </c>
      <c r="AA1466">
        <v>0</v>
      </c>
      <c r="AC1466">
        <v>0</v>
      </c>
      <c r="AG1466" t="s">
        <v>46</v>
      </c>
      <c r="AH1466" t="s">
        <v>47</v>
      </c>
      <c r="AI1466" s="1">
        <v>40394</v>
      </c>
      <c r="AJ1466">
        <v>13597.16</v>
      </c>
      <c r="AK1466" s="33">
        <f t="shared" si="66"/>
        <v>47</v>
      </c>
      <c r="AL1466" t="str">
        <f t="shared" si="67"/>
        <v>44-48</v>
      </c>
      <c r="AM1466" t="str">
        <f t="shared" si="68"/>
        <v>12.000 a 13.999</v>
      </c>
    </row>
    <row r="1467" spans="1:39" x14ac:dyDescent="0.25">
      <c r="A1467" t="s">
        <v>5553</v>
      </c>
      <c r="B1467" t="s">
        <v>36</v>
      </c>
      <c r="C1467">
        <v>6413446</v>
      </c>
      <c r="D1467">
        <v>32300972620</v>
      </c>
      <c r="E1467" t="s">
        <v>5554</v>
      </c>
      <c r="F1467" t="s">
        <v>53</v>
      </c>
      <c r="G1467" t="s">
        <v>5555</v>
      </c>
      <c r="H1467" t="s">
        <v>48</v>
      </c>
      <c r="I1467" t="s">
        <v>39</v>
      </c>
      <c r="K1467" t="s">
        <v>40</v>
      </c>
      <c r="L1467" t="s">
        <v>59</v>
      </c>
      <c r="M1467">
        <v>308</v>
      </c>
      <c r="N1467" t="s">
        <v>2443</v>
      </c>
      <c r="O1467" t="s">
        <v>86</v>
      </c>
      <c r="P1467">
        <v>305</v>
      </c>
      <c r="Q1467" t="s">
        <v>100</v>
      </c>
      <c r="R1467" t="s">
        <v>86</v>
      </c>
      <c r="T1467" t="s">
        <v>43</v>
      </c>
      <c r="U1467" t="s">
        <v>1302</v>
      </c>
      <c r="V1467" t="s">
        <v>44</v>
      </c>
      <c r="X1467" t="s">
        <v>45</v>
      </c>
      <c r="AA1467">
        <v>0</v>
      </c>
      <c r="AC1467">
        <v>0</v>
      </c>
      <c r="AG1467" t="s">
        <v>46</v>
      </c>
      <c r="AH1467" t="s">
        <v>47</v>
      </c>
      <c r="AI1467" s="1">
        <v>34369</v>
      </c>
      <c r="AJ1467">
        <v>8474.41</v>
      </c>
      <c r="AK1467" s="33">
        <f t="shared" si="66"/>
        <v>63</v>
      </c>
      <c r="AL1467" t="str">
        <f t="shared" si="67"/>
        <v>59-63</v>
      </c>
      <c r="AM1467" t="str">
        <f t="shared" si="68"/>
        <v>8.000 a 9.999</v>
      </c>
    </row>
    <row r="1468" spans="1:39" x14ac:dyDescent="0.25">
      <c r="A1468" t="s">
        <v>5556</v>
      </c>
      <c r="B1468" t="s">
        <v>36</v>
      </c>
      <c r="C1468">
        <v>1380721</v>
      </c>
      <c r="D1468">
        <v>10479804877</v>
      </c>
      <c r="E1468" t="s">
        <v>628</v>
      </c>
      <c r="F1468" t="s">
        <v>53</v>
      </c>
      <c r="G1468" t="s">
        <v>5557</v>
      </c>
      <c r="H1468" t="s">
        <v>48</v>
      </c>
      <c r="I1468" t="s">
        <v>39</v>
      </c>
      <c r="K1468" t="s">
        <v>72</v>
      </c>
      <c r="M1468">
        <v>395</v>
      </c>
      <c r="N1468" t="s">
        <v>107</v>
      </c>
      <c r="O1468" t="s">
        <v>41</v>
      </c>
      <c r="P1468">
        <v>395</v>
      </c>
      <c r="Q1468" t="s">
        <v>107</v>
      </c>
      <c r="R1468" t="s">
        <v>41</v>
      </c>
      <c r="T1468" t="s">
        <v>61</v>
      </c>
      <c r="U1468" t="s">
        <v>1351</v>
      </c>
      <c r="V1468" t="s">
        <v>44</v>
      </c>
      <c r="X1468" t="s">
        <v>45</v>
      </c>
      <c r="AA1468">
        <v>0</v>
      </c>
      <c r="AC1468">
        <v>0</v>
      </c>
      <c r="AG1468" t="s">
        <v>46</v>
      </c>
      <c r="AH1468" t="s">
        <v>158</v>
      </c>
      <c r="AI1468" s="1">
        <v>40395</v>
      </c>
      <c r="AJ1468">
        <v>16591.91</v>
      </c>
      <c r="AK1468" s="33">
        <f t="shared" si="66"/>
        <v>64</v>
      </c>
      <c r="AL1468" t="str">
        <f t="shared" si="67"/>
        <v>64-68</v>
      </c>
      <c r="AM1468" t="str">
        <f t="shared" si="68"/>
        <v>16.000 a 17.999</v>
      </c>
    </row>
    <row r="1469" spans="1:39" x14ac:dyDescent="0.25">
      <c r="A1469" t="s">
        <v>5558</v>
      </c>
      <c r="B1469" t="s">
        <v>36</v>
      </c>
      <c r="C1469">
        <v>2315091</v>
      </c>
      <c r="D1469">
        <v>84165731668</v>
      </c>
      <c r="E1469" t="s">
        <v>5559</v>
      </c>
      <c r="F1469" t="s">
        <v>53</v>
      </c>
      <c r="G1469" t="s">
        <v>5560</v>
      </c>
      <c r="H1469" t="s">
        <v>48</v>
      </c>
      <c r="I1469" t="s">
        <v>39</v>
      </c>
      <c r="K1469" t="s">
        <v>56</v>
      </c>
      <c r="L1469" t="s">
        <v>5561</v>
      </c>
      <c r="M1469">
        <v>1297</v>
      </c>
      <c r="N1469" t="s">
        <v>5562</v>
      </c>
      <c r="O1469" t="s">
        <v>41</v>
      </c>
      <c r="P1469">
        <v>340</v>
      </c>
      <c r="Q1469" t="s">
        <v>143</v>
      </c>
      <c r="R1469" t="s">
        <v>41</v>
      </c>
      <c r="T1469" t="s">
        <v>61</v>
      </c>
      <c r="U1469" t="s">
        <v>1269</v>
      </c>
      <c r="V1469" t="s">
        <v>44</v>
      </c>
      <c r="X1469" t="s">
        <v>45</v>
      </c>
      <c r="AA1469">
        <v>0</v>
      </c>
      <c r="AC1469">
        <v>0</v>
      </c>
      <c r="AG1469" t="s">
        <v>46</v>
      </c>
      <c r="AH1469" t="s">
        <v>158</v>
      </c>
      <c r="AI1469" s="1">
        <v>39762</v>
      </c>
      <c r="AJ1469">
        <v>18928.990000000002</v>
      </c>
      <c r="AK1469" s="33">
        <f t="shared" si="66"/>
        <v>50</v>
      </c>
      <c r="AL1469" t="str">
        <f t="shared" si="67"/>
        <v>49-53</v>
      </c>
      <c r="AM1469" t="str">
        <f t="shared" si="68"/>
        <v>18.000 a 19.999</v>
      </c>
    </row>
    <row r="1470" spans="1:39" x14ac:dyDescent="0.25">
      <c r="A1470" t="s">
        <v>5563</v>
      </c>
      <c r="B1470" t="s">
        <v>36</v>
      </c>
      <c r="C1470">
        <v>3413419</v>
      </c>
      <c r="D1470">
        <v>1267751681</v>
      </c>
      <c r="E1470" t="s">
        <v>2689</v>
      </c>
      <c r="F1470" t="s">
        <v>53</v>
      </c>
      <c r="G1470" t="s">
        <v>5564</v>
      </c>
      <c r="H1470" t="s">
        <v>48</v>
      </c>
      <c r="I1470" t="s">
        <v>39</v>
      </c>
      <c r="K1470" t="s">
        <v>40</v>
      </c>
      <c r="L1470" t="s">
        <v>59</v>
      </c>
      <c r="M1470">
        <v>319</v>
      </c>
      <c r="N1470" t="s">
        <v>118</v>
      </c>
      <c r="O1470" t="s">
        <v>86</v>
      </c>
      <c r="P1470">
        <v>319</v>
      </c>
      <c r="Q1470" t="s">
        <v>118</v>
      </c>
      <c r="R1470" t="s">
        <v>86</v>
      </c>
      <c r="T1470" t="s">
        <v>61</v>
      </c>
      <c r="U1470" t="s">
        <v>1351</v>
      </c>
      <c r="V1470" t="s">
        <v>44</v>
      </c>
      <c r="X1470" t="s">
        <v>45</v>
      </c>
      <c r="AA1470">
        <v>0</v>
      </c>
      <c r="AC1470">
        <v>0</v>
      </c>
      <c r="AG1470" t="s">
        <v>46</v>
      </c>
      <c r="AH1470" t="s">
        <v>47</v>
      </c>
      <c r="AI1470" s="1">
        <v>41310</v>
      </c>
      <c r="AJ1470">
        <v>10601.46</v>
      </c>
      <c r="AK1470" s="33">
        <f t="shared" si="66"/>
        <v>45</v>
      </c>
      <c r="AL1470" t="str">
        <f t="shared" si="67"/>
        <v>44-48</v>
      </c>
      <c r="AM1470" t="str">
        <f t="shared" si="68"/>
        <v>10.000 a 11.999</v>
      </c>
    </row>
    <row r="1471" spans="1:39" x14ac:dyDescent="0.25">
      <c r="A1471" t="s">
        <v>5565</v>
      </c>
      <c r="B1471" t="s">
        <v>36</v>
      </c>
      <c r="C1471">
        <v>6409751</v>
      </c>
      <c r="D1471">
        <v>405189818</v>
      </c>
      <c r="E1471" t="s">
        <v>5566</v>
      </c>
      <c r="F1471" t="s">
        <v>53</v>
      </c>
      <c r="G1471" t="s">
        <v>5567</v>
      </c>
      <c r="H1471" t="s">
        <v>48</v>
      </c>
      <c r="I1471" t="s">
        <v>39</v>
      </c>
      <c r="K1471" t="s">
        <v>72</v>
      </c>
      <c r="L1471" t="s">
        <v>549</v>
      </c>
      <c r="M1471">
        <v>307</v>
      </c>
      <c r="N1471" t="s">
        <v>1332</v>
      </c>
      <c r="O1471" t="s">
        <v>86</v>
      </c>
      <c r="P1471">
        <v>305</v>
      </c>
      <c r="Q1471" t="s">
        <v>100</v>
      </c>
      <c r="R1471" t="s">
        <v>86</v>
      </c>
      <c r="T1471" t="s">
        <v>43</v>
      </c>
      <c r="U1471" t="s">
        <v>1302</v>
      </c>
      <c r="V1471" t="s">
        <v>44</v>
      </c>
      <c r="X1471" t="s">
        <v>45</v>
      </c>
      <c r="AA1471">
        <v>0</v>
      </c>
      <c r="AC1471">
        <v>0</v>
      </c>
      <c r="AG1471" t="s">
        <v>46</v>
      </c>
      <c r="AH1471" t="s">
        <v>47</v>
      </c>
      <c r="AI1471" s="1">
        <v>33640</v>
      </c>
      <c r="AJ1471">
        <v>6456.6</v>
      </c>
      <c r="AK1471" s="33">
        <f t="shared" si="66"/>
        <v>72</v>
      </c>
      <c r="AL1471" t="str">
        <f t="shared" si="67"/>
        <v>69 ou mais</v>
      </c>
      <c r="AM1471" t="str">
        <f t="shared" si="68"/>
        <v>6.000 a 7.999</v>
      </c>
    </row>
    <row r="1472" spans="1:39" x14ac:dyDescent="0.25">
      <c r="A1472" t="s">
        <v>5568</v>
      </c>
      <c r="B1472" t="s">
        <v>36</v>
      </c>
      <c r="C1472">
        <v>413617</v>
      </c>
      <c r="D1472">
        <v>27987671134</v>
      </c>
      <c r="E1472" t="s">
        <v>5569</v>
      </c>
      <c r="F1472" t="s">
        <v>53</v>
      </c>
      <c r="G1472" t="s">
        <v>5570</v>
      </c>
      <c r="H1472" t="s">
        <v>48</v>
      </c>
      <c r="I1472" t="s">
        <v>39</v>
      </c>
      <c r="K1472" t="s">
        <v>140</v>
      </c>
      <c r="L1472" t="s">
        <v>2679</v>
      </c>
      <c r="M1472">
        <v>294</v>
      </c>
      <c r="N1472" t="s">
        <v>137</v>
      </c>
      <c r="O1472" t="s">
        <v>86</v>
      </c>
      <c r="P1472">
        <v>294</v>
      </c>
      <c r="Q1472" t="s">
        <v>137</v>
      </c>
      <c r="R1472" t="s">
        <v>86</v>
      </c>
      <c r="T1472" t="s">
        <v>61</v>
      </c>
      <c r="U1472" t="s">
        <v>1252</v>
      </c>
      <c r="V1472" t="s">
        <v>44</v>
      </c>
      <c r="X1472" t="s">
        <v>45</v>
      </c>
      <c r="AA1472">
        <v>0</v>
      </c>
      <c r="AC1472">
        <v>0</v>
      </c>
      <c r="AG1472" t="s">
        <v>46</v>
      </c>
      <c r="AH1472" t="s">
        <v>158</v>
      </c>
      <c r="AI1472" s="1">
        <v>33609</v>
      </c>
      <c r="AJ1472">
        <v>24379</v>
      </c>
      <c r="AK1472" s="33">
        <f t="shared" si="66"/>
        <v>63</v>
      </c>
      <c r="AL1472" t="str">
        <f t="shared" si="67"/>
        <v>59-63</v>
      </c>
      <c r="AM1472" t="str">
        <f t="shared" si="68"/>
        <v>20.000 ou mais</v>
      </c>
    </row>
    <row r="1473" spans="1:39" x14ac:dyDescent="0.25">
      <c r="A1473" t="s">
        <v>5571</v>
      </c>
      <c r="B1473" t="s">
        <v>36</v>
      </c>
      <c r="C1473">
        <v>1296379</v>
      </c>
      <c r="D1473">
        <v>69113157515</v>
      </c>
      <c r="E1473" t="s">
        <v>5572</v>
      </c>
      <c r="F1473" t="s">
        <v>53</v>
      </c>
      <c r="G1473" t="s">
        <v>5573</v>
      </c>
      <c r="H1473" t="s">
        <v>48</v>
      </c>
      <c r="I1473" t="s">
        <v>39</v>
      </c>
      <c r="K1473" t="s">
        <v>125</v>
      </c>
      <c r="M1473">
        <v>349</v>
      </c>
      <c r="N1473" t="s">
        <v>65</v>
      </c>
      <c r="O1473" t="s">
        <v>41</v>
      </c>
      <c r="P1473">
        <v>349</v>
      </c>
      <c r="Q1473" t="s">
        <v>65</v>
      </c>
      <c r="R1473" t="s">
        <v>41</v>
      </c>
      <c r="T1473" t="s">
        <v>61</v>
      </c>
      <c r="U1473" t="s">
        <v>1278</v>
      </c>
      <c r="V1473" t="s">
        <v>44</v>
      </c>
      <c r="X1473" t="s">
        <v>45</v>
      </c>
      <c r="AA1473">
        <v>0</v>
      </c>
      <c r="AC1473">
        <v>0</v>
      </c>
      <c r="AG1473" t="s">
        <v>46</v>
      </c>
      <c r="AH1473" t="s">
        <v>158</v>
      </c>
      <c r="AI1473" s="1">
        <v>40052</v>
      </c>
      <c r="AJ1473">
        <v>12763.01</v>
      </c>
      <c r="AK1473" s="33">
        <f t="shared" si="66"/>
        <v>47</v>
      </c>
      <c r="AL1473" t="str">
        <f t="shared" si="67"/>
        <v>44-48</v>
      </c>
      <c r="AM1473" t="str">
        <f t="shared" si="68"/>
        <v>12.000 a 13.999</v>
      </c>
    </row>
    <row r="1474" spans="1:39" x14ac:dyDescent="0.25">
      <c r="A1474" t="s">
        <v>5574</v>
      </c>
      <c r="B1474" t="s">
        <v>36</v>
      </c>
      <c r="C1474">
        <v>1035171</v>
      </c>
      <c r="D1474">
        <v>52863310682</v>
      </c>
      <c r="E1474" t="s">
        <v>502</v>
      </c>
      <c r="F1474" t="s">
        <v>53</v>
      </c>
      <c r="G1474" t="s">
        <v>392</v>
      </c>
      <c r="H1474" t="s">
        <v>48</v>
      </c>
      <c r="I1474" t="s">
        <v>39</v>
      </c>
      <c r="K1474" t="s">
        <v>40</v>
      </c>
      <c r="L1474" t="s">
        <v>59</v>
      </c>
      <c r="M1474">
        <v>376</v>
      </c>
      <c r="N1474" t="s">
        <v>164</v>
      </c>
      <c r="O1474" t="s">
        <v>41</v>
      </c>
      <c r="P1474">
        <v>376</v>
      </c>
      <c r="Q1474" t="s">
        <v>164</v>
      </c>
      <c r="R1474" t="s">
        <v>41</v>
      </c>
      <c r="T1474" t="s">
        <v>61</v>
      </c>
      <c r="U1474" t="s">
        <v>1269</v>
      </c>
      <c r="V1474" t="s">
        <v>44</v>
      </c>
      <c r="X1474" t="s">
        <v>45</v>
      </c>
      <c r="AA1474">
        <v>0</v>
      </c>
      <c r="AC1474">
        <v>0</v>
      </c>
      <c r="AG1474" t="s">
        <v>46</v>
      </c>
      <c r="AH1474" t="s">
        <v>158</v>
      </c>
      <c r="AI1474" s="1">
        <v>34050</v>
      </c>
      <c r="AJ1474">
        <v>18363.150000000001</v>
      </c>
      <c r="AK1474" s="33">
        <f t="shared" si="66"/>
        <v>57</v>
      </c>
      <c r="AL1474" t="str">
        <f t="shared" si="67"/>
        <v>54-58</v>
      </c>
      <c r="AM1474" t="str">
        <f t="shared" si="68"/>
        <v>18.000 a 19.999</v>
      </c>
    </row>
    <row r="1475" spans="1:39" x14ac:dyDescent="0.25">
      <c r="A1475" t="s">
        <v>5575</v>
      </c>
      <c r="B1475" t="s">
        <v>36</v>
      </c>
      <c r="C1475">
        <v>1065700</v>
      </c>
      <c r="D1475">
        <v>8585533684</v>
      </c>
      <c r="E1475" t="s">
        <v>5576</v>
      </c>
      <c r="F1475" t="s">
        <v>53</v>
      </c>
      <c r="G1475" t="s">
        <v>5577</v>
      </c>
      <c r="H1475" t="s">
        <v>48</v>
      </c>
      <c r="I1475" t="s">
        <v>39</v>
      </c>
      <c r="K1475" t="s">
        <v>56</v>
      </c>
      <c r="M1475">
        <v>403</v>
      </c>
      <c r="N1475" t="s">
        <v>105</v>
      </c>
      <c r="O1475" t="s">
        <v>41</v>
      </c>
      <c r="P1475">
        <v>403</v>
      </c>
      <c r="Q1475" t="s">
        <v>105</v>
      </c>
      <c r="R1475" t="s">
        <v>41</v>
      </c>
      <c r="T1475" t="s">
        <v>61</v>
      </c>
      <c r="U1475" t="s">
        <v>1257</v>
      </c>
      <c r="V1475" t="s">
        <v>44</v>
      </c>
      <c r="X1475" t="s">
        <v>45</v>
      </c>
      <c r="AA1475">
        <v>0</v>
      </c>
      <c r="AC1475">
        <v>0</v>
      </c>
      <c r="AG1475" t="s">
        <v>46</v>
      </c>
      <c r="AH1475" t="s">
        <v>158</v>
      </c>
      <c r="AI1475" s="1">
        <v>43313</v>
      </c>
      <c r="AJ1475">
        <v>11800.12</v>
      </c>
      <c r="AK1475" s="33">
        <f t="shared" ref="AK1475:AK1538" si="69">(YEAR($AO$2))-YEAR(E1475)</f>
        <v>35</v>
      </c>
      <c r="AL1475" t="str">
        <f t="shared" ref="AL1475:AL1538" si="70">VLOOKUP(AK1475,$AQ$2:$AR$13,2,1)</f>
        <v>34-38</v>
      </c>
      <c r="AM1475" t="str">
        <f t="shared" ref="AM1475:AM1538" si="71">VLOOKUP(AJ1475,$AS$2:$AT$12,2,1)</f>
        <v>10.000 a 11.999</v>
      </c>
    </row>
    <row r="1476" spans="1:39" x14ac:dyDescent="0.25">
      <c r="A1476" t="s">
        <v>5578</v>
      </c>
      <c r="B1476" t="s">
        <v>36</v>
      </c>
      <c r="C1476">
        <v>2035206</v>
      </c>
      <c r="D1476">
        <v>35256027824</v>
      </c>
      <c r="E1476" t="s">
        <v>5579</v>
      </c>
      <c r="F1476" t="s">
        <v>53</v>
      </c>
      <c r="G1476" t="s">
        <v>5580</v>
      </c>
      <c r="H1476" t="s">
        <v>48</v>
      </c>
      <c r="I1476" t="s">
        <v>39</v>
      </c>
      <c r="K1476" t="s">
        <v>72</v>
      </c>
      <c r="M1476">
        <v>414</v>
      </c>
      <c r="N1476" t="s">
        <v>128</v>
      </c>
      <c r="O1476" t="s">
        <v>41</v>
      </c>
      <c r="P1476">
        <v>414</v>
      </c>
      <c r="Q1476" t="s">
        <v>128</v>
      </c>
      <c r="R1476" t="s">
        <v>41</v>
      </c>
      <c r="T1476" t="s">
        <v>61</v>
      </c>
      <c r="U1476" t="s">
        <v>1302</v>
      </c>
      <c r="V1476" t="s">
        <v>44</v>
      </c>
      <c r="X1476" t="s">
        <v>45</v>
      </c>
      <c r="AA1476">
        <v>0</v>
      </c>
      <c r="AC1476">
        <v>0</v>
      </c>
      <c r="AG1476" t="s">
        <v>46</v>
      </c>
      <c r="AH1476" t="s">
        <v>158</v>
      </c>
      <c r="AI1476" s="1">
        <v>41428</v>
      </c>
      <c r="AJ1476">
        <v>13273.52</v>
      </c>
      <c r="AK1476" s="33">
        <f t="shared" si="69"/>
        <v>38</v>
      </c>
      <c r="AL1476" t="str">
        <f t="shared" si="70"/>
        <v>34-38</v>
      </c>
      <c r="AM1476" t="str">
        <f t="shared" si="71"/>
        <v>12.000 a 13.999</v>
      </c>
    </row>
    <row r="1477" spans="1:39" x14ac:dyDescent="0.25">
      <c r="A1477" t="s">
        <v>5581</v>
      </c>
      <c r="B1477" t="s">
        <v>36</v>
      </c>
      <c r="C1477">
        <v>1980299</v>
      </c>
      <c r="D1477">
        <v>11157215858</v>
      </c>
      <c r="E1477" t="s">
        <v>5582</v>
      </c>
      <c r="F1477" t="s">
        <v>53</v>
      </c>
      <c r="G1477" t="s">
        <v>5583</v>
      </c>
      <c r="H1477" t="s">
        <v>48</v>
      </c>
      <c r="I1477" t="s">
        <v>450</v>
      </c>
      <c r="J1477" t="s">
        <v>503</v>
      </c>
      <c r="M1477">
        <v>808</v>
      </c>
      <c r="N1477" t="s">
        <v>127</v>
      </c>
      <c r="O1477" t="s">
        <v>41</v>
      </c>
      <c r="P1477">
        <v>808</v>
      </c>
      <c r="Q1477" t="s">
        <v>127</v>
      </c>
      <c r="R1477" t="s">
        <v>41</v>
      </c>
      <c r="T1477" t="s">
        <v>61</v>
      </c>
      <c r="U1477" t="s">
        <v>1302</v>
      </c>
      <c r="V1477" t="s">
        <v>44</v>
      </c>
      <c r="X1477" t="s">
        <v>45</v>
      </c>
      <c r="AA1477">
        <v>0</v>
      </c>
      <c r="AC1477">
        <v>0</v>
      </c>
      <c r="AG1477" t="s">
        <v>46</v>
      </c>
      <c r="AH1477" t="s">
        <v>158</v>
      </c>
      <c r="AI1477" s="1">
        <v>41222</v>
      </c>
      <c r="AJ1477">
        <v>13273.52</v>
      </c>
      <c r="AK1477" s="33">
        <f t="shared" si="69"/>
        <v>59</v>
      </c>
      <c r="AL1477" t="str">
        <f t="shared" si="70"/>
        <v>59-63</v>
      </c>
      <c r="AM1477" t="str">
        <f t="shared" si="71"/>
        <v>12.000 a 13.999</v>
      </c>
    </row>
    <row r="1478" spans="1:39" x14ac:dyDescent="0.25">
      <c r="A1478" t="s">
        <v>5584</v>
      </c>
      <c r="B1478" t="s">
        <v>36</v>
      </c>
      <c r="C1478">
        <v>2383648</v>
      </c>
      <c r="D1478">
        <v>32203896000</v>
      </c>
      <c r="E1478" t="s">
        <v>5585</v>
      </c>
      <c r="F1478" t="s">
        <v>53</v>
      </c>
      <c r="G1478" t="s">
        <v>5586</v>
      </c>
      <c r="H1478" t="s">
        <v>48</v>
      </c>
      <c r="I1478" t="s">
        <v>39</v>
      </c>
      <c r="K1478" t="s">
        <v>271</v>
      </c>
      <c r="M1478">
        <v>407</v>
      </c>
      <c r="N1478" t="s">
        <v>161</v>
      </c>
      <c r="O1478" t="s">
        <v>41</v>
      </c>
      <c r="P1478">
        <v>407</v>
      </c>
      <c r="Q1478" t="s">
        <v>161</v>
      </c>
      <c r="R1478" t="s">
        <v>41</v>
      </c>
      <c r="T1478" t="s">
        <v>61</v>
      </c>
      <c r="U1478" t="s">
        <v>1236</v>
      </c>
      <c r="V1478" t="s">
        <v>44</v>
      </c>
      <c r="X1478" t="s">
        <v>45</v>
      </c>
      <c r="AA1478">
        <v>0</v>
      </c>
      <c r="AC1478">
        <v>0</v>
      </c>
      <c r="AG1478" t="s">
        <v>46</v>
      </c>
      <c r="AH1478" t="s">
        <v>158</v>
      </c>
      <c r="AI1478" s="1">
        <v>42822</v>
      </c>
      <c r="AJ1478">
        <v>16124.88</v>
      </c>
      <c r="AK1478" s="33">
        <f t="shared" si="69"/>
        <v>64</v>
      </c>
      <c r="AL1478" t="str">
        <f t="shared" si="70"/>
        <v>64-68</v>
      </c>
      <c r="AM1478" t="str">
        <f t="shared" si="71"/>
        <v>16.000 a 17.999</v>
      </c>
    </row>
    <row r="1479" spans="1:39" x14ac:dyDescent="0.25">
      <c r="A1479" t="s">
        <v>5587</v>
      </c>
      <c r="B1479" t="s">
        <v>36</v>
      </c>
      <c r="C1479">
        <v>3225094</v>
      </c>
      <c r="D1479">
        <v>1009751948</v>
      </c>
      <c r="E1479" t="s">
        <v>5588</v>
      </c>
      <c r="F1479" t="s">
        <v>53</v>
      </c>
      <c r="G1479" t="s">
        <v>5589</v>
      </c>
      <c r="H1479" t="s">
        <v>48</v>
      </c>
      <c r="I1479" t="s">
        <v>39</v>
      </c>
      <c r="K1479" t="s">
        <v>523</v>
      </c>
      <c r="M1479">
        <v>301</v>
      </c>
      <c r="N1479" t="s">
        <v>69</v>
      </c>
      <c r="O1479" t="s">
        <v>70</v>
      </c>
      <c r="P1479">
        <v>301</v>
      </c>
      <c r="Q1479" t="s">
        <v>69</v>
      </c>
      <c r="R1479" t="s">
        <v>70</v>
      </c>
      <c r="T1479" t="s">
        <v>342</v>
      </c>
      <c r="U1479" t="s">
        <v>1257</v>
      </c>
      <c r="V1479" t="s">
        <v>1346</v>
      </c>
      <c r="X1479" t="s">
        <v>45</v>
      </c>
      <c r="AA1479">
        <v>0</v>
      </c>
      <c r="AC1479">
        <v>0</v>
      </c>
      <c r="AG1479" t="s">
        <v>826</v>
      </c>
      <c r="AH1479" t="s">
        <v>158</v>
      </c>
      <c r="AI1479" s="1">
        <v>44258</v>
      </c>
      <c r="AJ1479">
        <v>10971.74</v>
      </c>
      <c r="AK1479" s="33">
        <f t="shared" si="69"/>
        <v>35</v>
      </c>
      <c r="AL1479" t="str">
        <f t="shared" si="70"/>
        <v>34-38</v>
      </c>
      <c r="AM1479" t="str">
        <f t="shared" si="71"/>
        <v>10.000 a 11.999</v>
      </c>
    </row>
    <row r="1480" spans="1:39" x14ac:dyDescent="0.25">
      <c r="A1480" t="s">
        <v>5590</v>
      </c>
      <c r="B1480" t="s">
        <v>36</v>
      </c>
      <c r="C1480">
        <v>1690760</v>
      </c>
      <c r="D1480">
        <v>30336737831</v>
      </c>
      <c r="E1480" t="s">
        <v>5591</v>
      </c>
      <c r="F1480" t="s">
        <v>53</v>
      </c>
      <c r="G1480" t="s">
        <v>5592</v>
      </c>
      <c r="H1480" t="s">
        <v>48</v>
      </c>
      <c r="I1480" t="s">
        <v>39</v>
      </c>
      <c r="K1480" t="s">
        <v>72</v>
      </c>
      <c r="L1480" t="s">
        <v>5593</v>
      </c>
      <c r="M1480">
        <v>1207</v>
      </c>
      <c r="N1480" t="s">
        <v>5594</v>
      </c>
      <c r="O1480" t="s">
        <v>50</v>
      </c>
      <c r="P1480">
        <v>414</v>
      </c>
      <c r="Q1480" t="s">
        <v>128</v>
      </c>
      <c r="R1480" t="s">
        <v>41</v>
      </c>
      <c r="T1480" t="s">
        <v>61</v>
      </c>
      <c r="U1480" t="s">
        <v>1302</v>
      </c>
      <c r="V1480" t="s">
        <v>44</v>
      </c>
      <c r="X1480" t="s">
        <v>45</v>
      </c>
      <c r="AA1480">
        <v>0</v>
      </c>
      <c r="AC1480">
        <v>0</v>
      </c>
      <c r="AG1480" t="s">
        <v>46</v>
      </c>
      <c r="AH1480" t="s">
        <v>158</v>
      </c>
      <c r="AI1480" s="1">
        <v>39889</v>
      </c>
      <c r="AJ1480">
        <v>17126.28</v>
      </c>
      <c r="AK1480" s="33">
        <f t="shared" si="69"/>
        <v>40</v>
      </c>
      <c r="AL1480" t="str">
        <f t="shared" si="70"/>
        <v>39-43</v>
      </c>
      <c r="AM1480" t="str">
        <f t="shared" si="71"/>
        <v>16.000 a 17.999</v>
      </c>
    </row>
    <row r="1481" spans="1:39" x14ac:dyDescent="0.25">
      <c r="A1481" t="s">
        <v>5595</v>
      </c>
      <c r="B1481" t="s">
        <v>36</v>
      </c>
      <c r="C1481">
        <v>2466815</v>
      </c>
      <c r="D1481">
        <v>25118607833</v>
      </c>
      <c r="E1481" t="s">
        <v>5596</v>
      </c>
      <c r="F1481" t="s">
        <v>53</v>
      </c>
      <c r="G1481" t="s">
        <v>5597</v>
      </c>
      <c r="H1481" t="s">
        <v>48</v>
      </c>
      <c r="I1481" t="s">
        <v>39</v>
      </c>
      <c r="K1481" t="s">
        <v>72</v>
      </c>
      <c r="L1481" t="s">
        <v>73</v>
      </c>
      <c r="M1481">
        <v>288</v>
      </c>
      <c r="N1481" t="s">
        <v>186</v>
      </c>
      <c r="O1481" t="s">
        <v>86</v>
      </c>
      <c r="P1481">
        <v>288</v>
      </c>
      <c r="Q1481" t="s">
        <v>186</v>
      </c>
      <c r="R1481" t="s">
        <v>86</v>
      </c>
      <c r="T1481" t="s">
        <v>61</v>
      </c>
      <c r="U1481" t="s">
        <v>1241</v>
      </c>
      <c r="V1481" t="s">
        <v>44</v>
      </c>
      <c r="X1481" t="s">
        <v>45</v>
      </c>
      <c r="AA1481">
        <v>0</v>
      </c>
      <c r="AC1481">
        <v>0</v>
      </c>
      <c r="AG1481" t="s">
        <v>46</v>
      </c>
      <c r="AH1481" t="s">
        <v>158</v>
      </c>
      <c r="AI1481" s="1">
        <v>39660</v>
      </c>
      <c r="AJ1481">
        <v>18663.64</v>
      </c>
      <c r="AK1481" s="33">
        <f t="shared" si="69"/>
        <v>46</v>
      </c>
      <c r="AL1481" t="str">
        <f t="shared" si="70"/>
        <v>44-48</v>
      </c>
      <c r="AM1481" t="str">
        <f t="shared" si="71"/>
        <v>18.000 a 19.999</v>
      </c>
    </row>
    <row r="1482" spans="1:39" x14ac:dyDescent="0.25">
      <c r="A1482" t="s">
        <v>1197</v>
      </c>
      <c r="B1482" t="s">
        <v>36</v>
      </c>
      <c r="C1482">
        <v>2612701</v>
      </c>
      <c r="D1482">
        <v>89287185620</v>
      </c>
      <c r="E1482" t="s">
        <v>5598</v>
      </c>
      <c r="F1482" t="s">
        <v>53</v>
      </c>
      <c r="G1482" t="s">
        <v>5599</v>
      </c>
      <c r="H1482" t="s">
        <v>48</v>
      </c>
      <c r="I1482" t="s">
        <v>39</v>
      </c>
      <c r="K1482" t="s">
        <v>40</v>
      </c>
      <c r="L1482" t="s">
        <v>546</v>
      </c>
      <c r="M1482">
        <v>335</v>
      </c>
      <c r="N1482" t="s">
        <v>159</v>
      </c>
      <c r="O1482" t="s">
        <v>41</v>
      </c>
      <c r="P1482">
        <v>335</v>
      </c>
      <c r="Q1482" t="s">
        <v>159</v>
      </c>
      <c r="R1482" t="s">
        <v>41</v>
      </c>
      <c r="T1482" t="s">
        <v>61</v>
      </c>
      <c r="U1482" t="s">
        <v>1269</v>
      </c>
      <c r="V1482" t="s">
        <v>44</v>
      </c>
      <c r="X1482" t="s">
        <v>45</v>
      </c>
      <c r="AA1482">
        <v>0</v>
      </c>
      <c r="AC1482">
        <v>0</v>
      </c>
      <c r="AG1482" t="s">
        <v>46</v>
      </c>
      <c r="AH1482" t="s">
        <v>158</v>
      </c>
      <c r="AI1482" s="1">
        <v>40018</v>
      </c>
      <c r="AJ1482">
        <v>17945.810000000001</v>
      </c>
      <c r="AK1482" s="33">
        <f t="shared" si="69"/>
        <v>48</v>
      </c>
      <c r="AL1482" t="str">
        <f t="shared" si="70"/>
        <v>44-48</v>
      </c>
      <c r="AM1482" t="str">
        <f t="shared" si="71"/>
        <v>16.000 a 17.999</v>
      </c>
    </row>
    <row r="1483" spans="1:39" x14ac:dyDescent="0.25">
      <c r="A1483" t="s">
        <v>5600</v>
      </c>
      <c r="B1483" t="s">
        <v>36</v>
      </c>
      <c r="C1483">
        <v>2773594</v>
      </c>
      <c r="D1483">
        <v>71326685600</v>
      </c>
      <c r="E1483" t="s">
        <v>5601</v>
      </c>
      <c r="F1483" t="s">
        <v>53</v>
      </c>
      <c r="G1483" t="s">
        <v>5602</v>
      </c>
      <c r="H1483" t="s">
        <v>48</v>
      </c>
      <c r="I1483" t="s">
        <v>39</v>
      </c>
      <c r="K1483" t="s">
        <v>40</v>
      </c>
      <c r="M1483">
        <v>363</v>
      </c>
      <c r="N1483" t="s">
        <v>155</v>
      </c>
      <c r="O1483" t="s">
        <v>41</v>
      </c>
      <c r="P1483">
        <v>363</v>
      </c>
      <c r="Q1483" t="s">
        <v>155</v>
      </c>
      <c r="R1483" t="s">
        <v>41</v>
      </c>
      <c r="S1483" t="s">
        <v>520</v>
      </c>
      <c r="T1483" t="s">
        <v>52</v>
      </c>
      <c r="U1483" t="s">
        <v>1236</v>
      </c>
      <c r="V1483" t="s">
        <v>44</v>
      </c>
      <c r="X1483" t="s">
        <v>45</v>
      </c>
      <c r="AA1483">
        <v>0</v>
      </c>
      <c r="AC1483">
        <v>0</v>
      </c>
      <c r="AG1483" t="s">
        <v>46</v>
      </c>
      <c r="AH1483" t="s">
        <v>158</v>
      </c>
      <c r="AI1483" s="1">
        <v>40702</v>
      </c>
      <c r="AJ1483">
        <v>8561.94</v>
      </c>
      <c r="AK1483" s="33">
        <f t="shared" si="69"/>
        <v>54</v>
      </c>
      <c r="AL1483" t="str">
        <f t="shared" si="70"/>
        <v>54-58</v>
      </c>
      <c r="AM1483" t="str">
        <f t="shared" si="71"/>
        <v>8.000 a 9.999</v>
      </c>
    </row>
    <row r="1484" spans="1:39" x14ac:dyDescent="0.25">
      <c r="A1484" t="s">
        <v>5603</v>
      </c>
      <c r="B1484" t="s">
        <v>36</v>
      </c>
      <c r="C1484">
        <v>2466380</v>
      </c>
      <c r="D1484">
        <v>4864600619</v>
      </c>
      <c r="E1484" t="s">
        <v>5604</v>
      </c>
      <c r="F1484" t="s">
        <v>53</v>
      </c>
      <c r="G1484" t="s">
        <v>5605</v>
      </c>
      <c r="H1484" t="s">
        <v>48</v>
      </c>
      <c r="I1484" t="s">
        <v>39</v>
      </c>
      <c r="K1484" t="s">
        <v>40</v>
      </c>
      <c r="L1484" t="s">
        <v>134</v>
      </c>
      <c r="M1484">
        <v>319</v>
      </c>
      <c r="N1484" t="s">
        <v>118</v>
      </c>
      <c r="O1484" t="s">
        <v>86</v>
      </c>
      <c r="P1484">
        <v>319</v>
      </c>
      <c r="Q1484" t="s">
        <v>118</v>
      </c>
      <c r="R1484" t="s">
        <v>86</v>
      </c>
      <c r="T1484" t="s">
        <v>61</v>
      </c>
      <c r="U1484" t="s">
        <v>1285</v>
      </c>
      <c r="V1484" t="s">
        <v>44</v>
      </c>
      <c r="X1484" t="s">
        <v>45</v>
      </c>
      <c r="Z1484" t="s">
        <v>314</v>
      </c>
      <c r="AA1484">
        <v>0</v>
      </c>
      <c r="AC1484">
        <v>0</v>
      </c>
      <c r="AE1484" t="s">
        <v>5606</v>
      </c>
      <c r="AF1484" t="s">
        <v>5607</v>
      </c>
      <c r="AG1484" t="s">
        <v>46</v>
      </c>
      <c r="AH1484" t="s">
        <v>47</v>
      </c>
      <c r="AI1484" s="1">
        <v>39660</v>
      </c>
      <c r="AJ1484">
        <v>0</v>
      </c>
      <c r="AK1484" s="33">
        <f t="shared" si="69"/>
        <v>42</v>
      </c>
      <c r="AL1484" t="str">
        <f t="shared" si="70"/>
        <v>39-43</v>
      </c>
      <c r="AM1484" t="str">
        <f t="shared" si="71"/>
        <v>até 1.999</v>
      </c>
    </row>
    <row r="1485" spans="1:39" x14ac:dyDescent="0.25">
      <c r="A1485" t="s">
        <v>5608</v>
      </c>
      <c r="B1485" t="s">
        <v>36</v>
      </c>
      <c r="C1485">
        <v>1107135</v>
      </c>
      <c r="D1485">
        <v>7856325658</v>
      </c>
      <c r="E1485" t="s">
        <v>5609</v>
      </c>
      <c r="F1485" t="s">
        <v>53</v>
      </c>
      <c r="G1485" t="s">
        <v>5610</v>
      </c>
      <c r="H1485" t="s">
        <v>48</v>
      </c>
      <c r="I1485" t="s">
        <v>39</v>
      </c>
      <c r="K1485" t="s">
        <v>40</v>
      </c>
      <c r="M1485">
        <v>802</v>
      </c>
      <c r="N1485" t="s">
        <v>289</v>
      </c>
      <c r="O1485" t="s">
        <v>55</v>
      </c>
      <c r="P1485">
        <v>1152</v>
      </c>
      <c r="Q1485" t="s">
        <v>113</v>
      </c>
      <c r="R1485" t="s">
        <v>55</v>
      </c>
      <c r="T1485" t="s">
        <v>61</v>
      </c>
      <c r="U1485" t="s">
        <v>1244</v>
      </c>
      <c r="V1485" t="s">
        <v>44</v>
      </c>
      <c r="X1485" t="s">
        <v>45</v>
      </c>
      <c r="AA1485">
        <v>0</v>
      </c>
      <c r="AC1485">
        <v>0</v>
      </c>
      <c r="AG1485" t="s">
        <v>46</v>
      </c>
      <c r="AH1485" t="s">
        <v>158</v>
      </c>
      <c r="AI1485" s="1">
        <v>44473</v>
      </c>
      <c r="AJ1485">
        <v>9616.18</v>
      </c>
      <c r="AK1485" s="33">
        <f t="shared" si="69"/>
        <v>35</v>
      </c>
      <c r="AL1485" t="str">
        <f t="shared" si="70"/>
        <v>34-38</v>
      </c>
      <c r="AM1485" t="str">
        <f t="shared" si="71"/>
        <v>8.000 a 9.999</v>
      </c>
    </row>
    <row r="1486" spans="1:39" x14ac:dyDescent="0.25">
      <c r="A1486" t="s">
        <v>5611</v>
      </c>
      <c r="B1486" t="s">
        <v>36</v>
      </c>
      <c r="C1486">
        <v>1125398</v>
      </c>
      <c r="D1486">
        <v>1335168060</v>
      </c>
      <c r="E1486" t="s">
        <v>5612</v>
      </c>
      <c r="F1486" t="s">
        <v>53</v>
      </c>
      <c r="G1486" t="s">
        <v>5613</v>
      </c>
      <c r="H1486" t="s">
        <v>48</v>
      </c>
      <c r="I1486" t="s">
        <v>39</v>
      </c>
      <c r="K1486" t="s">
        <v>271</v>
      </c>
      <c r="M1486">
        <v>349</v>
      </c>
      <c r="N1486" t="s">
        <v>65</v>
      </c>
      <c r="O1486" t="s">
        <v>41</v>
      </c>
      <c r="P1486">
        <v>349</v>
      </c>
      <c r="Q1486" t="s">
        <v>65</v>
      </c>
      <c r="R1486" t="s">
        <v>41</v>
      </c>
      <c r="T1486" t="s">
        <v>61</v>
      </c>
      <c r="U1486" t="s">
        <v>1244</v>
      </c>
      <c r="V1486" t="s">
        <v>44</v>
      </c>
      <c r="X1486" t="s">
        <v>45</v>
      </c>
      <c r="AA1486">
        <v>0</v>
      </c>
      <c r="AC1486">
        <v>0</v>
      </c>
      <c r="AG1486" t="s">
        <v>46</v>
      </c>
      <c r="AH1486" t="s">
        <v>158</v>
      </c>
      <c r="AI1486" s="1">
        <v>44613</v>
      </c>
      <c r="AJ1486">
        <v>9616.18</v>
      </c>
      <c r="AK1486" s="33">
        <f t="shared" si="69"/>
        <v>32</v>
      </c>
      <c r="AL1486" t="str">
        <f t="shared" si="70"/>
        <v>29-33</v>
      </c>
      <c r="AM1486" t="str">
        <f t="shared" si="71"/>
        <v>8.000 a 9.999</v>
      </c>
    </row>
    <row r="1487" spans="1:39" x14ac:dyDescent="0.25">
      <c r="A1487" t="s">
        <v>5614</v>
      </c>
      <c r="B1487" t="s">
        <v>36</v>
      </c>
      <c r="C1487">
        <v>3065041</v>
      </c>
      <c r="D1487">
        <v>6992008650</v>
      </c>
      <c r="E1487" t="s">
        <v>5615</v>
      </c>
      <c r="F1487" t="s">
        <v>53</v>
      </c>
      <c r="G1487" t="s">
        <v>5616</v>
      </c>
      <c r="H1487" t="s">
        <v>48</v>
      </c>
      <c r="I1487" t="s">
        <v>39</v>
      </c>
      <c r="K1487" t="s">
        <v>40</v>
      </c>
      <c r="M1487">
        <v>399</v>
      </c>
      <c r="N1487" t="s">
        <v>115</v>
      </c>
      <c r="O1487" t="s">
        <v>70</v>
      </c>
      <c r="P1487">
        <v>399</v>
      </c>
      <c r="Q1487" t="s">
        <v>115</v>
      </c>
      <c r="R1487" t="s">
        <v>70</v>
      </c>
      <c r="T1487" t="s">
        <v>61</v>
      </c>
      <c r="U1487" t="s">
        <v>1257</v>
      </c>
      <c r="V1487" t="s">
        <v>44</v>
      </c>
      <c r="X1487" t="s">
        <v>45</v>
      </c>
      <c r="AA1487">
        <v>0</v>
      </c>
      <c r="AC1487">
        <v>0</v>
      </c>
      <c r="AG1487" t="s">
        <v>46</v>
      </c>
      <c r="AH1487" t="s">
        <v>158</v>
      </c>
      <c r="AI1487" s="1">
        <v>43322</v>
      </c>
      <c r="AJ1487">
        <v>11800.12</v>
      </c>
      <c r="AK1487" s="33">
        <f t="shared" si="69"/>
        <v>33</v>
      </c>
      <c r="AL1487" t="str">
        <f t="shared" si="70"/>
        <v>29-33</v>
      </c>
      <c r="AM1487" t="str">
        <f t="shared" si="71"/>
        <v>10.000 a 11.999</v>
      </c>
    </row>
    <row r="1488" spans="1:39" x14ac:dyDescent="0.25">
      <c r="A1488" t="s">
        <v>5617</v>
      </c>
      <c r="B1488" t="s">
        <v>36</v>
      </c>
      <c r="C1488">
        <v>3286452</v>
      </c>
      <c r="D1488">
        <v>10342897640</v>
      </c>
      <c r="E1488" t="s">
        <v>5618</v>
      </c>
      <c r="F1488" t="s">
        <v>53</v>
      </c>
      <c r="G1488" t="s">
        <v>5619</v>
      </c>
      <c r="H1488" t="s">
        <v>48</v>
      </c>
      <c r="I1488" t="s">
        <v>39</v>
      </c>
      <c r="K1488" t="s">
        <v>40</v>
      </c>
      <c r="M1488">
        <v>403</v>
      </c>
      <c r="N1488" t="s">
        <v>105</v>
      </c>
      <c r="O1488" t="s">
        <v>41</v>
      </c>
      <c r="P1488">
        <v>403</v>
      </c>
      <c r="Q1488" t="s">
        <v>105</v>
      </c>
      <c r="R1488" t="s">
        <v>41</v>
      </c>
      <c r="T1488" t="s">
        <v>342</v>
      </c>
      <c r="U1488" t="s">
        <v>1244</v>
      </c>
      <c r="V1488" t="s">
        <v>825</v>
      </c>
      <c r="X1488" t="s">
        <v>45</v>
      </c>
      <c r="AA1488">
        <v>0</v>
      </c>
      <c r="AC1488">
        <v>0</v>
      </c>
      <c r="AG1488" t="s">
        <v>826</v>
      </c>
      <c r="AH1488" t="s">
        <v>47</v>
      </c>
      <c r="AI1488" s="1">
        <v>44669</v>
      </c>
      <c r="AJ1488">
        <v>5178.67</v>
      </c>
      <c r="AK1488" s="33">
        <f t="shared" si="69"/>
        <v>32</v>
      </c>
      <c r="AL1488" t="str">
        <f t="shared" si="70"/>
        <v>29-33</v>
      </c>
      <c r="AM1488" t="str">
        <f t="shared" si="71"/>
        <v>4.000 a 5.999</v>
      </c>
    </row>
    <row r="1489" spans="1:39" x14ac:dyDescent="0.25">
      <c r="A1489" t="s">
        <v>5620</v>
      </c>
      <c r="B1489" t="s">
        <v>36</v>
      </c>
      <c r="C1489">
        <v>2052361</v>
      </c>
      <c r="D1489">
        <v>98387502987</v>
      </c>
      <c r="E1489" t="s">
        <v>5621</v>
      </c>
      <c r="F1489" t="s">
        <v>53</v>
      </c>
      <c r="G1489" t="s">
        <v>5622</v>
      </c>
      <c r="H1489" t="s">
        <v>48</v>
      </c>
      <c r="I1489" t="s">
        <v>39</v>
      </c>
      <c r="K1489" t="s">
        <v>40</v>
      </c>
      <c r="M1489">
        <v>340</v>
      </c>
      <c r="N1489" t="s">
        <v>143</v>
      </c>
      <c r="O1489" t="s">
        <v>41</v>
      </c>
      <c r="P1489">
        <v>340</v>
      </c>
      <c r="Q1489" t="s">
        <v>143</v>
      </c>
      <c r="R1489" t="s">
        <v>41</v>
      </c>
      <c r="T1489" t="s">
        <v>61</v>
      </c>
      <c r="U1489" t="s">
        <v>1302</v>
      </c>
      <c r="V1489" t="s">
        <v>44</v>
      </c>
      <c r="X1489" t="s">
        <v>45</v>
      </c>
      <c r="AA1489">
        <v>0</v>
      </c>
      <c r="AC1489">
        <v>0</v>
      </c>
      <c r="AG1489" t="s">
        <v>46</v>
      </c>
      <c r="AH1489" t="s">
        <v>158</v>
      </c>
      <c r="AI1489" s="1">
        <v>41499</v>
      </c>
      <c r="AJ1489">
        <v>13511.74</v>
      </c>
      <c r="AK1489" s="33">
        <f t="shared" si="69"/>
        <v>46</v>
      </c>
      <c r="AL1489" t="str">
        <f t="shared" si="70"/>
        <v>44-48</v>
      </c>
      <c r="AM1489" t="str">
        <f t="shared" si="71"/>
        <v>12.000 a 13.999</v>
      </c>
    </row>
    <row r="1490" spans="1:39" x14ac:dyDescent="0.25">
      <c r="A1490" t="s">
        <v>5623</v>
      </c>
      <c r="B1490" t="s">
        <v>36</v>
      </c>
      <c r="C1490">
        <v>3019560</v>
      </c>
      <c r="D1490">
        <v>9001355650</v>
      </c>
      <c r="E1490" t="s">
        <v>5624</v>
      </c>
      <c r="F1490" t="s">
        <v>53</v>
      </c>
      <c r="G1490" t="s">
        <v>5625</v>
      </c>
      <c r="H1490" t="s">
        <v>38</v>
      </c>
      <c r="I1490" t="s">
        <v>39</v>
      </c>
      <c r="K1490" t="s">
        <v>40</v>
      </c>
      <c r="M1490">
        <v>391</v>
      </c>
      <c r="N1490" t="s">
        <v>64</v>
      </c>
      <c r="O1490" t="s">
        <v>41</v>
      </c>
      <c r="P1490">
        <v>391</v>
      </c>
      <c r="Q1490" t="s">
        <v>64</v>
      </c>
      <c r="R1490" t="s">
        <v>41</v>
      </c>
      <c r="T1490" t="s">
        <v>61</v>
      </c>
      <c r="U1490" t="s">
        <v>1257</v>
      </c>
      <c r="V1490" t="s">
        <v>44</v>
      </c>
      <c r="X1490" t="s">
        <v>45</v>
      </c>
      <c r="AA1490">
        <v>0</v>
      </c>
      <c r="AC1490">
        <v>0</v>
      </c>
      <c r="AG1490" t="s">
        <v>46</v>
      </c>
      <c r="AH1490" t="s">
        <v>158</v>
      </c>
      <c r="AI1490" s="1">
        <v>43158</v>
      </c>
      <c r="AJ1490">
        <v>11800.12</v>
      </c>
      <c r="AK1490" s="33">
        <f t="shared" si="69"/>
        <v>33</v>
      </c>
      <c r="AL1490" t="str">
        <f t="shared" si="70"/>
        <v>29-33</v>
      </c>
      <c r="AM1490" t="str">
        <f t="shared" si="71"/>
        <v>10.000 a 11.999</v>
      </c>
    </row>
    <row r="1491" spans="1:39" x14ac:dyDescent="0.25">
      <c r="A1491" t="s">
        <v>5626</v>
      </c>
      <c r="B1491" t="s">
        <v>36</v>
      </c>
      <c r="C1491">
        <v>1123656</v>
      </c>
      <c r="D1491">
        <v>5131973899</v>
      </c>
      <c r="E1491" t="s">
        <v>5627</v>
      </c>
      <c r="F1491" t="s">
        <v>53</v>
      </c>
      <c r="G1491" t="s">
        <v>5628</v>
      </c>
      <c r="H1491" t="s">
        <v>48</v>
      </c>
      <c r="I1491" t="s">
        <v>39</v>
      </c>
      <c r="K1491" t="s">
        <v>72</v>
      </c>
      <c r="L1491" t="s">
        <v>5629</v>
      </c>
      <c r="M1491">
        <v>414</v>
      </c>
      <c r="N1491" t="s">
        <v>128</v>
      </c>
      <c r="O1491" t="s">
        <v>41</v>
      </c>
      <c r="P1491">
        <v>414</v>
      </c>
      <c r="Q1491" t="s">
        <v>128</v>
      </c>
      <c r="R1491" t="s">
        <v>41</v>
      </c>
      <c r="T1491" t="s">
        <v>61</v>
      </c>
      <c r="U1491" t="s">
        <v>1252</v>
      </c>
      <c r="V1491" t="s">
        <v>44</v>
      </c>
      <c r="X1491" t="s">
        <v>45</v>
      </c>
      <c r="AA1491">
        <v>0</v>
      </c>
      <c r="AC1491">
        <v>0</v>
      </c>
      <c r="AG1491" t="s">
        <v>46</v>
      </c>
      <c r="AH1491" t="s">
        <v>158</v>
      </c>
      <c r="AI1491" s="1">
        <v>34754</v>
      </c>
      <c r="AJ1491">
        <v>24903.599999999999</v>
      </c>
      <c r="AK1491" s="33">
        <f t="shared" si="69"/>
        <v>63</v>
      </c>
      <c r="AL1491" t="str">
        <f t="shared" si="70"/>
        <v>59-63</v>
      </c>
      <c r="AM1491" t="str">
        <f t="shared" si="71"/>
        <v>20.000 ou mais</v>
      </c>
    </row>
    <row r="1492" spans="1:39" x14ac:dyDescent="0.25">
      <c r="A1492" t="s">
        <v>5630</v>
      </c>
      <c r="B1492" t="s">
        <v>36</v>
      </c>
      <c r="C1492">
        <v>2914233</v>
      </c>
      <c r="D1492">
        <v>32598226828</v>
      </c>
      <c r="E1492" t="s">
        <v>5631</v>
      </c>
      <c r="F1492" t="s">
        <v>53</v>
      </c>
      <c r="G1492" t="s">
        <v>5632</v>
      </c>
      <c r="H1492" t="s">
        <v>48</v>
      </c>
      <c r="I1492" t="s">
        <v>39</v>
      </c>
      <c r="K1492" t="s">
        <v>72</v>
      </c>
      <c r="M1492">
        <v>344</v>
      </c>
      <c r="N1492" t="s">
        <v>111</v>
      </c>
      <c r="O1492" t="s">
        <v>41</v>
      </c>
      <c r="P1492">
        <v>344</v>
      </c>
      <c r="Q1492" t="s">
        <v>111</v>
      </c>
      <c r="R1492" t="s">
        <v>41</v>
      </c>
      <c r="T1492" t="s">
        <v>61</v>
      </c>
      <c r="U1492" t="s">
        <v>1302</v>
      </c>
      <c r="V1492" t="s">
        <v>92</v>
      </c>
      <c r="X1492" t="s">
        <v>45</v>
      </c>
      <c r="Z1492" t="s">
        <v>698</v>
      </c>
      <c r="AA1492">
        <v>0</v>
      </c>
      <c r="AC1492">
        <v>20000</v>
      </c>
      <c r="AD1492" t="s">
        <v>642</v>
      </c>
      <c r="AE1492" t="s">
        <v>5633</v>
      </c>
      <c r="AF1492" t="s">
        <v>45</v>
      </c>
      <c r="AG1492" t="s">
        <v>46</v>
      </c>
      <c r="AH1492" t="s">
        <v>158</v>
      </c>
      <c r="AI1492" s="1">
        <v>41397</v>
      </c>
      <c r="AJ1492">
        <v>13273.52</v>
      </c>
      <c r="AK1492" s="33">
        <f t="shared" si="69"/>
        <v>38</v>
      </c>
      <c r="AL1492" t="str">
        <f t="shared" si="70"/>
        <v>34-38</v>
      </c>
      <c r="AM1492" t="str">
        <f t="shared" si="71"/>
        <v>12.000 a 13.999</v>
      </c>
    </row>
    <row r="1493" spans="1:39" x14ac:dyDescent="0.25">
      <c r="A1493" t="s">
        <v>5634</v>
      </c>
      <c r="B1493" t="s">
        <v>36</v>
      </c>
      <c r="C1493">
        <v>3251782</v>
      </c>
      <c r="D1493">
        <v>8959890421</v>
      </c>
      <c r="E1493" t="s">
        <v>5635</v>
      </c>
      <c r="F1493" t="s">
        <v>53</v>
      </c>
      <c r="G1493" t="s">
        <v>5636</v>
      </c>
      <c r="H1493" t="s">
        <v>38</v>
      </c>
      <c r="I1493" t="s">
        <v>39</v>
      </c>
      <c r="K1493" t="s">
        <v>215</v>
      </c>
      <c r="M1493">
        <v>403</v>
      </c>
      <c r="N1493" t="s">
        <v>105</v>
      </c>
      <c r="O1493" t="s">
        <v>41</v>
      </c>
      <c r="P1493">
        <v>403</v>
      </c>
      <c r="Q1493" t="s">
        <v>105</v>
      </c>
      <c r="R1493" t="s">
        <v>41</v>
      </c>
      <c r="T1493" t="s">
        <v>61</v>
      </c>
      <c r="U1493" t="s">
        <v>1244</v>
      </c>
      <c r="V1493" t="s">
        <v>44</v>
      </c>
      <c r="X1493" t="s">
        <v>45</v>
      </c>
      <c r="AA1493">
        <v>0</v>
      </c>
      <c r="AC1493">
        <v>0</v>
      </c>
      <c r="AG1493" t="s">
        <v>46</v>
      </c>
      <c r="AH1493" t="s">
        <v>158</v>
      </c>
      <c r="AI1493" s="1">
        <v>44452</v>
      </c>
      <c r="AJ1493">
        <v>9616.18</v>
      </c>
      <c r="AK1493" s="33">
        <f t="shared" si="69"/>
        <v>31</v>
      </c>
      <c r="AL1493" t="str">
        <f t="shared" si="70"/>
        <v>29-33</v>
      </c>
      <c r="AM1493" t="str">
        <f t="shared" si="71"/>
        <v>8.000 a 9.999</v>
      </c>
    </row>
    <row r="1494" spans="1:39" x14ac:dyDescent="0.25">
      <c r="A1494" t="s">
        <v>5637</v>
      </c>
      <c r="B1494" t="s">
        <v>36</v>
      </c>
      <c r="C1494">
        <v>2132130</v>
      </c>
      <c r="D1494">
        <v>5863916656</v>
      </c>
      <c r="E1494" t="s">
        <v>5638</v>
      </c>
      <c r="F1494" t="s">
        <v>53</v>
      </c>
      <c r="G1494" t="s">
        <v>5639</v>
      </c>
      <c r="H1494" t="s">
        <v>48</v>
      </c>
      <c r="I1494" t="s">
        <v>39</v>
      </c>
      <c r="K1494" t="s">
        <v>40</v>
      </c>
      <c r="M1494">
        <v>403</v>
      </c>
      <c r="N1494" t="s">
        <v>105</v>
      </c>
      <c r="O1494" t="s">
        <v>41</v>
      </c>
      <c r="P1494">
        <v>403</v>
      </c>
      <c r="Q1494" t="s">
        <v>105</v>
      </c>
      <c r="R1494" t="s">
        <v>41</v>
      </c>
      <c r="T1494" t="s">
        <v>61</v>
      </c>
      <c r="U1494" t="s">
        <v>1278</v>
      </c>
      <c r="V1494" t="s">
        <v>44</v>
      </c>
      <c r="X1494" t="s">
        <v>45</v>
      </c>
      <c r="AA1494">
        <v>0</v>
      </c>
      <c r="AC1494">
        <v>0</v>
      </c>
      <c r="AG1494" t="s">
        <v>46</v>
      </c>
      <c r="AH1494" t="s">
        <v>158</v>
      </c>
      <c r="AI1494" s="1">
        <v>41801</v>
      </c>
      <c r="AJ1494">
        <v>13746.19</v>
      </c>
      <c r="AK1494" s="33">
        <f t="shared" si="69"/>
        <v>39</v>
      </c>
      <c r="AL1494" t="str">
        <f t="shared" si="70"/>
        <v>39-43</v>
      </c>
      <c r="AM1494" t="str">
        <f t="shared" si="71"/>
        <v>12.000 a 13.999</v>
      </c>
    </row>
    <row r="1495" spans="1:39" x14ac:dyDescent="0.25">
      <c r="A1495" t="s">
        <v>5640</v>
      </c>
      <c r="B1495" t="s">
        <v>36</v>
      </c>
      <c r="C1495">
        <v>1763623</v>
      </c>
      <c r="D1495">
        <v>88309258615</v>
      </c>
      <c r="E1495" t="s">
        <v>5641</v>
      </c>
      <c r="F1495" t="s">
        <v>53</v>
      </c>
      <c r="G1495" t="s">
        <v>5642</v>
      </c>
      <c r="H1495" t="s">
        <v>48</v>
      </c>
      <c r="I1495" t="s">
        <v>39</v>
      </c>
      <c r="K1495" t="s">
        <v>40</v>
      </c>
      <c r="M1495">
        <v>349</v>
      </c>
      <c r="N1495" t="s">
        <v>65</v>
      </c>
      <c r="O1495" t="s">
        <v>41</v>
      </c>
      <c r="P1495">
        <v>349</v>
      </c>
      <c r="Q1495" t="s">
        <v>65</v>
      </c>
      <c r="R1495" t="s">
        <v>41</v>
      </c>
      <c r="T1495" t="s">
        <v>61</v>
      </c>
      <c r="U1495" t="s">
        <v>1351</v>
      </c>
      <c r="V1495" t="s">
        <v>44</v>
      </c>
      <c r="X1495" t="s">
        <v>45</v>
      </c>
      <c r="AA1495">
        <v>0</v>
      </c>
      <c r="AC1495">
        <v>0</v>
      </c>
      <c r="AG1495" t="s">
        <v>46</v>
      </c>
      <c r="AH1495" t="s">
        <v>158</v>
      </c>
      <c r="AI1495" s="1">
        <v>40213</v>
      </c>
      <c r="AJ1495">
        <v>16591.91</v>
      </c>
      <c r="AK1495" s="33">
        <f t="shared" si="69"/>
        <v>51</v>
      </c>
      <c r="AL1495" t="str">
        <f t="shared" si="70"/>
        <v>49-53</v>
      </c>
      <c r="AM1495" t="str">
        <f t="shared" si="71"/>
        <v>16.000 a 17.999</v>
      </c>
    </row>
    <row r="1496" spans="1:39" x14ac:dyDescent="0.25">
      <c r="A1496" t="s">
        <v>5643</v>
      </c>
      <c r="B1496" t="s">
        <v>36</v>
      </c>
      <c r="C1496">
        <v>1942475</v>
      </c>
      <c r="D1496">
        <v>8616631607</v>
      </c>
      <c r="E1496" t="s">
        <v>198</v>
      </c>
      <c r="F1496" t="s">
        <v>53</v>
      </c>
      <c r="G1496" t="s">
        <v>5644</v>
      </c>
      <c r="H1496" t="s">
        <v>48</v>
      </c>
      <c r="I1496" t="s">
        <v>39</v>
      </c>
      <c r="K1496" t="s">
        <v>40</v>
      </c>
      <c r="M1496">
        <v>399</v>
      </c>
      <c r="N1496" t="s">
        <v>115</v>
      </c>
      <c r="O1496" t="s">
        <v>70</v>
      </c>
      <c r="P1496">
        <v>399</v>
      </c>
      <c r="Q1496" t="s">
        <v>115</v>
      </c>
      <c r="R1496" t="s">
        <v>70</v>
      </c>
      <c r="T1496" t="s">
        <v>52</v>
      </c>
      <c r="U1496" t="s">
        <v>1236</v>
      </c>
      <c r="V1496" t="s">
        <v>44</v>
      </c>
      <c r="X1496" t="s">
        <v>45</v>
      </c>
      <c r="Z1496" t="s">
        <v>245</v>
      </c>
      <c r="AA1496">
        <v>0</v>
      </c>
      <c r="AC1496">
        <v>0</v>
      </c>
      <c r="AE1496" t="s">
        <v>1628</v>
      </c>
      <c r="AF1496" t="s">
        <v>763</v>
      </c>
      <c r="AG1496" t="s">
        <v>46</v>
      </c>
      <c r="AH1496" t="s">
        <v>158</v>
      </c>
      <c r="AI1496" s="1">
        <v>41430</v>
      </c>
      <c r="AJ1496">
        <v>8561.94</v>
      </c>
      <c r="AK1496" s="33">
        <f t="shared" si="69"/>
        <v>34</v>
      </c>
      <c r="AL1496" t="str">
        <f t="shared" si="70"/>
        <v>34-38</v>
      </c>
      <c r="AM1496" t="str">
        <f t="shared" si="71"/>
        <v>8.000 a 9.999</v>
      </c>
    </row>
    <row r="1497" spans="1:39" x14ac:dyDescent="0.25">
      <c r="A1497" t="s">
        <v>5645</v>
      </c>
      <c r="B1497" t="s">
        <v>36</v>
      </c>
      <c r="C1497">
        <v>1549345</v>
      </c>
      <c r="D1497">
        <v>2384460692</v>
      </c>
      <c r="E1497" t="s">
        <v>5646</v>
      </c>
      <c r="F1497" t="s">
        <v>53</v>
      </c>
      <c r="G1497" t="s">
        <v>5647</v>
      </c>
      <c r="H1497" t="s">
        <v>48</v>
      </c>
      <c r="I1497" t="s">
        <v>39</v>
      </c>
      <c r="K1497" t="s">
        <v>72</v>
      </c>
      <c r="L1497" t="s">
        <v>5648</v>
      </c>
      <c r="M1497">
        <v>369</v>
      </c>
      <c r="N1497" t="s">
        <v>242</v>
      </c>
      <c r="O1497" t="s">
        <v>41</v>
      </c>
      <c r="P1497">
        <v>369</v>
      </c>
      <c r="Q1497" t="s">
        <v>242</v>
      </c>
      <c r="R1497" t="s">
        <v>41</v>
      </c>
      <c r="T1497" t="s">
        <v>61</v>
      </c>
      <c r="U1497" t="s">
        <v>1351</v>
      </c>
      <c r="V1497" t="s">
        <v>44</v>
      </c>
      <c r="X1497" t="s">
        <v>45</v>
      </c>
      <c r="AA1497">
        <v>0</v>
      </c>
      <c r="AC1497">
        <v>0</v>
      </c>
      <c r="AG1497" t="s">
        <v>46</v>
      </c>
      <c r="AH1497" t="s">
        <v>158</v>
      </c>
      <c r="AI1497" s="1">
        <v>38964</v>
      </c>
      <c r="AJ1497">
        <v>16331.78</v>
      </c>
      <c r="AK1497" s="33">
        <f t="shared" si="69"/>
        <v>49</v>
      </c>
      <c r="AL1497" t="str">
        <f t="shared" si="70"/>
        <v>49-53</v>
      </c>
      <c r="AM1497" t="str">
        <f t="shared" si="71"/>
        <v>16.000 a 17.999</v>
      </c>
    </row>
    <row r="1498" spans="1:39" x14ac:dyDescent="0.25">
      <c r="A1498" t="s">
        <v>5649</v>
      </c>
      <c r="B1498" t="s">
        <v>36</v>
      </c>
      <c r="C1498">
        <v>2275467</v>
      </c>
      <c r="D1498">
        <v>305727621</v>
      </c>
      <c r="E1498" t="s">
        <v>5650</v>
      </c>
      <c r="F1498" t="s">
        <v>53</v>
      </c>
      <c r="G1498" t="s">
        <v>5651</v>
      </c>
      <c r="H1498" t="s">
        <v>48</v>
      </c>
      <c r="I1498" t="s">
        <v>39</v>
      </c>
      <c r="K1498" t="s">
        <v>40</v>
      </c>
      <c r="M1498">
        <v>349</v>
      </c>
      <c r="N1498" t="s">
        <v>65</v>
      </c>
      <c r="O1498" t="s">
        <v>41</v>
      </c>
      <c r="P1498">
        <v>349</v>
      </c>
      <c r="Q1498" t="s">
        <v>65</v>
      </c>
      <c r="R1498" t="s">
        <v>41</v>
      </c>
      <c r="T1498" t="s">
        <v>61</v>
      </c>
      <c r="U1498" t="s">
        <v>1236</v>
      </c>
      <c r="V1498" t="s">
        <v>44</v>
      </c>
      <c r="X1498" t="s">
        <v>45</v>
      </c>
      <c r="AA1498">
        <v>0</v>
      </c>
      <c r="AC1498">
        <v>0</v>
      </c>
      <c r="AG1498" t="s">
        <v>46</v>
      </c>
      <c r="AH1498" t="s">
        <v>158</v>
      </c>
      <c r="AI1498" s="1">
        <v>42395</v>
      </c>
      <c r="AJ1498">
        <v>12272.12</v>
      </c>
      <c r="AK1498" s="33">
        <f t="shared" si="69"/>
        <v>48</v>
      </c>
      <c r="AL1498" t="str">
        <f t="shared" si="70"/>
        <v>44-48</v>
      </c>
      <c r="AM1498" t="str">
        <f t="shared" si="71"/>
        <v>12.000 a 13.999</v>
      </c>
    </row>
    <row r="1499" spans="1:39" x14ac:dyDescent="0.25">
      <c r="A1499" t="s">
        <v>5652</v>
      </c>
      <c r="B1499" t="s">
        <v>36</v>
      </c>
      <c r="C1499">
        <v>3339549</v>
      </c>
      <c r="D1499">
        <v>42231574187</v>
      </c>
      <c r="E1499" t="s">
        <v>5653</v>
      </c>
      <c r="F1499" t="s">
        <v>37</v>
      </c>
      <c r="G1499" t="s">
        <v>5654</v>
      </c>
      <c r="H1499" t="s">
        <v>48</v>
      </c>
      <c r="I1499" t="s">
        <v>39</v>
      </c>
      <c r="K1499" t="s">
        <v>56</v>
      </c>
      <c r="L1499" t="s">
        <v>237</v>
      </c>
      <c r="M1499">
        <v>808</v>
      </c>
      <c r="N1499" t="s">
        <v>127</v>
      </c>
      <c r="O1499" t="s">
        <v>41</v>
      </c>
      <c r="P1499">
        <v>808</v>
      </c>
      <c r="Q1499" t="s">
        <v>127</v>
      </c>
      <c r="R1499" t="s">
        <v>41</v>
      </c>
      <c r="T1499" t="s">
        <v>61</v>
      </c>
      <c r="U1499" t="s">
        <v>1302</v>
      </c>
      <c r="V1499" t="s">
        <v>44</v>
      </c>
      <c r="X1499" t="s">
        <v>45</v>
      </c>
      <c r="AA1499">
        <v>0</v>
      </c>
      <c r="AC1499">
        <v>0</v>
      </c>
      <c r="AG1499" t="s">
        <v>46</v>
      </c>
      <c r="AH1499" t="s">
        <v>158</v>
      </c>
      <c r="AI1499" s="1">
        <v>41103</v>
      </c>
      <c r="AJ1499">
        <v>14256.7</v>
      </c>
      <c r="AK1499" s="33">
        <f t="shared" si="69"/>
        <v>52</v>
      </c>
      <c r="AL1499" t="str">
        <f t="shared" si="70"/>
        <v>49-53</v>
      </c>
      <c r="AM1499" t="str">
        <f t="shared" si="71"/>
        <v>14.000 a 15.999</v>
      </c>
    </row>
    <row r="1500" spans="1:39" x14ac:dyDescent="0.25">
      <c r="A1500" t="s">
        <v>5655</v>
      </c>
      <c r="B1500" t="s">
        <v>36</v>
      </c>
      <c r="C1500">
        <v>2143993</v>
      </c>
      <c r="D1500">
        <v>1501804626</v>
      </c>
      <c r="E1500" t="s">
        <v>5656</v>
      </c>
      <c r="F1500" t="s">
        <v>37</v>
      </c>
      <c r="G1500" t="s">
        <v>5540</v>
      </c>
      <c r="H1500" t="s">
        <v>48</v>
      </c>
      <c r="I1500" t="s">
        <v>39</v>
      </c>
      <c r="K1500" t="s">
        <v>40</v>
      </c>
      <c r="M1500">
        <v>1170</v>
      </c>
      <c r="N1500" t="s">
        <v>5657</v>
      </c>
      <c r="O1500" t="s">
        <v>86</v>
      </c>
      <c r="P1500">
        <v>288</v>
      </c>
      <c r="Q1500" t="s">
        <v>186</v>
      </c>
      <c r="R1500" t="s">
        <v>86</v>
      </c>
      <c r="T1500" t="s">
        <v>61</v>
      </c>
      <c r="U1500" t="s">
        <v>1534</v>
      </c>
      <c r="V1500" t="s">
        <v>44</v>
      </c>
      <c r="X1500" t="s">
        <v>45</v>
      </c>
      <c r="AA1500">
        <v>0</v>
      </c>
      <c r="AC1500">
        <v>0</v>
      </c>
      <c r="AG1500" t="s">
        <v>46</v>
      </c>
      <c r="AH1500" t="s">
        <v>158</v>
      </c>
      <c r="AI1500" s="1">
        <v>43734</v>
      </c>
      <c r="AJ1500">
        <v>10566.62</v>
      </c>
      <c r="AK1500" s="33">
        <f t="shared" si="69"/>
        <v>38</v>
      </c>
      <c r="AL1500" t="str">
        <f t="shared" si="70"/>
        <v>34-38</v>
      </c>
      <c r="AM1500" t="str">
        <f t="shared" si="71"/>
        <v>10.000 a 11.999</v>
      </c>
    </row>
    <row r="1501" spans="1:39" x14ac:dyDescent="0.25">
      <c r="A1501" t="s">
        <v>5658</v>
      </c>
      <c r="B1501" t="s">
        <v>36</v>
      </c>
      <c r="C1501">
        <v>3204655</v>
      </c>
      <c r="D1501">
        <v>2984089537</v>
      </c>
      <c r="E1501" t="s">
        <v>5659</v>
      </c>
      <c r="F1501" t="s">
        <v>37</v>
      </c>
      <c r="G1501" t="s">
        <v>5660</v>
      </c>
      <c r="H1501" t="s">
        <v>48</v>
      </c>
      <c r="I1501" t="s">
        <v>39</v>
      </c>
      <c r="K1501" t="s">
        <v>125</v>
      </c>
      <c r="M1501">
        <v>326</v>
      </c>
      <c r="N1501" t="s">
        <v>87</v>
      </c>
      <c r="O1501" t="s">
        <v>86</v>
      </c>
      <c r="P1501">
        <v>326</v>
      </c>
      <c r="Q1501" t="s">
        <v>87</v>
      </c>
      <c r="R1501" t="s">
        <v>86</v>
      </c>
      <c r="T1501" t="s">
        <v>61</v>
      </c>
      <c r="U1501" t="s">
        <v>1534</v>
      </c>
      <c r="V1501" t="s">
        <v>44</v>
      </c>
      <c r="X1501" t="s">
        <v>45</v>
      </c>
      <c r="AA1501">
        <v>0</v>
      </c>
      <c r="AC1501">
        <v>0</v>
      </c>
      <c r="AG1501" t="s">
        <v>46</v>
      </c>
      <c r="AH1501" t="s">
        <v>158</v>
      </c>
      <c r="AI1501" s="1">
        <v>44082</v>
      </c>
      <c r="AJ1501">
        <v>10097</v>
      </c>
      <c r="AK1501" s="33">
        <f t="shared" si="69"/>
        <v>35</v>
      </c>
      <c r="AL1501" t="str">
        <f t="shared" si="70"/>
        <v>34-38</v>
      </c>
      <c r="AM1501" t="str">
        <f t="shared" si="71"/>
        <v>10.000 a 11.999</v>
      </c>
    </row>
    <row r="1502" spans="1:39" x14ac:dyDescent="0.25">
      <c r="A1502" t="s">
        <v>5661</v>
      </c>
      <c r="B1502" t="s">
        <v>36</v>
      </c>
      <c r="C1502">
        <v>3204658</v>
      </c>
      <c r="D1502">
        <v>21614470847</v>
      </c>
      <c r="E1502" t="s">
        <v>5662</v>
      </c>
      <c r="F1502" t="s">
        <v>37</v>
      </c>
      <c r="G1502" t="s">
        <v>5663</v>
      </c>
      <c r="H1502" t="s">
        <v>48</v>
      </c>
      <c r="I1502" t="s">
        <v>39</v>
      </c>
      <c r="K1502" t="s">
        <v>72</v>
      </c>
      <c r="M1502">
        <v>363</v>
      </c>
      <c r="N1502" t="s">
        <v>155</v>
      </c>
      <c r="O1502" t="s">
        <v>41</v>
      </c>
      <c r="P1502">
        <v>363</v>
      </c>
      <c r="Q1502" t="s">
        <v>155</v>
      </c>
      <c r="R1502" t="s">
        <v>41</v>
      </c>
      <c r="T1502" t="s">
        <v>61</v>
      </c>
      <c r="U1502" t="s">
        <v>1534</v>
      </c>
      <c r="V1502" t="s">
        <v>44</v>
      </c>
      <c r="X1502" t="s">
        <v>45</v>
      </c>
      <c r="AA1502">
        <v>0</v>
      </c>
      <c r="AC1502">
        <v>0</v>
      </c>
      <c r="AG1502" t="s">
        <v>46</v>
      </c>
      <c r="AH1502" t="s">
        <v>158</v>
      </c>
      <c r="AI1502" s="1">
        <v>44082</v>
      </c>
      <c r="AJ1502">
        <v>10097</v>
      </c>
      <c r="AK1502" s="33">
        <f t="shared" si="69"/>
        <v>42</v>
      </c>
      <c r="AL1502" t="str">
        <f t="shared" si="70"/>
        <v>39-43</v>
      </c>
      <c r="AM1502" t="str">
        <f t="shared" si="71"/>
        <v>10.000 a 11.999</v>
      </c>
    </row>
    <row r="1503" spans="1:39" x14ac:dyDescent="0.25">
      <c r="A1503" t="s">
        <v>5664</v>
      </c>
      <c r="B1503" t="s">
        <v>36</v>
      </c>
      <c r="C1503">
        <v>1801549</v>
      </c>
      <c r="D1503">
        <v>4594769632</v>
      </c>
      <c r="E1503" t="s">
        <v>1363</v>
      </c>
      <c r="F1503" t="s">
        <v>37</v>
      </c>
      <c r="G1503" t="s">
        <v>5665</v>
      </c>
      <c r="H1503" t="s">
        <v>48</v>
      </c>
      <c r="I1503" t="s">
        <v>39</v>
      </c>
      <c r="K1503" t="s">
        <v>40</v>
      </c>
      <c r="M1503">
        <v>399</v>
      </c>
      <c r="N1503" t="s">
        <v>115</v>
      </c>
      <c r="O1503" t="s">
        <v>70</v>
      </c>
      <c r="P1503">
        <v>399</v>
      </c>
      <c r="Q1503" t="s">
        <v>115</v>
      </c>
      <c r="R1503" t="s">
        <v>70</v>
      </c>
      <c r="T1503" t="s">
        <v>61</v>
      </c>
      <c r="U1503" t="s">
        <v>1269</v>
      </c>
      <c r="V1503" t="s">
        <v>44</v>
      </c>
      <c r="X1503" t="s">
        <v>45</v>
      </c>
      <c r="AA1503">
        <v>0</v>
      </c>
      <c r="AC1503">
        <v>0</v>
      </c>
      <c r="AG1503" t="s">
        <v>46</v>
      </c>
      <c r="AH1503" t="s">
        <v>158</v>
      </c>
      <c r="AI1503" s="1">
        <v>40387</v>
      </c>
      <c r="AJ1503">
        <v>17945.810000000001</v>
      </c>
      <c r="AK1503" s="33">
        <f t="shared" si="69"/>
        <v>41</v>
      </c>
      <c r="AL1503" t="str">
        <f t="shared" si="70"/>
        <v>39-43</v>
      </c>
      <c r="AM1503" t="str">
        <f t="shared" si="71"/>
        <v>16.000 a 17.999</v>
      </c>
    </row>
    <row r="1504" spans="1:39" x14ac:dyDescent="0.25">
      <c r="A1504" t="s">
        <v>5666</v>
      </c>
      <c r="B1504" t="s">
        <v>36</v>
      </c>
      <c r="C1504">
        <v>1803783</v>
      </c>
      <c r="D1504">
        <v>6188015618</v>
      </c>
      <c r="E1504" t="s">
        <v>5667</v>
      </c>
      <c r="F1504" t="s">
        <v>37</v>
      </c>
      <c r="G1504" t="s">
        <v>5668</v>
      </c>
      <c r="H1504" t="s">
        <v>48</v>
      </c>
      <c r="I1504" t="s">
        <v>39</v>
      </c>
      <c r="K1504" t="s">
        <v>40</v>
      </c>
      <c r="M1504">
        <v>391</v>
      </c>
      <c r="N1504" t="s">
        <v>64</v>
      </c>
      <c r="O1504" t="s">
        <v>41</v>
      </c>
      <c r="P1504">
        <v>391</v>
      </c>
      <c r="Q1504" t="s">
        <v>64</v>
      </c>
      <c r="R1504" t="s">
        <v>41</v>
      </c>
      <c r="T1504" t="s">
        <v>61</v>
      </c>
      <c r="U1504" t="s">
        <v>1285</v>
      </c>
      <c r="V1504" t="s">
        <v>44</v>
      </c>
      <c r="X1504" t="s">
        <v>45</v>
      </c>
      <c r="AA1504">
        <v>0</v>
      </c>
      <c r="AC1504">
        <v>0</v>
      </c>
      <c r="AG1504" t="s">
        <v>46</v>
      </c>
      <c r="AH1504" t="s">
        <v>158</v>
      </c>
      <c r="AI1504" s="1">
        <v>40389</v>
      </c>
      <c r="AJ1504">
        <v>17255.59</v>
      </c>
      <c r="AK1504" s="33">
        <f t="shared" si="69"/>
        <v>38</v>
      </c>
      <c r="AL1504" t="str">
        <f t="shared" si="70"/>
        <v>34-38</v>
      </c>
      <c r="AM1504" t="str">
        <f t="shared" si="71"/>
        <v>16.000 a 17.999</v>
      </c>
    </row>
    <row r="1505" spans="1:39" x14ac:dyDescent="0.25">
      <c r="A1505" t="s">
        <v>5669</v>
      </c>
      <c r="B1505" t="s">
        <v>36</v>
      </c>
      <c r="C1505">
        <v>2880757</v>
      </c>
      <c r="D1505">
        <v>82433836620</v>
      </c>
      <c r="E1505" t="s">
        <v>5670</v>
      </c>
      <c r="F1505" t="s">
        <v>37</v>
      </c>
      <c r="G1505" t="s">
        <v>5671</v>
      </c>
      <c r="H1505" t="s">
        <v>48</v>
      </c>
      <c r="I1505" t="s">
        <v>39</v>
      </c>
      <c r="K1505" t="s">
        <v>40</v>
      </c>
      <c r="M1505">
        <v>1323</v>
      </c>
      <c r="N1505" t="s">
        <v>5672</v>
      </c>
      <c r="O1505" t="s">
        <v>86</v>
      </c>
      <c r="P1505">
        <v>319</v>
      </c>
      <c r="Q1505" t="s">
        <v>118</v>
      </c>
      <c r="R1505" t="s">
        <v>86</v>
      </c>
      <c r="T1505" t="s">
        <v>61</v>
      </c>
      <c r="U1505" t="s">
        <v>1236</v>
      </c>
      <c r="V1505" t="s">
        <v>44</v>
      </c>
      <c r="X1505" t="s">
        <v>45</v>
      </c>
      <c r="AA1505">
        <v>0</v>
      </c>
      <c r="AC1505">
        <v>0</v>
      </c>
      <c r="AG1505" t="s">
        <v>46</v>
      </c>
      <c r="AH1505" t="s">
        <v>158</v>
      </c>
      <c r="AI1505" s="1">
        <v>42584</v>
      </c>
      <c r="AJ1505">
        <v>13255.3</v>
      </c>
      <c r="AK1505" s="33">
        <f t="shared" si="69"/>
        <v>48</v>
      </c>
      <c r="AL1505" t="str">
        <f t="shared" si="70"/>
        <v>44-48</v>
      </c>
      <c r="AM1505" t="str">
        <f t="shared" si="71"/>
        <v>12.000 a 13.999</v>
      </c>
    </row>
    <row r="1506" spans="1:39" x14ac:dyDescent="0.25">
      <c r="A1506" t="s">
        <v>5673</v>
      </c>
      <c r="B1506" t="s">
        <v>36</v>
      </c>
      <c r="C1506">
        <v>3226525</v>
      </c>
      <c r="D1506">
        <v>10672482690</v>
      </c>
      <c r="E1506" t="s">
        <v>5674</v>
      </c>
      <c r="F1506" t="s">
        <v>37</v>
      </c>
      <c r="G1506" t="s">
        <v>5675</v>
      </c>
      <c r="H1506" t="s">
        <v>48</v>
      </c>
      <c r="I1506" t="s">
        <v>39</v>
      </c>
      <c r="K1506" t="s">
        <v>40</v>
      </c>
      <c r="M1506">
        <v>326</v>
      </c>
      <c r="N1506" t="s">
        <v>87</v>
      </c>
      <c r="O1506" t="s">
        <v>86</v>
      </c>
      <c r="P1506">
        <v>326</v>
      </c>
      <c r="Q1506" t="s">
        <v>87</v>
      </c>
      <c r="R1506" t="s">
        <v>86</v>
      </c>
      <c r="T1506" t="s">
        <v>413</v>
      </c>
      <c r="U1506" t="s">
        <v>1244</v>
      </c>
      <c r="V1506" t="s">
        <v>825</v>
      </c>
      <c r="X1506" t="s">
        <v>45</v>
      </c>
      <c r="AA1506">
        <v>0</v>
      </c>
      <c r="AC1506">
        <v>0</v>
      </c>
      <c r="AG1506" t="s">
        <v>826</v>
      </c>
      <c r="AH1506" t="s">
        <v>71</v>
      </c>
      <c r="AI1506" s="1">
        <v>44256</v>
      </c>
      <c r="AJ1506">
        <v>2550.96</v>
      </c>
      <c r="AK1506" s="33">
        <f t="shared" si="69"/>
        <v>29</v>
      </c>
      <c r="AL1506" t="str">
        <f t="shared" si="70"/>
        <v>29-33</v>
      </c>
      <c r="AM1506" t="str">
        <f t="shared" si="71"/>
        <v>2.000 a 3.999</v>
      </c>
    </row>
    <row r="1507" spans="1:39" x14ac:dyDescent="0.25">
      <c r="A1507" t="s">
        <v>5676</v>
      </c>
      <c r="B1507" t="s">
        <v>36</v>
      </c>
      <c r="C1507">
        <v>2566708</v>
      </c>
      <c r="D1507">
        <v>4892311600</v>
      </c>
      <c r="E1507" t="s">
        <v>690</v>
      </c>
      <c r="F1507" t="s">
        <v>53</v>
      </c>
      <c r="G1507" t="s">
        <v>5677</v>
      </c>
      <c r="H1507" t="s">
        <v>48</v>
      </c>
      <c r="I1507" t="s">
        <v>39</v>
      </c>
      <c r="K1507" t="s">
        <v>40</v>
      </c>
      <c r="L1507" t="s">
        <v>124</v>
      </c>
      <c r="M1507">
        <v>391</v>
      </c>
      <c r="N1507" t="s">
        <v>64</v>
      </c>
      <c r="O1507" t="s">
        <v>41</v>
      </c>
      <c r="P1507">
        <v>391</v>
      </c>
      <c r="Q1507" t="s">
        <v>64</v>
      </c>
      <c r="R1507" t="s">
        <v>41</v>
      </c>
      <c r="T1507" t="s">
        <v>61</v>
      </c>
      <c r="U1507" t="s">
        <v>1285</v>
      </c>
      <c r="V1507" t="s">
        <v>44</v>
      </c>
      <c r="X1507" t="s">
        <v>45</v>
      </c>
      <c r="AA1507">
        <v>0</v>
      </c>
      <c r="AC1507">
        <v>0</v>
      </c>
      <c r="AG1507" t="s">
        <v>46</v>
      </c>
      <c r="AH1507" t="s">
        <v>158</v>
      </c>
      <c r="AI1507" s="1">
        <v>40392</v>
      </c>
      <c r="AJ1507">
        <v>17255.59</v>
      </c>
      <c r="AK1507" s="33">
        <f t="shared" si="69"/>
        <v>40</v>
      </c>
      <c r="AL1507" t="str">
        <f t="shared" si="70"/>
        <v>39-43</v>
      </c>
      <c r="AM1507" t="str">
        <f t="shared" si="71"/>
        <v>16.000 a 17.999</v>
      </c>
    </row>
    <row r="1508" spans="1:39" x14ac:dyDescent="0.25">
      <c r="A1508" t="s">
        <v>5678</v>
      </c>
      <c r="B1508" t="s">
        <v>36</v>
      </c>
      <c r="C1508">
        <v>2377558</v>
      </c>
      <c r="D1508">
        <v>8032030638</v>
      </c>
      <c r="E1508" t="s">
        <v>229</v>
      </c>
      <c r="F1508" t="s">
        <v>53</v>
      </c>
      <c r="G1508" t="s">
        <v>5679</v>
      </c>
      <c r="H1508" t="s">
        <v>48</v>
      </c>
      <c r="I1508" t="s">
        <v>39</v>
      </c>
      <c r="K1508" t="s">
        <v>40</v>
      </c>
      <c r="M1508">
        <v>391</v>
      </c>
      <c r="N1508" t="s">
        <v>64</v>
      </c>
      <c r="O1508" t="s">
        <v>41</v>
      </c>
      <c r="P1508">
        <v>391</v>
      </c>
      <c r="Q1508" t="s">
        <v>64</v>
      </c>
      <c r="R1508" t="s">
        <v>41</v>
      </c>
      <c r="T1508" t="s">
        <v>61</v>
      </c>
      <c r="U1508" t="s">
        <v>1236</v>
      </c>
      <c r="V1508" t="s">
        <v>44</v>
      </c>
      <c r="X1508" t="s">
        <v>45</v>
      </c>
      <c r="AA1508">
        <v>0</v>
      </c>
      <c r="AC1508">
        <v>0</v>
      </c>
      <c r="AG1508" t="s">
        <v>46</v>
      </c>
      <c r="AH1508" t="s">
        <v>158</v>
      </c>
      <c r="AI1508" s="1">
        <v>42808</v>
      </c>
      <c r="AJ1508">
        <v>12272.12</v>
      </c>
      <c r="AK1508" s="33">
        <f t="shared" si="69"/>
        <v>36</v>
      </c>
      <c r="AL1508" t="str">
        <f t="shared" si="70"/>
        <v>34-38</v>
      </c>
      <c r="AM1508" t="str">
        <f t="shared" si="71"/>
        <v>12.000 a 13.999</v>
      </c>
    </row>
    <row r="1509" spans="1:39" x14ac:dyDescent="0.25">
      <c r="A1509" t="s">
        <v>5680</v>
      </c>
      <c r="B1509" t="s">
        <v>36</v>
      </c>
      <c r="C1509">
        <v>1141339</v>
      </c>
      <c r="D1509">
        <v>35163351818</v>
      </c>
      <c r="E1509" t="s">
        <v>5681</v>
      </c>
      <c r="F1509" t="s">
        <v>53</v>
      </c>
      <c r="G1509" t="s">
        <v>5682</v>
      </c>
      <c r="H1509" t="s">
        <v>48</v>
      </c>
      <c r="I1509" t="s">
        <v>39</v>
      </c>
      <c r="K1509" t="s">
        <v>72</v>
      </c>
      <c r="M1509">
        <v>391</v>
      </c>
      <c r="N1509" t="s">
        <v>64</v>
      </c>
      <c r="O1509" t="s">
        <v>41</v>
      </c>
      <c r="P1509">
        <v>391</v>
      </c>
      <c r="Q1509" t="s">
        <v>64</v>
      </c>
      <c r="R1509" t="s">
        <v>41</v>
      </c>
      <c r="T1509" t="s">
        <v>61</v>
      </c>
      <c r="U1509" t="s">
        <v>1278</v>
      </c>
      <c r="V1509" t="s">
        <v>44</v>
      </c>
      <c r="X1509" t="s">
        <v>45</v>
      </c>
      <c r="AA1509">
        <v>0</v>
      </c>
      <c r="AC1509">
        <v>0</v>
      </c>
      <c r="AG1509" t="s">
        <v>46</v>
      </c>
      <c r="AH1509" t="s">
        <v>158</v>
      </c>
      <c r="AI1509" s="1">
        <v>42017</v>
      </c>
      <c r="AJ1509">
        <v>13746.19</v>
      </c>
      <c r="AK1509" s="33">
        <f t="shared" si="69"/>
        <v>36</v>
      </c>
      <c r="AL1509" t="str">
        <f t="shared" si="70"/>
        <v>34-38</v>
      </c>
      <c r="AM1509" t="str">
        <f t="shared" si="71"/>
        <v>12.000 a 13.999</v>
      </c>
    </row>
    <row r="1510" spans="1:39" x14ac:dyDescent="0.25">
      <c r="A1510" t="s">
        <v>5683</v>
      </c>
      <c r="B1510" t="s">
        <v>36</v>
      </c>
      <c r="C1510">
        <v>1333161</v>
      </c>
      <c r="D1510">
        <v>9148651613</v>
      </c>
      <c r="E1510" t="s">
        <v>1514</v>
      </c>
      <c r="F1510" t="s">
        <v>53</v>
      </c>
      <c r="G1510" t="s">
        <v>717</v>
      </c>
      <c r="H1510" t="s">
        <v>80</v>
      </c>
      <c r="I1510" t="s">
        <v>39</v>
      </c>
      <c r="K1510" t="s">
        <v>40</v>
      </c>
      <c r="M1510">
        <v>403</v>
      </c>
      <c r="N1510" t="s">
        <v>105</v>
      </c>
      <c r="O1510" t="s">
        <v>41</v>
      </c>
      <c r="P1510">
        <v>403</v>
      </c>
      <c r="Q1510" t="s">
        <v>105</v>
      </c>
      <c r="R1510" t="s">
        <v>41</v>
      </c>
      <c r="T1510" t="s">
        <v>61</v>
      </c>
      <c r="U1510" t="s">
        <v>1244</v>
      </c>
      <c r="V1510" t="s">
        <v>44</v>
      </c>
      <c r="X1510" t="s">
        <v>45</v>
      </c>
      <c r="AA1510">
        <v>0</v>
      </c>
      <c r="AC1510">
        <v>0</v>
      </c>
      <c r="AG1510" t="s">
        <v>46</v>
      </c>
      <c r="AH1510" t="s">
        <v>158</v>
      </c>
      <c r="AI1510" s="1">
        <v>44704</v>
      </c>
      <c r="AJ1510">
        <v>9616.18</v>
      </c>
      <c r="AK1510" s="33">
        <f t="shared" si="69"/>
        <v>32</v>
      </c>
      <c r="AL1510" t="str">
        <f t="shared" si="70"/>
        <v>29-33</v>
      </c>
      <c r="AM1510" t="str">
        <f t="shared" si="71"/>
        <v>8.000 a 9.999</v>
      </c>
    </row>
    <row r="1511" spans="1:39" x14ac:dyDescent="0.25">
      <c r="A1511" t="s">
        <v>5684</v>
      </c>
      <c r="B1511" t="s">
        <v>36</v>
      </c>
      <c r="C1511">
        <v>2551761</v>
      </c>
      <c r="D1511">
        <v>4961433608</v>
      </c>
      <c r="E1511" t="s">
        <v>5685</v>
      </c>
      <c r="F1511" t="s">
        <v>53</v>
      </c>
      <c r="G1511" t="s">
        <v>5686</v>
      </c>
      <c r="H1511" t="s">
        <v>48</v>
      </c>
      <c r="I1511" t="s">
        <v>39</v>
      </c>
      <c r="K1511" t="s">
        <v>40</v>
      </c>
      <c r="L1511" t="s">
        <v>59</v>
      </c>
      <c r="M1511">
        <v>4</v>
      </c>
      <c r="N1511" t="s">
        <v>60</v>
      </c>
      <c r="O1511" t="s">
        <v>41</v>
      </c>
      <c r="P1511">
        <v>360</v>
      </c>
      <c r="Q1511" t="s">
        <v>455</v>
      </c>
      <c r="R1511" t="s">
        <v>41</v>
      </c>
      <c r="T1511" t="s">
        <v>61</v>
      </c>
      <c r="U1511" t="s">
        <v>1236</v>
      </c>
      <c r="V1511" t="s">
        <v>44</v>
      </c>
      <c r="X1511" t="s">
        <v>45</v>
      </c>
      <c r="AA1511">
        <v>0</v>
      </c>
      <c r="AC1511">
        <v>0</v>
      </c>
      <c r="AG1511" t="s">
        <v>46</v>
      </c>
      <c r="AH1511" t="s">
        <v>158</v>
      </c>
      <c r="AI1511" s="1">
        <v>41779</v>
      </c>
      <c r="AJ1511">
        <v>13247.63</v>
      </c>
      <c r="AK1511" s="33">
        <f t="shared" si="69"/>
        <v>41</v>
      </c>
      <c r="AL1511" t="str">
        <f t="shared" si="70"/>
        <v>39-43</v>
      </c>
      <c r="AM1511" t="str">
        <f t="shared" si="71"/>
        <v>12.000 a 13.999</v>
      </c>
    </row>
    <row r="1512" spans="1:39" x14ac:dyDescent="0.25">
      <c r="A1512" t="s">
        <v>5687</v>
      </c>
      <c r="B1512" t="s">
        <v>36</v>
      </c>
      <c r="C1512">
        <v>1998752</v>
      </c>
      <c r="D1512">
        <v>5364851605</v>
      </c>
      <c r="E1512" t="s">
        <v>5688</v>
      </c>
      <c r="F1512" t="s">
        <v>53</v>
      </c>
      <c r="G1512" t="s">
        <v>5481</v>
      </c>
      <c r="H1512" t="s">
        <v>38</v>
      </c>
      <c r="I1512" t="s">
        <v>39</v>
      </c>
      <c r="K1512" t="s">
        <v>40</v>
      </c>
      <c r="M1512">
        <v>410</v>
      </c>
      <c r="N1512" t="s">
        <v>253</v>
      </c>
      <c r="O1512" t="s">
        <v>41</v>
      </c>
      <c r="P1512">
        <v>410</v>
      </c>
      <c r="Q1512" t="s">
        <v>253</v>
      </c>
      <c r="R1512" t="s">
        <v>41</v>
      </c>
      <c r="T1512" t="s">
        <v>61</v>
      </c>
      <c r="U1512" t="s">
        <v>1351</v>
      </c>
      <c r="V1512" t="s">
        <v>44</v>
      </c>
      <c r="X1512" t="s">
        <v>45</v>
      </c>
      <c r="AA1512">
        <v>26241</v>
      </c>
      <c r="AB1512" t="s">
        <v>750</v>
      </c>
      <c r="AC1512">
        <v>0</v>
      </c>
      <c r="AG1512" t="s">
        <v>46</v>
      </c>
      <c r="AH1512" t="s">
        <v>158</v>
      </c>
      <c r="AI1512" s="1">
        <v>43955</v>
      </c>
      <c r="AJ1512">
        <v>16591.91</v>
      </c>
      <c r="AK1512" s="33">
        <f t="shared" si="69"/>
        <v>41</v>
      </c>
      <c r="AL1512" t="str">
        <f t="shared" si="70"/>
        <v>39-43</v>
      </c>
      <c r="AM1512" t="str">
        <f t="shared" si="71"/>
        <v>16.000 a 17.999</v>
      </c>
    </row>
    <row r="1513" spans="1:39" x14ac:dyDescent="0.25">
      <c r="A1513" t="s">
        <v>5689</v>
      </c>
      <c r="B1513" t="s">
        <v>36</v>
      </c>
      <c r="C1513">
        <v>1035145</v>
      </c>
      <c r="D1513">
        <v>50455230668</v>
      </c>
      <c r="E1513" t="s">
        <v>5690</v>
      </c>
      <c r="F1513" t="s">
        <v>53</v>
      </c>
      <c r="G1513" t="s">
        <v>5691</v>
      </c>
      <c r="H1513" t="s">
        <v>48</v>
      </c>
      <c r="I1513" t="s">
        <v>39</v>
      </c>
      <c r="K1513" t="s">
        <v>40</v>
      </c>
      <c r="L1513" t="s">
        <v>97</v>
      </c>
      <c r="M1513">
        <v>807</v>
      </c>
      <c r="N1513" t="s">
        <v>210</v>
      </c>
      <c r="O1513" t="s">
        <v>41</v>
      </c>
      <c r="P1513">
        <v>807</v>
      </c>
      <c r="Q1513" t="s">
        <v>210</v>
      </c>
      <c r="R1513" t="s">
        <v>41</v>
      </c>
      <c r="T1513" t="s">
        <v>61</v>
      </c>
      <c r="U1513" t="s">
        <v>1252</v>
      </c>
      <c r="V1513" t="s">
        <v>44</v>
      </c>
      <c r="X1513" t="s">
        <v>45</v>
      </c>
      <c r="AA1513">
        <v>0</v>
      </c>
      <c r="AC1513">
        <v>0</v>
      </c>
      <c r="AG1513" t="s">
        <v>46</v>
      </c>
      <c r="AH1513" t="s">
        <v>158</v>
      </c>
      <c r="AI1513" s="1">
        <v>34050</v>
      </c>
      <c r="AJ1513">
        <v>21007.45</v>
      </c>
      <c r="AK1513" s="33">
        <f t="shared" si="69"/>
        <v>59</v>
      </c>
      <c r="AL1513" t="str">
        <f t="shared" si="70"/>
        <v>59-63</v>
      </c>
      <c r="AM1513" t="str">
        <f t="shared" si="71"/>
        <v>20.000 ou mais</v>
      </c>
    </row>
    <row r="1514" spans="1:39" x14ac:dyDescent="0.25">
      <c r="A1514" t="s">
        <v>5692</v>
      </c>
      <c r="B1514" t="s">
        <v>36</v>
      </c>
      <c r="C1514">
        <v>3035157</v>
      </c>
      <c r="D1514">
        <v>1228981175</v>
      </c>
      <c r="E1514" t="s">
        <v>5693</v>
      </c>
      <c r="F1514" t="s">
        <v>53</v>
      </c>
      <c r="G1514" t="s">
        <v>5694</v>
      </c>
      <c r="H1514" t="s">
        <v>48</v>
      </c>
      <c r="I1514" t="s">
        <v>39</v>
      </c>
      <c r="K1514" t="s">
        <v>40</v>
      </c>
      <c r="M1514">
        <v>414</v>
      </c>
      <c r="N1514" t="s">
        <v>128</v>
      </c>
      <c r="O1514" t="s">
        <v>41</v>
      </c>
      <c r="P1514">
        <v>414</v>
      </c>
      <c r="Q1514" t="s">
        <v>128</v>
      </c>
      <c r="R1514" t="s">
        <v>41</v>
      </c>
      <c r="T1514" t="s">
        <v>61</v>
      </c>
      <c r="U1514" t="s">
        <v>1257</v>
      </c>
      <c r="V1514" t="s">
        <v>44</v>
      </c>
      <c r="X1514" t="s">
        <v>45</v>
      </c>
      <c r="AA1514">
        <v>0</v>
      </c>
      <c r="AC1514">
        <v>0</v>
      </c>
      <c r="AG1514" t="s">
        <v>46</v>
      </c>
      <c r="AH1514" t="s">
        <v>158</v>
      </c>
      <c r="AI1514" s="1">
        <v>43167</v>
      </c>
      <c r="AJ1514">
        <v>12783.3</v>
      </c>
      <c r="AK1514" s="33">
        <f t="shared" si="69"/>
        <v>36</v>
      </c>
      <c r="AL1514" t="str">
        <f t="shared" si="70"/>
        <v>34-38</v>
      </c>
      <c r="AM1514" t="str">
        <f t="shared" si="71"/>
        <v>12.000 a 13.999</v>
      </c>
    </row>
    <row r="1515" spans="1:39" x14ac:dyDescent="0.25">
      <c r="A1515" t="s">
        <v>5695</v>
      </c>
      <c r="B1515" t="s">
        <v>36</v>
      </c>
      <c r="C1515">
        <v>1211928</v>
      </c>
      <c r="D1515">
        <v>1041961065</v>
      </c>
      <c r="E1515" t="s">
        <v>5696</v>
      </c>
      <c r="F1515" t="s">
        <v>53</v>
      </c>
      <c r="G1515" t="s">
        <v>5697</v>
      </c>
      <c r="H1515" t="s">
        <v>48</v>
      </c>
      <c r="I1515" t="s">
        <v>39</v>
      </c>
      <c r="K1515" t="s">
        <v>271</v>
      </c>
      <c r="M1515">
        <v>807</v>
      </c>
      <c r="N1515" t="s">
        <v>210</v>
      </c>
      <c r="O1515" t="s">
        <v>41</v>
      </c>
      <c r="P1515">
        <v>807</v>
      </c>
      <c r="Q1515" t="s">
        <v>210</v>
      </c>
      <c r="R1515" t="s">
        <v>41</v>
      </c>
      <c r="T1515" t="s">
        <v>342</v>
      </c>
      <c r="U1515" t="s">
        <v>1244</v>
      </c>
      <c r="V1515" t="s">
        <v>825</v>
      </c>
      <c r="X1515" t="s">
        <v>45</v>
      </c>
      <c r="AA1515">
        <v>0</v>
      </c>
      <c r="AC1515">
        <v>0</v>
      </c>
      <c r="AG1515" t="s">
        <v>826</v>
      </c>
      <c r="AH1515" t="s">
        <v>47</v>
      </c>
      <c r="AI1515" s="1">
        <v>44613</v>
      </c>
      <c r="AJ1515">
        <v>3866.06</v>
      </c>
      <c r="AK1515" s="33">
        <f t="shared" si="69"/>
        <v>31</v>
      </c>
      <c r="AL1515" t="str">
        <f t="shared" si="70"/>
        <v>29-33</v>
      </c>
      <c r="AM1515" t="str">
        <f t="shared" si="71"/>
        <v>2.000 a 3.999</v>
      </c>
    </row>
    <row r="1516" spans="1:39" x14ac:dyDescent="0.25">
      <c r="A1516" t="s">
        <v>5698</v>
      </c>
      <c r="B1516" t="s">
        <v>36</v>
      </c>
      <c r="C1516">
        <v>1314304</v>
      </c>
      <c r="D1516">
        <v>7269078637</v>
      </c>
      <c r="E1516" t="s">
        <v>5699</v>
      </c>
      <c r="F1516" t="s">
        <v>53</v>
      </c>
      <c r="G1516" t="s">
        <v>5700</v>
      </c>
      <c r="H1516" t="s">
        <v>48</v>
      </c>
      <c r="I1516" t="s">
        <v>39</v>
      </c>
      <c r="K1516" t="s">
        <v>40</v>
      </c>
      <c r="M1516">
        <v>356</v>
      </c>
      <c r="N1516" t="s">
        <v>206</v>
      </c>
      <c r="O1516" t="s">
        <v>41</v>
      </c>
      <c r="P1516">
        <v>356</v>
      </c>
      <c r="Q1516" t="s">
        <v>206</v>
      </c>
      <c r="R1516" t="s">
        <v>41</v>
      </c>
      <c r="T1516" t="s">
        <v>342</v>
      </c>
      <c r="U1516" t="s">
        <v>1244</v>
      </c>
      <c r="V1516" t="s">
        <v>825</v>
      </c>
      <c r="X1516" t="s">
        <v>45</v>
      </c>
      <c r="AA1516">
        <v>0</v>
      </c>
      <c r="AC1516">
        <v>0</v>
      </c>
      <c r="AG1516" t="s">
        <v>826</v>
      </c>
      <c r="AH1516" t="s">
        <v>47</v>
      </c>
      <c r="AI1516" s="1">
        <v>44526</v>
      </c>
      <c r="AJ1516">
        <v>3866.06</v>
      </c>
      <c r="AK1516" s="33">
        <f t="shared" si="69"/>
        <v>35</v>
      </c>
      <c r="AL1516" t="str">
        <f t="shared" si="70"/>
        <v>34-38</v>
      </c>
      <c r="AM1516" t="str">
        <f t="shared" si="71"/>
        <v>2.000 a 3.999</v>
      </c>
    </row>
    <row r="1517" spans="1:39" x14ac:dyDescent="0.25">
      <c r="A1517" t="s">
        <v>5701</v>
      </c>
      <c r="B1517" t="s">
        <v>36</v>
      </c>
      <c r="C1517">
        <v>1996299</v>
      </c>
      <c r="D1517">
        <v>5238626959</v>
      </c>
      <c r="E1517" t="s">
        <v>5702</v>
      </c>
      <c r="F1517" t="s">
        <v>53</v>
      </c>
      <c r="G1517" t="s">
        <v>5703</v>
      </c>
      <c r="H1517" t="s">
        <v>48</v>
      </c>
      <c r="I1517" t="s">
        <v>39</v>
      </c>
      <c r="K1517" t="s">
        <v>523</v>
      </c>
      <c r="M1517">
        <v>349</v>
      </c>
      <c r="N1517" t="s">
        <v>65</v>
      </c>
      <c r="O1517" t="s">
        <v>41</v>
      </c>
      <c r="P1517">
        <v>349</v>
      </c>
      <c r="Q1517" t="s">
        <v>65</v>
      </c>
      <c r="R1517" t="s">
        <v>41</v>
      </c>
      <c r="T1517" t="s">
        <v>61</v>
      </c>
      <c r="U1517" t="s">
        <v>1257</v>
      </c>
      <c r="V1517" t="s">
        <v>44</v>
      </c>
      <c r="X1517" t="s">
        <v>45</v>
      </c>
      <c r="AA1517">
        <v>0</v>
      </c>
      <c r="AC1517">
        <v>0</v>
      </c>
      <c r="AG1517" t="s">
        <v>46</v>
      </c>
      <c r="AH1517" t="s">
        <v>158</v>
      </c>
      <c r="AI1517" s="1">
        <v>43511</v>
      </c>
      <c r="AJ1517">
        <v>11800.12</v>
      </c>
      <c r="AK1517" s="33">
        <f t="shared" si="69"/>
        <v>36</v>
      </c>
      <c r="AL1517" t="str">
        <f t="shared" si="70"/>
        <v>34-38</v>
      </c>
      <c r="AM1517" t="str">
        <f t="shared" si="71"/>
        <v>10.000 a 11.999</v>
      </c>
    </row>
    <row r="1518" spans="1:39" x14ac:dyDescent="0.25">
      <c r="A1518" t="s">
        <v>5704</v>
      </c>
      <c r="B1518" t="s">
        <v>36</v>
      </c>
      <c r="C1518">
        <v>2063106</v>
      </c>
      <c r="D1518">
        <v>7148824613</v>
      </c>
      <c r="E1518" t="s">
        <v>598</v>
      </c>
      <c r="F1518" t="s">
        <v>53</v>
      </c>
      <c r="G1518" t="s">
        <v>5705</v>
      </c>
      <c r="H1518" t="s">
        <v>48</v>
      </c>
      <c r="I1518" t="s">
        <v>39</v>
      </c>
      <c r="K1518" t="s">
        <v>40</v>
      </c>
      <c r="M1518">
        <v>298</v>
      </c>
      <c r="N1518" t="s">
        <v>121</v>
      </c>
      <c r="O1518" t="s">
        <v>86</v>
      </c>
      <c r="P1518">
        <v>298</v>
      </c>
      <c r="Q1518" t="s">
        <v>121</v>
      </c>
      <c r="R1518" t="s">
        <v>86</v>
      </c>
      <c r="T1518" t="s">
        <v>61</v>
      </c>
      <c r="U1518" t="s">
        <v>1257</v>
      </c>
      <c r="V1518" t="s">
        <v>44</v>
      </c>
      <c r="X1518" t="s">
        <v>45</v>
      </c>
      <c r="AA1518">
        <v>0</v>
      </c>
      <c r="AC1518">
        <v>0</v>
      </c>
      <c r="AG1518" t="s">
        <v>46</v>
      </c>
      <c r="AH1518" t="s">
        <v>158</v>
      </c>
      <c r="AI1518" s="1">
        <v>41555</v>
      </c>
      <c r="AJ1518">
        <v>12348.96</v>
      </c>
      <c r="AK1518" s="33">
        <f t="shared" si="69"/>
        <v>39</v>
      </c>
      <c r="AL1518" t="str">
        <f t="shared" si="70"/>
        <v>39-43</v>
      </c>
      <c r="AM1518" t="str">
        <f t="shared" si="71"/>
        <v>12.000 a 13.999</v>
      </c>
    </row>
    <row r="1519" spans="1:39" x14ac:dyDescent="0.25">
      <c r="A1519" t="s">
        <v>5706</v>
      </c>
      <c r="B1519" t="s">
        <v>36</v>
      </c>
      <c r="C1519">
        <v>1881747</v>
      </c>
      <c r="D1519">
        <v>4095379693</v>
      </c>
      <c r="E1519" t="s">
        <v>5521</v>
      </c>
      <c r="F1519" t="s">
        <v>53</v>
      </c>
      <c r="G1519" t="s">
        <v>2493</v>
      </c>
      <c r="H1519" t="s">
        <v>48</v>
      </c>
      <c r="I1519" t="s">
        <v>39</v>
      </c>
      <c r="K1519" t="s">
        <v>40</v>
      </c>
      <c r="M1519">
        <v>581</v>
      </c>
      <c r="N1519" t="s">
        <v>109</v>
      </c>
      <c r="O1519" t="s">
        <v>50</v>
      </c>
      <c r="P1519">
        <v>414</v>
      </c>
      <c r="Q1519" t="s">
        <v>128</v>
      </c>
      <c r="R1519" t="s">
        <v>41</v>
      </c>
      <c r="T1519" t="s">
        <v>61</v>
      </c>
      <c r="U1519" t="s">
        <v>1285</v>
      </c>
      <c r="V1519" t="s">
        <v>44</v>
      </c>
      <c r="X1519" t="s">
        <v>45</v>
      </c>
      <c r="AA1519">
        <v>0</v>
      </c>
      <c r="AC1519">
        <v>0</v>
      </c>
      <c r="AG1519" t="s">
        <v>46</v>
      </c>
      <c r="AH1519" t="s">
        <v>158</v>
      </c>
      <c r="AI1519" s="1">
        <v>40759</v>
      </c>
      <c r="AJ1519">
        <v>22561.02</v>
      </c>
      <c r="AK1519" s="33">
        <f t="shared" si="69"/>
        <v>41</v>
      </c>
      <c r="AL1519" t="str">
        <f t="shared" si="70"/>
        <v>39-43</v>
      </c>
      <c r="AM1519" t="str">
        <f t="shared" si="71"/>
        <v>20.000 ou mais</v>
      </c>
    </row>
    <row r="1520" spans="1:39" x14ac:dyDescent="0.25">
      <c r="A1520" t="s">
        <v>5707</v>
      </c>
      <c r="B1520" t="s">
        <v>36</v>
      </c>
      <c r="C1520">
        <v>1370837</v>
      </c>
      <c r="D1520">
        <v>10130515647</v>
      </c>
      <c r="E1520" t="s">
        <v>5708</v>
      </c>
      <c r="F1520" t="s">
        <v>53</v>
      </c>
      <c r="G1520" t="s">
        <v>5709</v>
      </c>
      <c r="H1520" t="s">
        <v>48</v>
      </c>
      <c r="I1520" t="s">
        <v>39</v>
      </c>
      <c r="K1520" t="s">
        <v>40</v>
      </c>
      <c r="M1520">
        <v>319</v>
      </c>
      <c r="N1520" t="s">
        <v>118</v>
      </c>
      <c r="O1520" t="s">
        <v>86</v>
      </c>
      <c r="P1520">
        <v>319</v>
      </c>
      <c r="Q1520" t="s">
        <v>118</v>
      </c>
      <c r="R1520" t="s">
        <v>86</v>
      </c>
      <c r="T1520" t="s">
        <v>413</v>
      </c>
      <c r="U1520" t="s">
        <v>1244</v>
      </c>
      <c r="V1520" t="s">
        <v>825</v>
      </c>
      <c r="X1520" t="s">
        <v>45</v>
      </c>
      <c r="AA1520">
        <v>0</v>
      </c>
      <c r="AC1520">
        <v>0</v>
      </c>
      <c r="AG1520" t="s">
        <v>826</v>
      </c>
      <c r="AH1520" t="s">
        <v>47</v>
      </c>
      <c r="AI1520" s="1">
        <v>44313</v>
      </c>
      <c r="AJ1520">
        <v>3866.06</v>
      </c>
      <c r="AK1520" s="33">
        <f t="shared" si="69"/>
        <v>30</v>
      </c>
      <c r="AL1520" t="str">
        <f t="shared" si="70"/>
        <v>29-33</v>
      </c>
      <c r="AM1520" t="str">
        <f t="shared" si="71"/>
        <v>2.000 a 3.999</v>
      </c>
    </row>
    <row r="1521" spans="1:39" x14ac:dyDescent="0.25">
      <c r="A1521" t="s">
        <v>5710</v>
      </c>
      <c r="B1521" t="s">
        <v>36</v>
      </c>
      <c r="C1521">
        <v>2815503</v>
      </c>
      <c r="D1521">
        <v>3012229671</v>
      </c>
      <c r="E1521" t="s">
        <v>5711</v>
      </c>
      <c r="F1521" t="s">
        <v>53</v>
      </c>
      <c r="G1521" t="s">
        <v>5712</v>
      </c>
      <c r="H1521" t="s">
        <v>48</v>
      </c>
      <c r="I1521" t="s">
        <v>39</v>
      </c>
      <c r="K1521" t="s">
        <v>40</v>
      </c>
      <c r="M1521">
        <v>1386</v>
      </c>
      <c r="N1521" t="s">
        <v>5713</v>
      </c>
      <c r="O1521" t="s">
        <v>41</v>
      </c>
      <c r="P1521">
        <v>369</v>
      </c>
      <c r="Q1521" t="s">
        <v>242</v>
      </c>
      <c r="R1521" t="s">
        <v>41</v>
      </c>
      <c r="T1521" t="s">
        <v>61</v>
      </c>
      <c r="U1521" t="s">
        <v>1236</v>
      </c>
      <c r="V1521" t="s">
        <v>44</v>
      </c>
      <c r="X1521" t="s">
        <v>45</v>
      </c>
      <c r="AA1521">
        <v>0</v>
      </c>
      <c r="AC1521">
        <v>0</v>
      </c>
      <c r="AG1521" t="s">
        <v>46</v>
      </c>
      <c r="AH1521" t="s">
        <v>158</v>
      </c>
      <c r="AI1521" s="1">
        <v>41414</v>
      </c>
      <c r="AJ1521">
        <v>13255.3</v>
      </c>
      <c r="AK1521" s="33">
        <f t="shared" si="69"/>
        <v>47</v>
      </c>
      <c r="AL1521" t="str">
        <f t="shared" si="70"/>
        <v>44-48</v>
      </c>
      <c r="AM1521" t="str">
        <f t="shared" si="71"/>
        <v>12.000 a 13.999</v>
      </c>
    </row>
    <row r="1522" spans="1:39" x14ac:dyDescent="0.25">
      <c r="A1522" t="s">
        <v>5714</v>
      </c>
      <c r="B1522" t="s">
        <v>36</v>
      </c>
      <c r="C1522">
        <v>1739911</v>
      </c>
      <c r="D1522">
        <v>6010112605</v>
      </c>
      <c r="E1522" t="s">
        <v>5715</v>
      </c>
      <c r="F1522" t="s">
        <v>37</v>
      </c>
      <c r="G1522" t="s">
        <v>5716</v>
      </c>
      <c r="H1522" t="s">
        <v>38</v>
      </c>
      <c r="I1522" t="s">
        <v>39</v>
      </c>
      <c r="K1522" t="s">
        <v>40</v>
      </c>
      <c r="M1522">
        <v>369</v>
      </c>
      <c r="N1522" t="s">
        <v>242</v>
      </c>
      <c r="O1522" t="s">
        <v>41</v>
      </c>
      <c r="P1522">
        <v>369</v>
      </c>
      <c r="Q1522" t="s">
        <v>242</v>
      </c>
      <c r="R1522" t="s">
        <v>41</v>
      </c>
      <c r="T1522" t="s">
        <v>61</v>
      </c>
      <c r="U1522" t="s">
        <v>1257</v>
      </c>
      <c r="V1522" t="s">
        <v>44</v>
      </c>
      <c r="X1522" t="s">
        <v>45</v>
      </c>
      <c r="AA1522">
        <v>0</v>
      </c>
      <c r="AC1522">
        <v>0</v>
      </c>
      <c r="AG1522" t="s">
        <v>46</v>
      </c>
      <c r="AH1522" t="s">
        <v>158</v>
      </c>
      <c r="AI1522" s="1">
        <v>40141</v>
      </c>
      <c r="AJ1522">
        <v>11800.12</v>
      </c>
      <c r="AK1522" s="33">
        <f t="shared" si="69"/>
        <v>39</v>
      </c>
      <c r="AL1522" t="str">
        <f t="shared" si="70"/>
        <v>39-43</v>
      </c>
      <c r="AM1522" t="str">
        <f t="shared" si="71"/>
        <v>10.000 a 11.999</v>
      </c>
    </row>
    <row r="1523" spans="1:39" x14ac:dyDescent="0.25">
      <c r="A1523" t="s">
        <v>5717</v>
      </c>
      <c r="B1523" t="s">
        <v>36</v>
      </c>
      <c r="C1523">
        <v>1760498</v>
      </c>
      <c r="D1523">
        <v>300966180</v>
      </c>
      <c r="E1523" t="s">
        <v>5718</v>
      </c>
      <c r="F1523" t="s">
        <v>37</v>
      </c>
      <c r="G1523" t="s">
        <v>5719</v>
      </c>
      <c r="H1523" t="s">
        <v>48</v>
      </c>
      <c r="I1523" t="s">
        <v>39</v>
      </c>
      <c r="K1523" t="s">
        <v>56</v>
      </c>
      <c r="M1523">
        <v>363</v>
      </c>
      <c r="N1523" t="s">
        <v>155</v>
      </c>
      <c r="O1523" t="s">
        <v>41</v>
      </c>
      <c r="P1523">
        <v>363</v>
      </c>
      <c r="Q1523" t="s">
        <v>155</v>
      </c>
      <c r="R1523" t="s">
        <v>41</v>
      </c>
      <c r="T1523" t="s">
        <v>61</v>
      </c>
      <c r="U1523" t="s">
        <v>1244</v>
      </c>
      <c r="V1523" t="s">
        <v>44</v>
      </c>
      <c r="X1523" t="s">
        <v>45</v>
      </c>
      <c r="AA1523">
        <v>0</v>
      </c>
      <c r="AC1523">
        <v>0</v>
      </c>
      <c r="AG1523" t="s">
        <v>46</v>
      </c>
      <c r="AH1523" t="s">
        <v>158</v>
      </c>
      <c r="AI1523" s="1">
        <v>44734</v>
      </c>
      <c r="AJ1523">
        <v>9616.18</v>
      </c>
      <c r="AK1523" s="33">
        <f t="shared" si="69"/>
        <v>39</v>
      </c>
      <c r="AL1523" t="str">
        <f t="shared" si="70"/>
        <v>39-43</v>
      </c>
      <c r="AM1523" t="str">
        <f t="shared" si="71"/>
        <v>8.000 a 9.999</v>
      </c>
    </row>
    <row r="1524" spans="1:39" x14ac:dyDescent="0.25">
      <c r="A1524" t="s">
        <v>5720</v>
      </c>
      <c r="B1524" t="s">
        <v>36</v>
      </c>
      <c r="C1524">
        <v>1194553</v>
      </c>
      <c r="D1524">
        <v>73156299634</v>
      </c>
      <c r="E1524" t="s">
        <v>5721</v>
      </c>
      <c r="F1524" t="s">
        <v>37</v>
      </c>
      <c r="G1524" t="s">
        <v>5722</v>
      </c>
      <c r="H1524" t="s">
        <v>38</v>
      </c>
      <c r="I1524" t="s">
        <v>39</v>
      </c>
      <c r="K1524" t="s">
        <v>40</v>
      </c>
      <c r="L1524" t="s">
        <v>676</v>
      </c>
      <c r="M1524">
        <v>395</v>
      </c>
      <c r="N1524" t="s">
        <v>107</v>
      </c>
      <c r="O1524" t="s">
        <v>41</v>
      </c>
      <c r="P1524">
        <v>395</v>
      </c>
      <c r="Q1524" t="s">
        <v>107</v>
      </c>
      <c r="R1524" t="s">
        <v>41</v>
      </c>
      <c r="T1524" t="s">
        <v>61</v>
      </c>
      <c r="U1524" t="s">
        <v>1269</v>
      </c>
      <c r="V1524" t="s">
        <v>44</v>
      </c>
      <c r="X1524" t="s">
        <v>45</v>
      </c>
      <c r="AA1524">
        <v>0</v>
      </c>
      <c r="AC1524">
        <v>0</v>
      </c>
      <c r="AG1524" t="s">
        <v>46</v>
      </c>
      <c r="AH1524" t="s">
        <v>158</v>
      </c>
      <c r="AI1524" s="1">
        <v>38205</v>
      </c>
      <c r="AJ1524">
        <v>17945.810000000001</v>
      </c>
      <c r="AK1524" s="33">
        <f t="shared" si="69"/>
        <v>52</v>
      </c>
      <c r="AL1524" t="str">
        <f t="shared" si="70"/>
        <v>49-53</v>
      </c>
      <c r="AM1524" t="str">
        <f t="shared" si="71"/>
        <v>16.000 a 17.999</v>
      </c>
    </row>
    <row r="1525" spans="1:39" x14ac:dyDescent="0.25">
      <c r="A1525" t="s">
        <v>5723</v>
      </c>
      <c r="B1525" t="s">
        <v>36</v>
      </c>
      <c r="C1525">
        <v>1848687</v>
      </c>
      <c r="D1525">
        <v>59278439649</v>
      </c>
      <c r="E1525" t="s">
        <v>175</v>
      </c>
      <c r="F1525" t="s">
        <v>37</v>
      </c>
      <c r="G1525" t="s">
        <v>5724</v>
      </c>
      <c r="H1525" t="s">
        <v>48</v>
      </c>
      <c r="I1525" t="s">
        <v>39</v>
      </c>
      <c r="K1525" t="s">
        <v>217</v>
      </c>
      <c r="M1525">
        <v>795</v>
      </c>
      <c r="N1525" t="s">
        <v>621</v>
      </c>
      <c r="O1525" t="s">
        <v>55</v>
      </c>
      <c r="P1525">
        <v>1158</v>
      </c>
      <c r="Q1525" t="s">
        <v>608</v>
      </c>
      <c r="R1525" t="s">
        <v>55</v>
      </c>
      <c r="T1525" t="s">
        <v>52</v>
      </c>
      <c r="U1525" t="s">
        <v>1278</v>
      </c>
      <c r="V1525" t="s">
        <v>44</v>
      </c>
      <c r="X1525" t="s">
        <v>45</v>
      </c>
      <c r="AA1525">
        <v>0</v>
      </c>
      <c r="AC1525">
        <v>0</v>
      </c>
      <c r="AG1525" t="s">
        <v>46</v>
      </c>
      <c r="AH1525" t="s">
        <v>158</v>
      </c>
      <c r="AI1525" s="1">
        <v>40590</v>
      </c>
      <c r="AJ1525">
        <v>8904.42</v>
      </c>
      <c r="AK1525" s="33">
        <f t="shared" si="69"/>
        <v>54</v>
      </c>
      <c r="AL1525" t="str">
        <f t="shared" si="70"/>
        <v>54-58</v>
      </c>
      <c r="AM1525" t="str">
        <f t="shared" si="71"/>
        <v>8.000 a 9.999</v>
      </c>
    </row>
    <row r="1526" spans="1:39" x14ac:dyDescent="0.25">
      <c r="A1526" t="s">
        <v>5725</v>
      </c>
      <c r="B1526" t="s">
        <v>36</v>
      </c>
      <c r="C1526">
        <v>1676456</v>
      </c>
      <c r="D1526">
        <v>22850311812</v>
      </c>
      <c r="E1526" t="s">
        <v>4518</v>
      </c>
      <c r="F1526" t="s">
        <v>53</v>
      </c>
      <c r="G1526" t="s">
        <v>5726</v>
      </c>
      <c r="H1526" t="s">
        <v>38</v>
      </c>
      <c r="I1526" t="s">
        <v>450</v>
      </c>
      <c r="J1526" t="s">
        <v>3986</v>
      </c>
      <c r="L1526" t="s">
        <v>5727</v>
      </c>
      <c r="M1526">
        <v>395</v>
      </c>
      <c r="N1526" t="s">
        <v>107</v>
      </c>
      <c r="O1526" t="s">
        <v>41</v>
      </c>
      <c r="P1526">
        <v>395</v>
      </c>
      <c r="Q1526" t="s">
        <v>107</v>
      </c>
      <c r="R1526" t="s">
        <v>41</v>
      </c>
      <c r="T1526" t="s">
        <v>61</v>
      </c>
      <c r="U1526" t="s">
        <v>1269</v>
      </c>
      <c r="V1526" t="s">
        <v>44</v>
      </c>
      <c r="X1526" t="s">
        <v>45</v>
      </c>
      <c r="AA1526">
        <v>0</v>
      </c>
      <c r="AC1526">
        <v>0</v>
      </c>
      <c r="AG1526" t="s">
        <v>46</v>
      </c>
      <c r="AH1526" t="s">
        <v>158</v>
      </c>
      <c r="AI1526" s="1">
        <v>39835</v>
      </c>
      <c r="AJ1526">
        <v>17945.810000000001</v>
      </c>
      <c r="AK1526" s="33">
        <f t="shared" si="69"/>
        <v>50</v>
      </c>
      <c r="AL1526" t="str">
        <f t="shared" si="70"/>
        <v>49-53</v>
      </c>
      <c r="AM1526" t="str">
        <f t="shared" si="71"/>
        <v>16.000 a 17.999</v>
      </c>
    </row>
    <row r="1527" spans="1:39" x14ac:dyDescent="0.25">
      <c r="A1527" t="s">
        <v>5728</v>
      </c>
      <c r="B1527" t="s">
        <v>36</v>
      </c>
      <c r="C1527">
        <v>1886424</v>
      </c>
      <c r="D1527">
        <v>5108478461</v>
      </c>
      <c r="E1527" t="s">
        <v>5729</v>
      </c>
      <c r="F1527" t="s">
        <v>53</v>
      </c>
      <c r="G1527" t="s">
        <v>5730</v>
      </c>
      <c r="H1527" t="s">
        <v>48</v>
      </c>
      <c r="I1527" t="s">
        <v>39</v>
      </c>
      <c r="K1527" t="s">
        <v>299</v>
      </c>
      <c r="M1527">
        <v>376</v>
      </c>
      <c r="N1527" t="s">
        <v>164</v>
      </c>
      <c r="O1527" t="s">
        <v>41</v>
      </c>
      <c r="P1527">
        <v>376</v>
      </c>
      <c r="Q1527" t="s">
        <v>164</v>
      </c>
      <c r="R1527" t="s">
        <v>41</v>
      </c>
      <c r="T1527" t="s">
        <v>61</v>
      </c>
      <c r="U1527" t="s">
        <v>1236</v>
      </c>
      <c r="V1527" t="s">
        <v>44</v>
      </c>
      <c r="X1527" t="s">
        <v>45</v>
      </c>
      <c r="AA1527">
        <v>0</v>
      </c>
      <c r="AC1527">
        <v>0</v>
      </c>
      <c r="AG1527" t="s">
        <v>46</v>
      </c>
      <c r="AH1527" t="s">
        <v>158</v>
      </c>
      <c r="AI1527" s="1">
        <v>42845</v>
      </c>
      <c r="AJ1527">
        <v>12272.12</v>
      </c>
      <c r="AK1527" s="33">
        <f t="shared" si="69"/>
        <v>37</v>
      </c>
      <c r="AL1527" t="str">
        <f t="shared" si="70"/>
        <v>34-38</v>
      </c>
      <c r="AM1527" t="str">
        <f t="shared" si="71"/>
        <v>12.000 a 13.999</v>
      </c>
    </row>
    <row r="1528" spans="1:39" x14ac:dyDescent="0.25">
      <c r="A1528" t="s">
        <v>5731</v>
      </c>
      <c r="B1528" t="s">
        <v>36</v>
      </c>
      <c r="C1528">
        <v>1975413</v>
      </c>
      <c r="D1528">
        <v>31256793892</v>
      </c>
      <c r="E1528" t="s">
        <v>5732</v>
      </c>
      <c r="F1528" t="s">
        <v>53</v>
      </c>
      <c r="G1528" t="s">
        <v>5733</v>
      </c>
      <c r="H1528" t="s">
        <v>48</v>
      </c>
      <c r="I1528" t="s">
        <v>39</v>
      </c>
      <c r="K1528" t="s">
        <v>72</v>
      </c>
      <c r="M1528">
        <v>808</v>
      </c>
      <c r="N1528" t="s">
        <v>127</v>
      </c>
      <c r="O1528" t="s">
        <v>41</v>
      </c>
      <c r="P1528">
        <v>808</v>
      </c>
      <c r="Q1528" t="s">
        <v>127</v>
      </c>
      <c r="R1528" t="s">
        <v>41</v>
      </c>
      <c r="T1528" t="s">
        <v>61</v>
      </c>
      <c r="U1528" t="s">
        <v>1302</v>
      </c>
      <c r="V1528" t="s">
        <v>44</v>
      </c>
      <c r="X1528" t="s">
        <v>45</v>
      </c>
      <c r="AA1528">
        <v>0</v>
      </c>
      <c r="AC1528">
        <v>0</v>
      </c>
      <c r="AG1528" t="s">
        <v>46</v>
      </c>
      <c r="AH1528" t="s">
        <v>158</v>
      </c>
      <c r="AI1528" s="1">
        <v>41204</v>
      </c>
      <c r="AJ1528">
        <v>13273.52</v>
      </c>
      <c r="AK1528" s="33">
        <f t="shared" si="69"/>
        <v>39</v>
      </c>
      <c r="AL1528" t="str">
        <f t="shared" si="70"/>
        <v>39-43</v>
      </c>
      <c r="AM1528" t="str">
        <f t="shared" si="71"/>
        <v>12.000 a 13.999</v>
      </c>
    </row>
    <row r="1529" spans="1:39" x14ac:dyDescent="0.25">
      <c r="A1529" t="s">
        <v>5734</v>
      </c>
      <c r="B1529" t="s">
        <v>36</v>
      </c>
      <c r="C1529">
        <v>1452706</v>
      </c>
      <c r="D1529">
        <v>3893216642</v>
      </c>
      <c r="E1529" t="s">
        <v>2838</v>
      </c>
      <c r="F1529" t="s">
        <v>37</v>
      </c>
      <c r="G1529" t="s">
        <v>5735</v>
      </c>
      <c r="H1529" t="s">
        <v>48</v>
      </c>
      <c r="I1529" t="s">
        <v>39</v>
      </c>
      <c r="K1529" t="s">
        <v>40</v>
      </c>
      <c r="M1529">
        <v>798</v>
      </c>
      <c r="N1529" t="s">
        <v>518</v>
      </c>
      <c r="O1529" t="s">
        <v>55</v>
      </c>
      <c r="P1529">
        <v>1155</v>
      </c>
      <c r="Q1529" t="s">
        <v>188</v>
      </c>
      <c r="R1529" t="s">
        <v>55</v>
      </c>
      <c r="T1529" t="s">
        <v>61</v>
      </c>
      <c r="U1529" t="s">
        <v>1302</v>
      </c>
      <c r="V1529" t="s">
        <v>44</v>
      </c>
      <c r="X1529" t="s">
        <v>45</v>
      </c>
      <c r="AA1529">
        <v>26251</v>
      </c>
      <c r="AB1529" t="s">
        <v>397</v>
      </c>
      <c r="AC1529">
        <v>0</v>
      </c>
      <c r="AG1529" t="s">
        <v>46</v>
      </c>
      <c r="AH1529" t="s">
        <v>158</v>
      </c>
      <c r="AI1529" s="1">
        <v>43566</v>
      </c>
      <c r="AJ1529">
        <v>13273.52</v>
      </c>
      <c r="AK1529" s="33">
        <f t="shared" si="69"/>
        <v>45</v>
      </c>
      <c r="AL1529" t="str">
        <f t="shared" si="70"/>
        <v>44-48</v>
      </c>
      <c r="AM1529" t="str">
        <f t="shared" si="71"/>
        <v>12.000 a 13.999</v>
      </c>
    </row>
    <row r="1530" spans="1:39" x14ac:dyDescent="0.25">
      <c r="A1530" t="s">
        <v>5736</v>
      </c>
      <c r="B1530" t="s">
        <v>36</v>
      </c>
      <c r="C1530">
        <v>1489563</v>
      </c>
      <c r="D1530">
        <v>3270407696</v>
      </c>
      <c r="E1530" t="s">
        <v>5214</v>
      </c>
      <c r="F1530" t="s">
        <v>37</v>
      </c>
      <c r="G1530" t="s">
        <v>5737</v>
      </c>
      <c r="H1530" t="s">
        <v>48</v>
      </c>
      <c r="I1530" t="s">
        <v>39</v>
      </c>
      <c r="K1530" t="s">
        <v>56</v>
      </c>
      <c r="M1530">
        <v>288</v>
      </c>
      <c r="N1530" t="s">
        <v>186</v>
      </c>
      <c r="O1530" t="s">
        <v>86</v>
      </c>
      <c r="P1530">
        <v>288</v>
      </c>
      <c r="Q1530" t="s">
        <v>186</v>
      </c>
      <c r="R1530" t="s">
        <v>86</v>
      </c>
      <c r="T1530" t="s">
        <v>61</v>
      </c>
      <c r="U1530" t="s">
        <v>1241</v>
      </c>
      <c r="V1530" t="s">
        <v>44</v>
      </c>
      <c r="X1530" t="s">
        <v>45</v>
      </c>
      <c r="AA1530">
        <v>26270</v>
      </c>
      <c r="AB1530" t="s">
        <v>710</v>
      </c>
      <c r="AC1530">
        <v>0</v>
      </c>
      <c r="AG1530" t="s">
        <v>46</v>
      </c>
      <c r="AH1530" t="s">
        <v>158</v>
      </c>
      <c r="AI1530" s="1">
        <v>41365</v>
      </c>
      <c r="AJ1530">
        <v>18663.64</v>
      </c>
      <c r="AK1530" s="33">
        <f t="shared" si="69"/>
        <v>47</v>
      </c>
      <c r="AL1530" t="str">
        <f t="shared" si="70"/>
        <v>44-48</v>
      </c>
      <c r="AM1530" t="str">
        <f t="shared" si="71"/>
        <v>18.000 a 19.999</v>
      </c>
    </row>
    <row r="1531" spans="1:39" x14ac:dyDescent="0.25">
      <c r="A1531" t="s">
        <v>5738</v>
      </c>
      <c r="B1531" t="s">
        <v>36</v>
      </c>
      <c r="C1531">
        <v>1264330</v>
      </c>
      <c r="D1531">
        <v>8832100614</v>
      </c>
      <c r="E1531" t="s">
        <v>5739</v>
      </c>
      <c r="F1531" t="s">
        <v>37</v>
      </c>
      <c r="G1531" t="s">
        <v>5740</v>
      </c>
      <c r="H1531" t="s">
        <v>48</v>
      </c>
      <c r="I1531" t="s">
        <v>39</v>
      </c>
      <c r="K1531" t="s">
        <v>40</v>
      </c>
      <c r="M1531">
        <v>298</v>
      </c>
      <c r="N1531" t="s">
        <v>121</v>
      </c>
      <c r="O1531" t="s">
        <v>86</v>
      </c>
      <c r="P1531">
        <v>298</v>
      </c>
      <c r="Q1531" t="s">
        <v>121</v>
      </c>
      <c r="R1531" t="s">
        <v>86</v>
      </c>
      <c r="T1531" t="s">
        <v>61</v>
      </c>
      <c r="U1531" t="s">
        <v>1257</v>
      </c>
      <c r="V1531" t="s">
        <v>44</v>
      </c>
      <c r="X1531" t="s">
        <v>45</v>
      </c>
      <c r="AA1531">
        <v>0</v>
      </c>
      <c r="AC1531">
        <v>0</v>
      </c>
      <c r="AG1531" t="s">
        <v>46</v>
      </c>
      <c r="AH1531" t="s">
        <v>158</v>
      </c>
      <c r="AI1531" s="1">
        <v>43738</v>
      </c>
      <c r="AJ1531">
        <v>11800.12</v>
      </c>
      <c r="AK1531" s="33">
        <f t="shared" si="69"/>
        <v>35</v>
      </c>
      <c r="AL1531" t="str">
        <f t="shared" si="70"/>
        <v>34-38</v>
      </c>
      <c r="AM1531" t="str">
        <f t="shared" si="71"/>
        <v>10.000 a 11.999</v>
      </c>
    </row>
    <row r="1532" spans="1:39" x14ac:dyDescent="0.25">
      <c r="A1532" t="s">
        <v>5741</v>
      </c>
      <c r="B1532" t="s">
        <v>36</v>
      </c>
      <c r="C1532">
        <v>3281913</v>
      </c>
      <c r="D1532">
        <v>5880126960</v>
      </c>
      <c r="E1532" t="s">
        <v>311</v>
      </c>
      <c r="F1532" t="s">
        <v>37</v>
      </c>
      <c r="G1532" t="s">
        <v>5742</v>
      </c>
      <c r="H1532" t="s">
        <v>48</v>
      </c>
      <c r="I1532" t="s">
        <v>39</v>
      </c>
      <c r="K1532" t="s">
        <v>523</v>
      </c>
      <c r="M1532">
        <v>344</v>
      </c>
      <c r="N1532" t="s">
        <v>111</v>
      </c>
      <c r="O1532" t="s">
        <v>41</v>
      </c>
      <c r="P1532">
        <v>344</v>
      </c>
      <c r="Q1532" t="s">
        <v>111</v>
      </c>
      <c r="R1532" t="s">
        <v>41</v>
      </c>
      <c r="T1532" t="s">
        <v>61</v>
      </c>
      <c r="U1532" t="s">
        <v>1244</v>
      </c>
      <c r="V1532" t="s">
        <v>44</v>
      </c>
      <c r="X1532" t="s">
        <v>45</v>
      </c>
      <c r="AA1532">
        <v>0</v>
      </c>
      <c r="AC1532">
        <v>0</v>
      </c>
      <c r="AG1532" t="s">
        <v>46</v>
      </c>
      <c r="AH1532" t="s">
        <v>158</v>
      </c>
      <c r="AI1532" s="1">
        <v>44641</v>
      </c>
      <c r="AJ1532">
        <v>9616.18</v>
      </c>
      <c r="AK1532" s="33">
        <f t="shared" si="69"/>
        <v>36</v>
      </c>
      <c r="AL1532" t="str">
        <f t="shared" si="70"/>
        <v>34-38</v>
      </c>
      <c r="AM1532" t="str">
        <f t="shared" si="71"/>
        <v>8.000 a 9.999</v>
      </c>
    </row>
    <row r="1533" spans="1:39" x14ac:dyDescent="0.25">
      <c r="A1533" t="s">
        <v>5743</v>
      </c>
      <c r="B1533" t="s">
        <v>36</v>
      </c>
      <c r="C1533">
        <v>1658830</v>
      </c>
      <c r="D1533">
        <v>24859363825</v>
      </c>
      <c r="E1533" t="s">
        <v>5744</v>
      </c>
      <c r="F1533" t="s">
        <v>37</v>
      </c>
      <c r="G1533" t="s">
        <v>5745</v>
      </c>
      <c r="H1533" t="s">
        <v>48</v>
      </c>
      <c r="I1533" t="s">
        <v>39</v>
      </c>
      <c r="K1533" t="s">
        <v>72</v>
      </c>
      <c r="L1533" t="s">
        <v>2500</v>
      </c>
      <c r="M1533">
        <v>363</v>
      </c>
      <c r="N1533" t="s">
        <v>155</v>
      </c>
      <c r="O1533" t="s">
        <v>41</v>
      </c>
      <c r="P1533">
        <v>363</v>
      </c>
      <c r="Q1533" t="s">
        <v>155</v>
      </c>
      <c r="R1533" t="s">
        <v>41</v>
      </c>
      <c r="T1533" t="s">
        <v>61</v>
      </c>
      <c r="U1533" t="s">
        <v>1241</v>
      </c>
      <c r="V1533" t="s">
        <v>44</v>
      </c>
      <c r="X1533" t="s">
        <v>45</v>
      </c>
      <c r="AA1533">
        <v>0</v>
      </c>
      <c r="AC1533">
        <v>0</v>
      </c>
      <c r="AG1533" t="s">
        <v>46</v>
      </c>
      <c r="AH1533" t="s">
        <v>158</v>
      </c>
      <c r="AI1533" s="1">
        <v>39716</v>
      </c>
      <c r="AJ1533">
        <v>18663.64</v>
      </c>
      <c r="AK1533" s="33">
        <f t="shared" si="69"/>
        <v>47</v>
      </c>
      <c r="AL1533" t="str">
        <f t="shared" si="70"/>
        <v>44-48</v>
      </c>
      <c r="AM1533" t="str">
        <f t="shared" si="71"/>
        <v>18.000 a 19.999</v>
      </c>
    </row>
    <row r="1534" spans="1:39" x14ac:dyDescent="0.25">
      <c r="A1534" t="s">
        <v>5746</v>
      </c>
      <c r="B1534" t="s">
        <v>36</v>
      </c>
      <c r="C1534">
        <v>3728523</v>
      </c>
      <c r="D1534">
        <v>22580653805</v>
      </c>
      <c r="E1534" t="s">
        <v>519</v>
      </c>
      <c r="F1534" t="s">
        <v>37</v>
      </c>
      <c r="G1534" t="s">
        <v>5747</v>
      </c>
      <c r="H1534" t="s">
        <v>48</v>
      </c>
      <c r="I1534" t="s">
        <v>39</v>
      </c>
      <c r="K1534" t="s">
        <v>72</v>
      </c>
      <c r="M1534">
        <v>356</v>
      </c>
      <c r="N1534" t="s">
        <v>206</v>
      </c>
      <c r="O1534" t="s">
        <v>41</v>
      </c>
      <c r="P1534">
        <v>356</v>
      </c>
      <c r="Q1534" t="s">
        <v>206</v>
      </c>
      <c r="R1534" t="s">
        <v>41</v>
      </c>
      <c r="T1534" t="s">
        <v>61</v>
      </c>
      <c r="U1534" t="s">
        <v>1236</v>
      </c>
      <c r="V1534" t="s">
        <v>44</v>
      </c>
      <c r="X1534" t="s">
        <v>45</v>
      </c>
      <c r="AA1534">
        <v>0</v>
      </c>
      <c r="AC1534">
        <v>0</v>
      </c>
      <c r="AG1534" t="s">
        <v>46</v>
      </c>
      <c r="AH1534" t="s">
        <v>158</v>
      </c>
      <c r="AI1534" s="1">
        <v>42396</v>
      </c>
      <c r="AJ1534">
        <v>12272.12</v>
      </c>
      <c r="AK1534" s="33">
        <f t="shared" si="69"/>
        <v>41</v>
      </c>
      <c r="AL1534" t="str">
        <f t="shared" si="70"/>
        <v>39-43</v>
      </c>
      <c r="AM1534" t="str">
        <f t="shared" si="71"/>
        <v>12.000 a 13.999</v>
      </c>
    </row>
    <row r="1535" spans="1:39" x14ac:dyDescent="0.25">
      <c r="A1535" t="s">
        <v>5748</v>
      </c>
      <c r="B1535" t="s">
        <v>36</v>
      </c>
      <c r="C1535">
        <v>3377865</v>
      </c>
      <c r="D1535">
        <v>26870649715</v>
      </c>
      <c r="E1535" t="s">
        <v>3878</v>
      </c>
      <c r="F1535" t="s">
        <v>37</v>
      </c>
      <c r="G1535" t="s">
        <v>5749</v>
      </c>
      <c r="H1535" t="s">
        <v>48</v>
      </c>
      <c r="I1535" t="s">
        <v>39</v>
      </c>
      <c r="K1535" t="s">
        <v>72</v>
      </c>
      <c r="L1535" t="s">
        <v>5750</v>
      </c>
      <c r="M1535">
        <v>808</v>
      </c>
      <c r="N1535" t="s">
        <v>127</v>
      </c>
      <c r="O1535" t="s">
        <v>41</v>
      </c>
      <c r="P1535">
        <v>808</v>
      </c>
      <c r="Q1535" t="s">
        <v>127</v>
      </c>
      <c r="R1535" t="s">
        <v>41</v>
      </c>
      <c r="T1535" t="s">
        <v>61</v>
      </c>
      <c r="U1535" t="s">
        <v>1351</v>
      </c>
      <c r="V1535" t="s">
        <v>44</v>
      </c>
      <c r="X1535" t="s">
        <v>45</v>
      </c>
      <c r="AA1535">
        <v>0</v>
      </c>
      <c r="AC1535">
        <v>0</v>
      </c>
      <c r="AG1535" t="s">
        <v>46</v>
      </c>
      <c r="AH1535" t="s">
        <v>158</v>
      </c>
      <c r="AI1535" s="1">
        <v>39716</v>
      </c>
      <c r="AJ1535">
        <v>18887.560000000001</v>
      </c>
      <c r="AK1535" s="33">
        <f t="shared" si="69"/>
        <v>69</v>
      </c>
      <c r="AL1535" t="str">
        <f t="shared" si="70"/>
        <v>69 ou mais</v>
      </c>
      <c r="AM1535" t="str">
        <f t="shared" si="71"/>
        <v>18.000 a 19.999</v>
      </c>
    </row>
    <row r="1536" spans="1:39" x14ac:dyDescent="0.25">
      <c r="A1536" t="s">
        <v>5751</v>
      </c>
      <c r="B1536" t="s">
        <v>36</v>
      </c>
      <c r="C1536">
        <v>1989080</v>
      </c>
      <c r="D1536">
        <v>7953257629</v>
      </c>
      <c r="E1536" t="s">
        <v>2074</v>
      </c>
      <c r="F1536" t="s">
        <v>37</v>
      </c>
      <c r="G1536" t="s">
        <v>5752</v>
      </c>
      <c r="H1536" t="s">
        <v>48</v>
      </c>
      <c r="I1536" t="s">
        <v>39</v>
      </c>
      <c r="K1536" t="s">
        <v>40</v>
      </c>
      <c r="M1536">
        <v>407</v>
      </c>
      <c r="N1536" t="s">
        <v>161</v>
      </c>
      <c r="O1536" t="s">
        <v>41</v>
      </c>
      <c r="P1536">
        <v>407</v>
      </c>
      <c r="Q1536" t="s">
        <v>161</v>
      </c>
      <c r="R1536" t="s">
        <v>41</v>
      </c>
      <c r="T1536" t="s">
        <v>61</v>
      </c>
      <c r="U1536" t="s">
        <v>1278</v>
      </c>
      <c r="V1536" t="s">
        <v>44</v>
      </c>
      <c r="X1536" t="s">
        <v>45</v>
      </c>
      <c r="AA1536">
        <v>0</v>
      </c>
      <c r="AC1536">
        <v>0</v>
      </c>
      <c r="AG1536" t="s">
        <v>46</v>
      </c>
      <c r="AH1536" t="s">
        <v>158</v>
      </c>
      <c r="AI1536" s="1">
        <v>41288</v>
      </c>
      <c r="AJ1536">
        <v>12763.01</v>
      </c>
      <c r="AK1536" s="33">
        <f t="shared" si="69"/>
        <v>36</v>
      </c>
      <c r="AL1536" t="str">
        <f t="shared" si="70"/>
        <v>34-38</v>
      </c>
      <c r="AM1536" t="str">
        <f t="shared" si="71"/>
        <v>12.000 a 13.999</v>
      </c>
    </row>
    <row r="1537" spans="1:39" x14ac:dyDescent="0.25">
      <c r="A1537" t="s">
        <v>5753</v>
      </c>
      <c r="B1537" t="s">
        <v>36</v>
      </c>
      <c r="C1537">
        <v>1878715</v>
      </c>
      <c r="D1537">
        <v>5476655638</v>
      </c>
      <c r="E1537" t="s">
        <v>409</v>
      </c>
      <c r="F1537" t="s">
        <v>37</v>
      </c>
      <c r="G1537" t="s">
        <v>5754</v>
      </c>
      <c r="H1537" t="s">
        <v>67</v>
      </c>
      <c r="I1537" t="s">
        <v>39</v>
      </c>
      <c r="K1537" t="s">
        <v>40</v>
      </c>
      <c r="M1537">
        <v>391</v>
      </c>
      <c r="N1537" t="s">
        <v>64</v>
      </c>
      <c r="O1537" t="s">
        <v>41</v>
      </c>
      <c r="P1537">
        <v>391</v>
      </c>
      <c r="Q1537" t="s">
        <v>64</v>
      </c>
      <c r="R1537" t="s">
        <v>41</v>
      </c>
      <c r="T1537" t="s">
        <v>61</v>
      </c>
      <c r="U1537" t="s">
        <v>1302</v>
      </c>
      <c r="V1537" t="s">
        <v>44</v>
      </c>
      <c r="X1537" t="s">
        <v>45</v>
      </c>
      <c r="AA1537">
        <v>0</v>
      </c>
      <c r="AC1537">
        <v>0</v>
      </c>
      <c r="AG1537" t="s">
        <v>46</v>
      </c>
      <c r="AH1537" t="s">
        <v>158</v>
      </c>
      <c r="AI1537" s="1">
        <v>41498</v>
      </c>
      <c r="AJ1537">
        <v>13273.52</v>
      </c>
      <c r="AK1537" s="33">
        <f t="shared" si="69"/>
        <v>40</v>
      </c>
      <c r="AL1537" t="str">
        <f t="shared" si="70"/>
        <v>39-43</v>
      </c>
      <c r="AM1537" t="str">
        <f t="shared" si="71"/>
        <v>12.000 a 13.999</v>
      </c>
    </row>
    <row r="1538" spans="1:39" x14ac:dyDescent="0.25">
      <c r="A1538" t="s">
        <v>5755</v>
      </c>
      <c r="B1538" t="s">
        <v>36</v>
      </c>
      <c r="C1538">
        <v>1739875</v>
      </c>
      <c r="D1538">
        <v>36321974153</v>
      </c>
      <c r="E1538" t="s">
        <v>635</v>
      </c>
      <c r="F1538" t="s">
        <v>53</v>
      </c>
      <c r="G1538" t="s">
        <v>5756</v>
      </c>
      <c r="H1538" t="s">
        <v>48</v>
      </c>
      <c r="I1538" t="s">
        <v>39</v>
      </c>
      <c r="K1538" t="s">
        <v>56</v>
      </c>
      <c r="M1538">
        <v>369</v>
      </c>
      <c r="N1538" t="s">
        <v>242</v>
      </c>
      <c r="O1538" t="s">
        <v>41</v>
      </c>
      <c r="P1538">
        <v>369</v>
      </c>
      <c r="Q1538" t="s">
        <v>242</v>
      </c>
      <c r="R1538" t="s">
        <v>41</v>
      </c>
      <c r="T1538" t="s">
        <v>61</v>
      </c>
      <c r="U1538" t="s">
        <v>1257</v>
      </c>
      <c r="V1538" t="s">
        <v>44</v>
      </c>
      <c r="X1538" t="s">
        <v>45</v>
      </c>
      <c r="AA1538">
        <v>0</v>
      </c>
      <c r="AC1538">
        <v>0</v>
      </c>
      <c r="AG1538" t="s">
        <v>46</v>
      </c>
      <c r="AH1538" t="s">
        <v>158</v>
      </c>
      <c r="AI1538" s="1">
        <v>40141</v>
      </c>
      <c r="AJ1538">
        <v>11800.12</v>
      </c>
      <c r="AK1538" s="33">
        <f t="shared" si="69"/>
        <v>56</v>
      </c>
      <c r="AL1538" t="str">
        <f t="shared" si="70"/>
        <v>54-58</v>
      </c>
      <c r="AM1538" t="str">
        <f t="shared" si="71"/>
        <v>10.000 a 11.999</v>
      </c>
    </row>
    <row r="1539" spans="1:39" x14ac:dyDescent="0.25">
      <c r="A1539" t="s">
        <v>5757</v>
      </c>
      <c r="B1539" t="s">
        <v>36</v>
      </c>
      <c r="C1539">
        <v>1549295</v>
      </c>
      <c r="D1539">
        <v>16828333802</v>
      </c>
      <c r="E1539" t="s">
        <v>5758</v>
      </c>
      <c r="F1539" t="s">
        <v>53</v>
      </c>
      <c r="G1539" t="s">
        <v>5759</v>
      </c>
      <c r="H1539" t="s">
        <v>67</v>
      </c>
      <c r="I1539" t="s">
        <v>450</v>
      </c>
      <c r="J1539" t="s">
        <v>1909</v>
      </c>
      <c r="L1539" t="s">
        <v>1910</v>
      </c>
      <c r="M1539">
        <v>796</v>
      </c>
      <c r="N1539" t="s">
        <v>571</v>
      </c>
      <c r="O1539" t="s">
        <v>55</v>
      </c>
      <c r="P1539">
        <v>1152</v>
      </c>
      <c r="Q1539" t="s">
        <v>113</v>
      </c>
      <c r="R1539" t="s">
        <v>55</v>
      </c>
      <c r="T1539" t="s">
        <v>61</v>
      </c>
      <c r="U1539" t="s">
        <v>1241</v>
      </c>
      <c r="V1539" t="s">
        <v>44</v>
      </c>
      <c r="X1539" t="s">
        <v>45</v>
      </c>
      <c r="AA1539">
        <v>0</v>
      </c>
      <c r="AC1539">
        <v>0</v>
      </c>
      <c r="AG1539" t="s">
        <v>46</v>
      </c>
      <c r="AH1539" t="s">
        <v>158</v>
      </c>
      <c r="AI1539" s="1">
        <v>38964</v>
      </c>
      <c r="AJ1539">
        <v>18663.64</v>
      </c>
      <c r="AK1539" s="33">
        <f t="shared" ref="AK1539:AK1602" si="72">(YEAR($AO$2))-YEAR(E1539)</f>
        <v>64</v>
      </c>
      <c r="AL1539" t="str">
        <f t="shared" ref="AL1539:AL1602" si="73">VLOOKUP(AK1539,$AQ$2:$AR$13,2,1)</f>
        <v>64-68</v>
      </c>
      <c r="AM1539" t="str">
        <f t="shared" ref="AM1539:AM1602" si="74">VLOOKUP(AJ1539,$AS$2:$AT$12,2,1)</f>
        <v>18.000 a 19.999</v>
      </c>
    </row>
    <row r="1540" spans="1:39" x14ac:dyDescent="0.25">
      <c r="A1540" t="s">
        <v>5760</v>
      </c>
      <c r="B1540" t="s">
        <v>36</v>
      </c>
      <c r="C1540">
        <v>413460</v>
      </c>
      <c r="D1540">
        <v>26150107604</v>
      </c>
      <c r="E1540" t="s">
        <v>5761</v>
      </c>
      <c r="F1540" t="s">
        <v>53</v>
      </c>
      <c r="G1540" t="s">
        <v>5762</v>
      </c>
      <c r="H1540" t="s">
        <v>48</v>
      </c>
      <c r="I1540" t="s">
        <v>39</v>
      </c>
      <c r="K1540" t="s">
        <v>40</v>
      </c>
      <c r="L1540" t="s">
        <v>54</v>
      </c>
      <c r="M1540">
        <v>301</v>
      </c>
      <c r="N1540" t="s">
        <v>69</v>
      </c>
      <c r="O1540" t="s">
        <v>70</v>
      </c>
      <c r="P1540">
        <v>301</v>
      </c>
      <c r="Q1540" t="s">
        <v>69</v>
      </c>
      <c r="R1540" t="s">
        <v>70</v>
      </c>
      <c r="T1540" t="s">
        <v>61</v>
      </c>
      <c r="U1540" t="s">
        <v>1252</v>
      </c>
      <c r="V1540" t="s">
        <v>44</v>
      </c>
      <c r="X1540" t="s">
        <v>45</v>
      </c>
      <c r="AA1540">
        <v>0</v>
      </c>
      <c r="AC1540">
        <v>0</v>
      </c>
      <c r="AG1540" t="s">
        <v>46</v>
      </c>
      <c r="AH1540" t="s">
        <v>158</v>
      </c>
      <c r="AI1540" s="1">
        <v>32869</v>
      </c>
      <c r="AJ1540">
        <v>25847.18</v>
      </c>
      <c r="AK1540" s="33">
        <f t="shared" si="72"/>
        <v>67</v>
      </c>
      <c r="AL1540" t="str">
        <f t="shared" si="73"/>
        <v>64-68</v>
      </c>
      <c r="AM1540" t="str">
        <f t="shared" si="74"/>
        <v>20.000 ou mais</v>
      </c>
    </row>
    <row r="1541" spans="1:39" x14ac:dyDescent="0.25">
      <c r="A1541" t="s">
        <v>5763</v>
      </c>
      <c r="B1541" t="s">
        <v>36</v>
      </c>
      <c r="C1541">
        <v>1544889</v>
      </c>
      <c r="D1541">
        <v>28969740325</v>
      </c>
      <c r="E1541" t="s">
        <v>5764</v>
      </c>
      <c r="F1541" t="s">
        <v>37</v>
      </c>
      <c r="G1541" t="s">
        <v>5765</v>
      </c>
      <c r="H1541" t="s">
        <v>48</v>
      </c>
      <c r="I1541" t="s">
        <v>39</v>
      </c>
      <c r="K1541" t="s">
        <v>207</v>
      </c>
      <c r="L1541" t="s">
        <v>478</v>
      </c>
      <c r="M1541">
        <v>335</v>
      </c>
      <c r="N1541" t="s">
        <v>159</v>
      </c>
      <c r="O1541" t="s">
        <v>41</v>
      </c>
      <c r="P1541">
        <v>335</v>
      </c>
      <c r="Q1541" t="s">
        <v>159</v>
      </c>
      <c r="R1541" t="s">
        <v>41</v>
      </c>
      <c r="T1541" t="s">
        <v>61</v>
      </c>
      <c r="U1541" t="s">
        <v>1241</v>
      </c>
      <c r="V1541" t="s">
        <v>44</v>
      </c>
      <c r="X1541" t="s">
        <v>45</v>
      </c>
      <c r="AA1541">
        <v>0</v>
      </c>
      <c r="AC1541">
        <v>0</v>
      </c>
      <c r="AG1541" t="s">
        <v>46</v>
      </c>
      <c r="AH1541" t="s">
        <v>158</v>
      </c>
      <c r="AI1541" s="1">
        <v>38933</v>
      </c>
      <c r="AJ1541">
        <v>18663.64</v>
      </c>
      <c r="AK1541" s="33">
        <f t="shared" si="72"/>
        <v>54</v>
      </c>
      <c r="AL1541" t="str">
        <f t="shared" si="73"/>
        <v>54-58</v>
      </c>
      <c r="AM1541" t="str">
        <f t="shared" si="74"/>
        <v>18.000 a 19.999</v>
      </c>
    </row>
    <row r="1542" spans="1:39" x14ac:dyDescent="0.25">
      <c r="A1542" t="s">
        <v>5766</v>
      </c>
      <c r="B1542" t="s">
        <v>36</v>
      </c>
      <c r="C1542">
        <v>2304022</v>
      </c>
      <c r="D1542">
        <v>7569206630</v>
      </c>
      <c r="E1542" t="s">
        <v>5767</v>
      </c>
      <c r="F1542" t="s">
        <v>37</v>
      </c>
      <c r="G1542" t="s">
        <v>5768</v>
      </c>
      <c r="H1542" t="s">
        <v>38</v>
      </c>
      <c r="I1542" t="s">
        <v>39</v>
      </c>
      <c r="K1542" t="s">
        <v>40</v>
      </c>
      <c r="M1542">
        <v>908</v>
      </c>
      <c r="N1542" t="s">
        <v>405</v>
      </c>
      <c r="O1542" t="s">
        <v>142</v>
      </c>
      <c r="P1542">
        <v>301</v>
      </c>
      <c r="Q1542" t="s">
        <v>69</v>
      </c>
      <c r="R1542" t="s">
        <v>70</v>
      </c>
      <c r="T1542" t="s">
        <v>61</v>
      </c>
      <c r="U1542" t="s">
        <v>1244</v>
      </c>
      <c r="V1542" t="s">
        <v>44</v>
      </c>
      <c r="X1542" t="s">
        <v>45</v>
      </c>
      <c r="AA1542">
        <v>0</v>
      </c>
      <c r="AC1542">
        <v>0</v>
      </c>
      <c r="AG1542" t="s">
        <v>46</v>
      </c>
      <c r="AH1542" t="s">
        <v>158</v>
      </c>
      <c r="AI1542" s="1">
        <v>44712</v>
      </c>
      <c r="AJ1542">
        <v>9616.18</v>
      </c>
      <c r="AK1542" s="33">
        <f t="shared" si="72"/>
        <v>36</v>
      </c>
      <c r="AL1542" t="str">
        <f t="shared" si="73"/>
        <v>34-38</v>
      </c>
      <c r="AM1542" t="str">
        <f t="shared" si="74"/>
        <v>8.000 a 9.999</v>
      </c>
    </row>
    <row r="1543" spans="1:39" x14ac:dyDescent="0.25">
      <c r="A1543" t="s">
        <v>5769</v>
      </c>
      <c r="B1543" t="s">
        <v>36</v>
      </c>
      <c r="C1543">
        <v>411822</v>
      </c>
      <c r="D1543">
        <v>12359556649</v>
      </c>
      <c r="E1543" t="s">
        <v>5770</v>
      </c>
      <c r="F1543" t="s">
        <v>37</v>
      </c>
      <c r="G1543" t="s">
        <v>5771</v>
      </c>
      <c r="H1543" t="s">
        <v>48</v>
      </c>
      <c r="I1543" t="s">
        <v>39</v>
      </c>
      <c r="K1543" t="s">
        <v>72</v>
      </c>
      <c r="L1543" t="s">
        <v>139</v>
      </c>
      <c r="M1543">
        <v>319</v>
      </c>
      <c r="N1543" t="s">
        <v>118</v>
      </c>
      <c r="O1543" t="s">
        <v>86</v>
      </c>
      <c r="P1543">
        <v>319</v>
      </c>
      <c r="Q1543" t="s">
        <v>118</v>
      </c>
      <c r="R1543" t="s">
        <v>86</v>
      </c>
      <c r="T1543" t="s">
        <v>61</v>
      </c>
      <c r="U1543" t="s">
        <v>1252</v>
      </c>
      <c r="V1543" t="s">
        <v>44</v>
      </c>
      <c r="X1543" t="s">
        <v>45</v>
      </c>
      <c r="AA1543">
        <v>0</v>
      </c>
      <c r="AC1543">
        <v>0</v>
      </c>
      <c r="AG1543" t="s">
        <v>46</v>
      </c>
      <c r="AH1543" t="s">
        <v>158</v>
      </c>
      <c r="AI1543" s="1">
        <v>27760</v>
      </c>
      <c r="AJ1543">
        <v>27786.240000000002</v>
      </c>
      <c r="AK1543" s="33">
        <f t="shared" si="72"/>
        <v>71</v>
      </c>
      <c r="AL1543" t="str">
        <f t="shared" si="73"/>
        <v>69 ou mais</v>
      </c>
      <c r="AM1543" t="str">
        <f t="shared" si="74"/>
        <v>20.000 ou mais</v>
      </c>
    </row>
    <row r="1544" spans="1:39" x14ac:dyDescent="0.25">
      <c r="A1544" t="s">
        <v>5772</v>
      </c>
      <c r="B1544" t="s">
        <v>36</v>
      </c>
      <c r="C1544">
        <v>1692513</v>
      </c>
      <c r="D1544">
        <v>20990483800</v>
      </c>
      <c r="E1544" t="s">
        <v>5773</v>
      </c>
      <c r="F1544" t="s">
        <v>37</v>
      </c>
      <c r="G1544" t="s">
        <v>5774</v>
      </c>
      <c r="H1544" t="s">
        <v>48</v>
      </c>
      <c r="I1544" t="s">
        <v>39</v>
      </c>
      <c r="K1544" t="s">
        <v>72</v>
      </c>
      <c r="L1544" t="s">
        <v>4162</v>
      </c>
      <c r="M1544">
        <v>802</v>
      </c>
      <c r="N1544" t="s">
        <v>289</v>
      </c>
      <c r="O1544" t="s">
        <v>55</v>
      </c>
      <c r="P1544">
        <v>1152</v>
      </c>
      <c r="Q1544" t="s">
        <v>113</v>
      </c>
      <c r="R1544" t="s">
        <v>55</v>
      </c>
      <c r="T1544" t="s">
        <v>61</v>
      </c>
      <c r="U1544" t="s">
        <v>1269</v>
      </c>
      <c r="V1544" t="s">
        <v>44</v>
      </c>
      <c r="X1544" t="s">
        <v>45</v>
      </c>
      <c r="AA1544">
        <v>0</v>
      </c>
      <c r="AC1544">
        <v>0</v>
      </c>
      <c r="AG1544" t="s">
        <v>46</v>
      </c>
      <c r="AH1544" t="s">
        <v>158</v>
      </c>
      <c r="AI1544" s="1">
        <v>39906</v>
      </c>
      <c r="AJ1544">
        <v>18780.490000000002</v>
      </c>
      <c r="AK1544" s="33">
        <f t="shared" si="72"/>
        <v>48</v>
      </c>
      <c r="AL1544" t="str">
        <f t="shared" si="73"/>
        <v>44-48</v>
      </c>
      <c r="AM1544" t="str">
        <f t="shared" si="74"/>
        <v>18.000 a 19.999</v>
      </c>
    </row>
    <row r="1545" spans="1:39" x14ac:dyDescent="0.25">
      <c r="A1545" t="s">
        <v>5775</v>
      </c>
      <c r="B1545" t="s">
        <v>36</v>
      </c>
      <c r="C1545">
        <v>1973405</v>
      </c>
      <c r="D1545">
        <v>3188498608</v>
      </c>
      <c r="E1545" t="s">
        <v>340</v>
      </c>
      <c r="F1545" t="s">
        <v>37</v>
      </c>
      <c r="G1545" t="s">
        <v>5776</v>
      </c>
      <c r="H1545" t="s">
        <v>38</v>
      </c>
      <c r="I1545" t="s">
        <v>39</v>
      </c>
      <c r="K1545" t="s">
        <v>40</v>
      </c>
      <c r="M1545">
        <v>399</v>
      </c>
      <c r="N1545" t="s">
        <v>115</v>
      </c>
      <c r="O1545" t="s">
        <v>70</v>
      </c>
      <c r="P1545">
        <v>399</v>
      </c>
      <c r="Q1545" t="s">
        <v>115</v>
      </c>
      <c r="R1545" t="s">
        <v>70</v>
      </c>
      <c r="T1545" t="s">
        <v>61</v>
      </c>
      <c r="U1545" t="s">
        <v>1278</v>
      </c>
      <c r="V1545" t="s">
        <v>44</v>
      </c>
      <c r="X1545" t="s">
        <v>45</v>
      </c>
      <c r="AA1545">
        <v>26235</v>
      </c>
      <c r="AB1545" t="s">
        <v>254</v>
      </c>
      <c r="AC1545">
        <v>0</v>
      </c>
      <c r="AG1545" t="s">
        <v>46</v>
      </c>
      <c r="AH1545" t="s">
        <v>158</v>
      </c>
      <c r="AI1545" s="1">
        <v>42186</v>
      </c>
      <c r="AJ1545">
        <v>12763.01</v>
      </c>
      <c r="AK1545" s="33">
        <f t="shared" si="72"/>
        <v>45</v>
      </c>
      <c r="AL1545" t="str">
        <f t="shared" si="73"/>
        <v>44-48</v>
      </c>
      <c r="AM1545" t="str">
        <f t="shared" si="74"/>
        <v>12.000 a 13.999</v>
      </c>
    </row>
    <row r="1546" spans="1:39" x14ac:dyDescent="0.25">
      <c r="A1546" t="s">
        <v>5777</v>
      </c>
      <c r="B1546" t="s">
        <v>36</v>
      </c>
      <c r="C1546">
        <v>1550968</v>
      </c>
      <c r="D1546">
        <v>11720135860</v>
      </c>
      <c r="E1546" t="s">
        <v>5778</v>
      </c>
      <c r="F1546" t="s">
        <v>53</v>
      </c>
      <c r="G1546" t="s">
        <v>5779</v>
      </c>
      <c r="H1546" t="s">
        <v>48</v>
      </c>
      <c r="I1546" t="s">
        <v>39</v>
      </c>
      <c r="K1546" t="s">
        <v>68</v>
      </c>
      <c r="L1546" t="s">
        <v>5780</v>
      </c>
      <c r="M1546">
        <v>301</v>
      </c>
      <c r="N1546" t="s">
        <v>69</v>
      </c>
      <c r="O1546" t="s">
        <v>70</v>
      </c>
      <c r="P1546">
        <v>301</v>
      </c>
      <c r="Q1546" t="s">
        <v>69</v>
      </c>
      <c r="R1546" t="s">
        <v>70</v>
      </c>
      <c r="T1546" t="s">
        <v>61</v>
      </c>
      <c r="U1546" t="s">
        <v>1241</v>
      </c>
      <c r="V1546" t="s">
        <v>44</v>
      </c>
      <c r="X1546" t="s">
        <v>45</v>
      </c>
      <c r="AA1546">
        <v>0</v>
      </c>
      <c r="AC1546">
        <v>0</v>
      </c>
      <c r="AG1546" t="s">
        <v>46</v>
      </c>
      <c r="AH1546" t="s">
        <v>158</v>
      </c>
      <c r="AI1546" s="1">
        <v>38975</v>
      </c>
      <c r="AJ1546">
        <v>19531.71</v>
      </c>
      <c r="AK1546" s="33">
        <f t="shared" si="72"/>
        <v>50</v>
      </c>
      <c r="AL1546" t="str">
        <f t="shared" si="73"/>
        <v>49-53</v>
      </c>
      <c r="AM1546" t="str">
        <f t="shared" si="74"/>
        <v>18.000 a 19.999</v>
      </c>
    </row>
    <row r="1547" spans="1:39" x14ac:dyDescent="0.25">
      <c r="A1547" t="s">
        <v>5781</v>
      </c>
      <c r="B1547" t="s">
        <v>36</v>
      </c>
      <c r="C1547">
        <v>1280240</v>
      </c>
      <c r="D1547">
        <v>8084245643</v>
      </c>
      <c r="E1547" t="s">
        <v>5782</v>
      </c>
      <c r="F1547" t="s">
        <v>53</v>
      </c>
      <c r="G1547" t="s">
        <v>5783</v>
      </c>
      <c r="H1547" t="s">
        <v>48</v>
      </c>
      <c r="I1547" t="s">
        <v>39</v>
      </c>
      <c r="K1547" t="s">
        <v>40</v>
      </c>
      <c r="M1547">
        <v>360</v>
      </c>
      <c r="N1547" t="s">
        <v>455</v>
      </c>
      <c r="O1547" t="s">
        <v>41</v>
      </c>
      <c r="P1547">
        <v>360</v>
      </c>
      <c r="Q1547" t="s">
        <v>455</v>
      </c>
      <c r="R1547" t="s">
        <v>41</v>
      </c>
      <c r="T1547" t="s">
        <v>61</v>
      </c>
      <c r="U1547" t="s">
        <v>1257</v>
      </c>
      <c r="V1547" t="s">
        <v>44</v>
      </c>
      <c r="X1547" t="s">
        <v>45</v>
      </c>
      <c r="AA1547">
        <v>0</v>
      </c>
      <c r="AC1547">
        <v>0</v>
      </c>
      <c r="AG1547" t="s">
        <v>46</v>
      </c>
      <c r="AH1547" t="s">
        <v>158</v>
      </c>
      <c r="AI1547" s="1">
        <v>43322</v>
      </c>
      <c r="AJ1547">
        <v>11800.12</v>
      </c>
      <c r="AK1547" s="33">
        <f t="shared" si="72"/>
        <v>32</v>
      </c>
      <c r="AL1547" t="str">
        <f t="shared" si="73"/>
        <v>29-33</v>
      </c>
      <c r="AM1547" t="str">
        <f t="shared" si="74"/>
        <v>10.000 a 11.999</v>
      </c>
    </row>
    <row r="1548" spans="1:39" x14ac:dyDescent="0.25">
      <c r="A1548" t="s">
        <v>5784</v>
      </c>
      <c r="B1548" t="s">
        <v>36</v>
      </c>
      <c r="C1548">
        <v>1716176</v>
      </c>
      <c r="D1548">
        <v>3565903643</v>
      </c>
      <c r="E1548" t="s">
        <v>473</v>
      </c>
      <c r="F1548" t="s">
        <v>37</v>
      </c>
      <c r="G1548" t="s">
        <v>5785</v>
      </c>
      <c r="H1548" t="s">
        <v>48</v>
      </c>
      <c r="I1548" t="s">
        <v>39</v>
      </c>
      <c r="K1548" t="s">
        <v>40</v>
      </c>
      <c r="M1548">
        <v>794</v>
      </c>
      <c r="N1548" t="s">
        <v>807</v>
      </c>
      <c r="O1548" t="s">
        <v>55</v>
      </c>
      <c r="P1548">
        <v>1158</v>
      </c>
      <c r="Q1548" t="s">
        <v>608</v>
      </c>
      <c r="R1548" t="s">
        <v>55</v>
      </c>
      <c r="T1548" t="s">
        <v>61</v>
      </c>
      <c r="U1548" t="s">
        <v>1302</v>
      </c>
      <c r="V1548" t="s">
        <v>44</v>
      </c>
      <c r="X1548" t="s">
        <v>45</v>
      </c>
      <c r="AA1548">
        <v>0</v>
      </c>
      <c r="AC1548">
        <v>0</v>
      </c>
      <c r="AG1548" t="s">
        <v>46</v>
      </c>
      <c r="AH1548" t="s">
        <v>158</v>
      </c>
      <c r="AI1548" s="1">
        <v>40025</v>
      </c>
      <c r="AJ1548">
        <v>13273.52</v>
      </c>
      <c r="AK1548" s="33">
        <f t="shared" si="72"/>
        <v>43</v>
      </c>
      <c r="AL1548" t="str">
        <f t="shared" si="73"/>
        <v>39-43</v>
      </c>
      <c r="AM1548" t="str">
        <f t="shared" si="74"/>
        <v>12.000 a 13.999</v>
      </c>
    </row>
    <row r="1549" spans="1:39" x14ac:dyDescent="0.25">
      <c r="A1549" t="s">
        <v>5786</v>
      </c>
      <c r="B1549" t="s">
        <v>36</v>
      </c>
      <c r="C1549">
        <v>3111635</v>
      </c>
      <c r="D1549">
        <v>9923013600</v>
      </c>
      <c r="E1549" t="s">
        <v>5787</v>
      </c>
      <c r="F1549" t="s">
        <v>53</v>
      </c>
      <c r="G1549" t="s">
        <v>5788</v>
      </c>
      <c r="H1549" t="s">
        <v>48</v>
      </c>
      <c r="I1549" t="s">
        <v>39</v>
      </c>
      <c r="K1549" t="s">
        <v>40</v>
      </c>
      <c r="M1549">
        <v>791</v>
      </c>
      <c r="N1549" t="s">
        <v>103</v>
      </c>
      <c r="O1549" t="s">
        <v>104</v>
      </c>
      <c r="P1549">
        <v>852</v>
      </c>
      <c r="Q1549" t="s">
        <v>258</v>
      </c>
      <c r="R1549" t="s">
        <v>41</v>
      </c>
      <c r="T1549" t="s">
        <v>61</v>
      </c>
      <c r="U1549" t="s">
        <v>1257</v>
      </c>
      <c r="V1549" t="s">
        <v>44</v>
      </c>
      <c r="X1549" t="s">
        <v>45</v>
      </c>
      <c r="AA1549">
        <v>0</v>
      </c>
      <c r="AC1549">
        <v>0</v>
      </c>
      <c r="AG1549" t="s">
        <v>46</v>
      </c>
      <c r="AH1549" t="s">
        <v>158</v>
      </c>
      <c r="AI1549" s="1">
        <v>43546</v>
      </c>
      <c r="AJ1549">
        <v>11800.12</v>
      </c>
      <c r="AK1549" s="33">
        <f t="shared" si="72"/>
        <v>32</v>
      </c>
      <c r="AL1549" t="str">
        <f t="shared" si="73"/>
        <v>29-33</v>
      </c>
      <c r="AM1549" t="str">
        <f t="shared" si="74"/>
        <v>10.000 a 11.999</v>
      </c>
    </row>
    <row r="1550" spans="1:39" x14ac:dyDescent="0.25">
      <c r="A1550" t="s">
        <v>5789</v>
      </c>
      <c r="B1550" t="s">
        <v>36</v>
      </c>
      <c r="C1550">
        <v>411795</v>
      </c>
      <c r="D1550">
        <v>24362395091</v>
      </c>
      <c r="E1550" t="s">
        <v>5790</v>
      </c>
      <c r="F1550" t="s">
        <v>53</v>
      </c>
      <c r="G1550" t="s">
        <v>5791</v>
      </c>
      <c r="H1550" t="s">
        <v>48</v>
      </c>
      <c r="I1550" t="s">
        <v>39</v>
      </c>
      <c r="K1550" t="s">
        <v>271</v>
      </c>
      <c r="L1550" t="s">
        <v>1320</v>
      </c>
      <c r="M1550">
        <v>39</v>
      </c>
      <c r="N1550" t="s">
        <v>538</v>
      </c>
      <c r="O1550" t="s">
        <v>41</v>
      </c>
      <c r="P1550">
        <v>399</v>
      </c>
      <c r="Q1550" t="s">
        <v>115</v>
      </c>
      <c r="R1550" t="s">
        <v>70</v>
      </c>
      <c r="T1550" t="s">
        <v>61</v>
      </c>
      <c r="U1550" t="s">
        <v>1252</v>
      </c>
      <c r="V1550" t="s">
        <v>44</v>
      </c>
      <c r="X1550" t="s">
        <v>45</v>
      </c>
      <c r="AA1550">
        <v>0</v>
      </c>
      <c r="AC1550">
        <v>0</v>
      </c>
      <c r="AG1550" t="s">
        <v>46</v>
      </c>
      <c r="AH1550" t="s">
        <v>158</v>
      </c>
      <c r="AI1550" s="1">
        <v>28773</v>
      </c>
      <c r="AJ1550">
        <v>29553.08</v>
      </c>
      <c r="AK1550" s="33">
        <f t="shared" si="72"/>
        <v>71</v>
      </c>
      <c r="AL1550" t="str">
        <f t="shared" si="73"/>
        <v>69 ou mais</v>
      </c>
      <c r="AM1550" t="str">
        <f t="shared" si="74"/>
        <v>20.000 ou mais</v>
      </c>
    </row>
    <row r="1551" spans="1:39" x14ac:dyDescent="0.25">
      <c r="A1551" t="s">
        <v>5792</v>
      </c>
      <c r="B1551" t="s">
        <v>36</v>
      </c>
      <c r="C1551">
        <v>1693278</v>
      </c>
      <c r="D1551">
        <v>28742585805</v>
      </c>
      <c r="E1551" t="s">
        <v>5793</v>
      </c>
      <c r="F1551" t="s">
        <v>53</v>
      </c>
      <c r="G1551" t="s">
        <v>5794</v>
      </c>
      <c r="H1551" t="s">
        <v>67</v>
      </c>
      <c r="I1551" t="s">
        <v>39</v>
      </c>
      <c r="K1551" t="s">
        <v>72</v>
      </c>
      <c r="L1551" t="s">
        <v>563</v>
      </c>
      <c r="M1551">
        <v>414</v>
      </c>
      <c r="N1551" t="s">
        <v>128</v>
      </c>
      <c r="O1551" t="s">
        <v>41</v>
      </c>
      <c r="P1551">
        <v>414</v>
      </c>
      <c r="Q1551" t="s">
        <v>128</v>
      </c>
      <c r="R1551" t="s">
        <v>41</v>
      </c>
      <c r="T1551" t="s">
        <v>61</v>
      </c>
      <c r="U1551" t="s">
        <v>1269</v>
      </c>
      <c r="V1551" t="s">
        <v>44</v>
      </c>
      <c r="X1551" t="s">
        <v>45</v>
      </c>
      <c r="AA1551">
        <v>0</v>
      </c>
      <c r="AC1551">
        <v>0</v>
      </c>
      <c r="AG1551" t="s">
        <v>46</v>
      </c>
      <c r="AH1551" t="s">
        <v>158</v>
      </c>
      <c r="AI1551" s="1">
        <v>39889</v>
      </c>
      <c r="AJ1551">
        <v>17945.810000000001</v>
      </c>
      <c r="AK1551" s="33">
        <f t="shared" si="72"/>
        <v>42</v>
      </c>
      <c r="AL1551" t="str">
        <f t="shared" si="73"/>
        <v>39-43</v>
      </c>
      <c r="AM1551" t="str">
        <f t="shared" si="74"/>
        <v>16.000 a 17.999</v>
      </c>
    </row>
    <row r="1552" spans="1:39" x14ac:dyDescent="0.25">
      <c r="A1552" t="s">
        <v>5795</v>
      </c>
      <c r="B1552" t="s">
        <v>36</v>
      </c>
      <c r="C1552">
        <v>1866186</v>
      </c>
      <c r="D1552">
        <v>1374441686</v>
      </c>
      <c r="E1552" t="s">
        <v>5796</v>
      </c>
      <c r="F1552" t="s">
        <v>37</v>
      </c>
      <c r="G1552" t="s">
        <v>5797</v>
      </c>
      <c r="H1552" t="s">
        <v>48</v>
      </c>
      <c r="I1552" t="s">
        <v>39</v>
      </c>
      <c r="K1552" t="s">
        <v>40</v>
      </c>
      <c r="M1552">
        <v>305</v>
      </c>
      <c r="N1552" t="s">
        <v>100</v>
      </c>
      <c r="O1552" t="s">
        <v>86</v>
      </c>
      <c r="P1552">
        <v>305</v>
      </c>
      <c r="Q1552" t="s">
        <v>100</v>
      </c>
      <c r="R1552" t="s">
        <v>86</v>
      </c>
      <c r="T1552" t="s">
        <v>61</v>
      </c>
      <c r="U1552" t="s">
        <v>1351</v>
      </c>
      <c r="V1552" t="s">
        <v>44</v>
      </c>
      <c r="X1552" t="s">
        <v>45</v>
      </c>
      <c r="AA1552">
        <v>0</v>
      </c>
      <c r="AC1552">
        <v>0</v>
      </c>
      <c r="AG1552" t="s">
        <v>46</v>
      </c>
      <c r="AH1552" t="s">
        <v>158</v>
      </c>
      <c r="AI1552" s="1">
        <v>41233</v>
      </c>
      <c r="AJ1552">
        <v>16591.91</v>
      </c>
      <c r="AK1552" s="33">
        <f t="shared" si="72"/>
        <v>44</v>
      </c>
      <c r="AL1552" t="str">
        <f t="shared" si="73"/>
        <v>44-48</v>
      </c>
      <c r="AM1552" t="str">
        <f t="shared" si="74"/>
        <v>16.000 a 17.999</v>
      </c>
    </row>
    <row r="1553" spans="1:39" x14ac:dyDescent="0.25">
      <c r="A1553" t="s">
        <v>5798</v>
      </c>
      <c r="B1553" t="s">
        <v>36</v>
      </c>
      <c r="C1553">
        <v>2315152</v>
      </c>
      <c r="D1553">
        <v>9117939844</v>
      </c>
      <c r="E1553" t="s">
        <v>5799</v>
      </c>
      <c r="F1553" t="s">
        <v>37</v>
      </c>
      <c r="G1553" t="s">
        <v>5800</v>
      </c>
      <c r="H1553" t="s">
        <v>48</v>
      </c>
      <c r="I1553" t="s">
        <v>39</v>
      </c>
      <c r="K1553" t="s">
        <v>72</v>
      </c>
      <c r="L1553" t="s">
        <v>139</v>
      </c>
      <c r="M1553">
        <v>808</v>
      </c>
      <c r="N1553" t="s">
        <v>127</v>
      </c>
      <c r="O1553" t="s">
        <v>41</v>
      </c>
      <c r="P1553">
        <v>808</v>
      </c>
      <c r="Q1553" t="s">
        <v>127</v>
      </c>
      <c r="R1553" t="s">
        <v>41</v>
      </c>
      <c r="T1553" t="s">
        <v>61</v>
      </c>
      <c r="U1553" t="s">
        <v>1241</v>
      </c>
      <c r="V1553" t="s">
        <v>44</v>
      </c>
      <c r="X1553" t="s">
        <v>45</v>
      </c>
      <c r="AA1553">
        <v>0</v>
      </c>
      <c r="AC1553">
        <v>0</v>
      </c>
      <c r="AG1553" t="s">
        <v>46</v>
      </c>
      <c r="AH1553" t="s">
        <v>158</v>
      </c>
      <c r="AI1553" s="1">
        <v>37404</v>
      </c>
      <c r="AJ1553">
        <v>18663.64</v>
      </c>
      <c r="AK1553" s="33">
        <f t="shared" si="72"/>
        <v>59</v>
      </c>
      <c r="AL1553" t="str">
        <f t="shared" si="73"/>
        <v>59-63</v>
      </c>
      <c r="AM1553" t="str">
        <f t="shared" si="74"/>
        <v>18.000 a 19.999</v>
      </c>
    </row>
    <row r="1554" spans="1:39" x14ac:dyDescent="0.25">
      <c r="A1554" t="s">
        <v>5801</v>
      </c>
      <c r="B1554" t="s">
        <v>36</v>
      </c>
      <c r="C1554">
        <v>4150622</v>
      </c>
      <c r="D1554">
        <v>59558369691</v>
      </c>
      <c r="E1554" t="s">
        <v>5802</v>
      </c>
      <c r="F1554" t="s">
        <v>37</v>
      </c>
      <c r="G1554" t="s">
        <v>5803</v>
      </c>
      <c r="H1554" t="s">
        <v>48</v>
      </c>
      <c r="I1554" t="s">
        <v>39</v>
      </c>
      <c r="K1554" t="s">
        <v>40</v>
      </c>
      <c r="L1554" t="s">
        <v>54</v>
      </c>
      <c r="M1554">
        <v>294</v>
      </c>
      <c r="N1554" t="s">
        <v>137</v>
      </c>
      <c r="O1554" t="s">
        <v>86</v>
      </c>
      <c r="P1554">
        <v>294</v>
      </c>
      <c r="Q1554" t="s">
        <v>137</v>
      </c>
      <c r="R1554" t="s">
        <v>86</v>
      </c>
      <c r="T1554" t="s">
        <v>61</v>
      </c>
      <c r="U1554" t="s">
        <v>1241</v>
      </c>
      <c r="V1554" t="s">
        <v>44</v>
      </c>
      <c r="X1554" t="s">
        <v>45</v>
      </c>
      <c r="AA1554">
        <v>0</v>
      </c>
      <c r="AC1554">
        <v>0</v>
      </c>
      <c r="AG1554" t="s">
        <v>46</v>
      </c>
      <c r="AH1554" t="s">
        <v>158</v>
      </c>
      <c r="AI1554" s="1">
        <v>37662</v>
      </c>
      <c r="AJ1554">
        <v>19531.71</v>
      </c>
      <c r="AK1554" s="33">
        <f t="shared" si="72"/>
        <v>57</v>
      </c>
      <c r="AL1554" t="str">
        <f t="shared" si="73"/>
        <v>54-58</v>
      </c>
      <c r="AM1554" t="str">
        <f t="shared" si="74"/>
        <v>18.000 a 19.999</v>
      </c>
    </row>
    <row r="1555" spans="1:39" x14ac:dyDescent="0.25">
      <c r="A1555" t="s">
        <v>5804</v>
      </c>
      <c r="B1555" t="s">
        <v>36</v>
      </c>
      <c r="C1555">
        <v>2274954</v>
      </c>
      <c r="D1555">
        <v>30977987817</v>
      </c>
      <c r="E1555" t="s">
        <v>5805</v>
      </c>
      <c r="F1555" t="s">
        <v>37</v>
      </c>
      <c r="G1555" t="s">
        <v>5806</v>
      </c>
      <c r="H1555" t="s">
        <v>48</v>
      </c>
      <c r="I1555" t="s">
        <v>39</v>
      </c>
      <c r="K1555" t="s">
        <v>72</v>
      </c>
      <c r="M1555">
        <v>787</v>
      </c>
      <c r="N1555" t="s">
        <v>268</v>
      </c>
      <c r="O1555" t="s">
        <v>142</v>
      </c>
      <c r="P1555">
        <v>301</v>
      </c>
      <c r="Q1555" t="s">
        <v>69</v>
      </c>
      <c r="R1555" t="s">
        <v>70</v>
      </c>
      <c r="T1555" t="s">
        <v>61</v>
      </c>
      <c r="U1555" t="s">
        <v>1236</v>
      </c>
      <c r="V1555" t="s">
        <v>44</v>
      </c>
      <c r="X1555" t="s">
        <v>45</v>
      </c>
      <c r="AA1555">
        <v>0</v>
      </c>
      <c r="AC1555">
        <v>0</v>
      </c>
      <c r="AG1555" t="s">
        <v>46</v>
      </c>
      <c r="AH1555" t="s">
        <v>158</v>
      </c>
      <c r="AI1555" s="1">
        <v>42395</v>
      </c>
      <c r="AJ1555">
        <v>12272.12</v>
      </c>
      <c r="AK1555" s="33">
        <f t="shared" si="72"/>
        <v>40</v>
      </c>
      <c r="AL1555" t="str">
        <f t="shared" si="73"/>
        <v>39-43</v>
      </c>
      <c r="AM1555" t="str">
        <f t="shared" si="74"/>
        <v>12.000 a 13.999</v>
      </c>
    </row>
    <row r="1556" spans="1:39" x14ac:dyDescent="0.25">
      <c r="A1556" t="s">
        <v>5807</v>
      </c>
      <c r="B1556" t="s">
        <v>36</v>
      </c>
      <c r="C1556">
        <v>1664443</v>
      </c>
      <c r="D1556">
        <v>19509940828</v>
      </c>
      <c r="E1556" t="s">
        <v>435</v>
      </c>
      <c r="F1556" t="s">
        <v>37</v>
      </c>
      <c r="G1556" t="s">
        <v>5808</v>
      </c>
      <c r="H1556" t="s">
        <v>117</v>
      </c>
      <c r="I1556" t="s">
        <v>39</v>
      </c>
      <c r="K1556" t="s">
        <v>72</v>
      </c>
      <c r="L1556" t="s">
        <v>588</v>
      </c>
      <c r="M1556">
        <v>356</v>
      </c>
      <c r="N1556" t="s">
        <v>206</v>
      </c>
      <c r="O1556" t="s">
        <v>41</v>
      </c>
      <c r="P1556">
        <v>356</v>
      </c>
      <c r="Q1556" t="s">
        <v>206</v>
      </c>
      <c r="R1556" t="s">
        <v>41</v>
      </c>
      <c r="T1556" t="s">
        <v>61</v>
      </c>
      <c r="U1556" t="s">
        <v>1241</v>
      </c>
      <c r="V1556" t="s">
        <v>44</v>
      </c>
      <c r="X1556" t="s">
        <v>45</v>
      </c>
      <c r="AA1556">
        <v>0</v>
      </c>
      <c r="AC1556">
        <v>0</v>
      </c>
      <c r="AG1556" t="s">
        <v>46</v>
      </c>
      <c r="AH1556" t="s">
        <v>158</v>
      </c>
      <c r="AI1556" s="1">
        <v>39762</v>
      </c>
      <c r="AJ1556">
        <v>20949</v>
      </c>
      <c r="AK1556" s="33">
        <f t="shared" si="72"/>
        <v>46</v>
      </c>
      <c r="AL1556" t="str">
        <f t="shared" si="73"/>
        <v>44-48</v>
      </c>
      <c r="AM1556" t="str">
        <f t="shared" si="74"/>
        <v>20.000 ou mais</v>
      </c>
    </row>
    <row r="1557" spans="1:39" x14ac:dyDescent="0.25">
      <c r="A1557" t="s">
        <v>5809</v>
      </c>
      <c r="B1557" t="s">
        <v>36</v>
      </c>
      <c r="C1557">
        <v>2083728</v>
      </c>
      <c r="D1557">
        <v>24810620867</v>
      </c>
      <c r="E1557" t="s">
        <v>5810</v>
      </c>
      <c r="F1557" t="s">
        <v>37</v>
      </c>
      <c r="G1557" t="s">
        <v>5811</v>
      </c>
      <c r="H1557" t="s">
        <v>48</v>
      </c>
      <c r="I1557" t="s">
        <v>39</v>
      </c>
      <c r="K1557" t="s">
        <v>72</v>
      </c>
      <c r="M1557">
        <v>326</v>
      </c>
      <c r="N1557" t="s">
        <v>87</v>
      </c>
      <c r="O1557" t="s">
        <v>86</v>
      </c>
      <c r="P1557">
        <v>326</v>
      </c>
      <c r="Q1557" t="s">
        <v>87</v>
      </c>
      <c r="R1557" t="s">
        <v>86</v>
      </c>
      <c r="T1557" t="s">
        <v>61</v>
      </c>
      <c r="U1557" t="s">
        <v>1278</v>
      </c>
      <c r="V1557" t="s">
        <v>44</v>
      </c>
      <c r="X1557" t="s">
        <v>45</v>
      </c>
      <c r="AA1557">
        <v>0</v>
      </c>
      <c r="AC1557">
        <v>0</v>
      </c>
      <c r="AG1557" t="s">
        <v>46</v>
      </c>
      <c r="AH1557" t="s">
        <v>158</v>
      </c>
      <c r="AI1557" s="1">
        <v>41653</v>
      </c>
      <c r="AJ1557">
        <v>12763.01</v>
      </c>
      <c r="AK1557" s="33">
        <f t="shared" si="72"/>
        <v>48</v>
      </c>
      <c r="AL1557" t="str">
        <f t="shared" si="73"/>
        <v>44-48</v>
      </c>
      <c r="AM1557" t="str">
        <f t="shared" si="74"/>
        <v>12.000 a 13.999</v>
      </c>
    </row>
    <row r="1558" spans="1:39" x14ac:dyDescent="0.25">
      <c r="A1558" t="s">
        <v>5812</v>
      </c>
      <c r="B1558" t="s">
        <v>36</v>
      </c>
      <c r="C1558">
        <v>2307781</v>
      </c>
      <c r="D1558">
        <v>18322225865</v>
      </c>
      <c r="E1558" t="s">
        <v>5813</v>
      </c>
      <c r="F1558" t="s">
        <v>37</v>
      </c>
      <c r="G1558" t="s">
        <v>5814</v>
      </c>
      <c r="H1558" t="s">
        <v>48</v>
      </c>
      <c r="I1558" t="s">
        <v>39</v>
      </c>
      <c r="K1558" t="s">
        <v>72</v>
      </c>
      <c r="L1558" t="s">
        <v>73</v>
      </c>
      <c r="M1558">
        <v>326</v>
      </c>
      <c r="N1558" t="s">
        <v>87</v>
      </c>
      <c r="O1558" t="s">
        <v>86</v>
      </c>
      <c r="P1558">
        <v>326</v>
      </c>
      <c r="Q1558" t="s">
        <v>87</v>
      </c>
      <c r="R1558" t="s">
        <v>86</v>
      </c>
      <c r="S1558" t="s">
        <v>481</v>
      </c>
      <c r="T1558" t="s">
        <v>61</v>
      </c>
      <c r="U1558" t="s">
        <v>1252</v>
      </c>
      <c r="V1558" t="s">
        <v>44</v>
      </c>
      <c r="X1558" t="s">
        <v>45</v>
      </c>
      <c r="AA1558">
        <v>0</v>
      </c>
      <c r="AC1558">
        <v>0</v>
      </c>
      <c r="AG1558" t="s">
        <v>46</v>
      </c>
      <c r="AH1558" t="s">
        <v>158</v>
      </c>
      <c r="AI1558" s="1">
        <v>37386</v>
      </c>
      <c r="AJ1558">
        <v>20530.009999999998</v>
      </c>
      <c r="AK1558" s="33">
        <f t="shared" si="72"/>
        <v>52</v>
      </c>
      <c r="AL1558" t="str">
        <f t="shared" si="73"/>
        <v>49-53</v>
      </c>
      <c r="AM1558" t="str">
        <f t="shared" si="74"/>
        <v>20.000 ou mais</v>
      </c>
    </row>
    <row r="1559" spans="1:39" x14ac:dyDescent="0.25">
      <c r="A1559" t="s">
        <v>5815</v>
      </c>
      <c r="B1559" t="s">
        <v>36</v>
      </c>
      <c r="C1559">
        <v>3296160</v>
      </c>
      <c r="D1559">
        <v>18116465813</v>
      </c>
      <c r="E1559" t="s">
        <v>5816</v>
      </c>
      <c r="F1559" t="s">
        <v>37</v>
      </c>
      <c r="G1559" t="s">
        <v>5817</v>
      </c>
      <c r="H1559" t="s">
        <v>48</v>
      </c>
      <c r="I1559" t="s">
        <v>39</v>
      </c>
      <c r="K1559" t="s">
        <v>72</v>
      </c>
      <c r="M1559">
        <v>816</v>
      </c>
      <c r="N1559" t="s">
        <v>126</v>
      </c>
      <c r="O1559" t="s">
        <v>41</v>
      </c>
      <c r="P1559">
        <v>808</v>
      </c>
      <c r="Q1559" t="s">
        <v>127</v>
      </c>
      <c r="R1559" t="s">
        <v>41</v>
      </c>
      <c r="T1559" t="s">
        <v>61</v>
      </c>
      <c r="U1559" t="s">
        <v>1244</v>
      </c>
      <c r="V1559" t="s">
        <v>44</v>
      </c>
      <c r="X1559" t="s">
        <v>45</v>
      </c>
      <c r="AA1559">
        <v>0</v>
      </c>
      <c r="AC1559">
        <v>0</v>
      </c>
      <c r="AG1559" t="s">
        <v>46</v>
      </c>
      <c r="AH1559" t="s">
        <v>158</v>
      </c>
      <c r="AI1559" s="1">
        <v>44732</v>
      </c>
      <c r="AJ1559">
        <v>9616.18</v>
      </c>
      <c r="AK1559" s="33">
        <f t="shared" si="72"/>
        <v>52</v>
      </c>
      <c r="AL1559" t="str">
        <f t="shared" si="73"/>
        <v>49-53</v>
      </c>
      <c r="AM1559" t="str">
        <f t="shared" si="74"/>
        <v>8.000 a 9.999</v>
      </c>
    </row>
    <row r="1560" spans="1:39" x14ac:dyDescent="0.25">
      <c r="A1560" t="s">
        <v>5818</v>
      </c>
      <c r="B1560" t="s">
        <v>36</v>
      </c>
      <c r="C1560">
        <v>1674824</v>
      </c>
      <c r="D1560">
        <v>26106222878</v>
      </c>
      <c r="E1560" t="s">
        <v>5819</v>
      </c>
      <c r="F1560" t="s">
        <v>37</v>
      </c>
      <c r="G1560" t="s">
        <v>5820</v>
      </c>
      <c r="H1560" t="s">
        <v>48</v>
      </c>
      <c r="I1560" t="s">
        <v>39</v>
      </c>
      <c r="K1560" t="s">
        <v>72</v>
      </c>
      <c r="M1560">
        <v>802</v>
      </c>
      <c r="N1560" t="s">
        <v>289</v>
      </c>
      <c r="O1560" t="s">
        <v>55</v>
      </c>
      <c r="P1560">
        <v>1152</v>
      </c>
      <c r="Q1560" t="s">
        <v>113</v>
      </c>
      <c r="R1560" t="s">
        <v>55</v>
      </c>
      <c r="T1560" t="s">
        <v>61</v>
      </c>
      <c r="U1560" t="s">
        <v>1302</v>
      </c>
      <c r="V1560" t="s">
        <v>44</v>
      </c>
      <c r="X1560" t="s">
        <v>45</v>
      </c>
      <c r="AA1560">
        <v>0</v>
      </c>
      <c r="AC1560">
        <v>0</v>
      </c>
      <c r="AG1560" t="s">
        <v>46</v>
      </c>
      <c r="AH1560" t="s">
        <v>158</v>
      </c>
      <c r="AI1560" s="1">
        <v>41505</v>
      </c>
      <c r="AJ1560">
        <v>13273.52</v>
      </c>
      <c r="AK1560" s="33">
        <f t="shared" si="72"/>
        <v>47</v>
      </c>
      <c r="AL1560" t="str">
        <f t="shared" si="73"/>
        <v>44-48</v>
      </c>
      <c r="AM1560" t="str">
        <f t="shared" si="74"/>
        <v>12.000 a 13.999</v>
      </c>
    </row>
    <row r="1561" spans="1:39" x14ac:dyDescent="0.25">
      <c r="A1561" t="s">
        <v>5821</v>
      </c>
      <c r="B1561" t="s">
        <v>36</v>
      </c>
      <c r="C1561">
        <v>1767869</v>
      </c>
      <c r="D1561">
        <v>29545184809</v>
      </c>
      <c r="E1561" t="s">
        <v>5822</v>
      </c>
      <c r="F1561" t="s">
        <v>37</v>
      </c>
      <c r="G1561" t="s">
        <v>5823</v>
      </c>
      <c r="H1561" t="s">
        <v>48</v>
      </c>
      <c r="I1561" t="s">
        <v>39</v>
      </c>
      <c r="K1561" t="s">
        <v>72</v>
      </c>
      <c r="M1561">
        <v>288</v>
      </c>
      <c r="N1561" t="s">
        <v>186</v>
      </c>
      <c r="O1561" t="s">
        <v>86</v>
      </c>
      <c r="P1561">
        <v>288</v>
      </c>
      <c r="Q1561" t="s">
        <v>186</v>
      </c>
      <c r="R1561" t="s">
        <v>86</v>
      </c>
      <c r="T1561" t="s">
        <v>61</v>
      </c>
      <c r="U1561" t="s">
        <v>1269</v>
      </c>
      <c r="V1561" t="s">
        <v>44</v>
      </c>
      <c r="X1561" t="s">
        <v>45</v>
      </c>
      <c r="AA1561">
        <v>0</v>
      </c>
      <c r="AC1561">
        <v>0</v>
      </c>
      <c r="AG1561" t="s">
        <v>46</v>
      </c>
      <c r="AH1561" t="s">
        <v>158</v>
      </c>
      <c r="AI1561" s="1">
        <v>40242</v>
      </c>
      <c r="AJ1561">
        <v>18780.490000000002</v>
      </c>
      <c r="AK1561" s="33">
        <f t="shared" si="72"/>
        <v>42</v>
      </c>
      <c r="AL1561" t="str">
        <f t="shared" si="73"/>
        <v>39-43</v>
      </c>
      <c r="AM1561" t="str">
        <f t="shared" si="74"/>
        <v>18.000 a 19.999</v>
      </c>
    </row>
    <row r="1562" spans="1:39" x14ac:dyDescent="0.25">
      <c r="A1562" t="s">
        <v>5824</v>
      </c>
      <c r="B1562" t="s">
        <v>36</v>
      </c>
      <c r="C1562">
        <v>3204458</v>
      </c>
      <c r="D1562">
        <v>39509422894</v>
      </c>
      <c r="E1562" t="s">
        <v>5825</v>
      </c>
      <c r="F1562" t="s">
        <v>37</v>
      </c>
      <c r="G1562" t="s">
        <v>5826</v>
      </c>
      <c r="H1562" t="s">
        <v>48</v>
      </c>
      <c r="I1562" t="s">
        <v>39</v>
      </c>
      <c r="K1562" t="s">
        <v>72</v>
      </c>
      <c r="M1562">
        <v>314</v>
      </c>
      <c r="N1562" t="s">
        <v>135</v>
      </c>
      <c r="O1562" t="s">
        <v>86</v>
      </c>
      <c r="P1562">
        <v>314</v>
      </c>
      <c r="Q1562" t="s">
        <v>135</v>
      </c>
      <c r="R1562" t="s">
        <v>86</v>
      </c>
      <c r="T1562" t="s">
        <v>61</v>
      </c>
      <c r="U1562" t="s">
        <v>1534</v>
      </c>
      <c r="V1562" t="s">
        <v>44</v>
      </c>
      <c r="X1562" t="s">
        <v>45</v>
      </c>
      <c r="AA1562">
        <v>0</v>
      </c>
      <c r="AC1562">
        <v>0</v>
      </c>
      <c r="AG1562" t="s">
        <v>46</v>
      </c>
      <c r="AH1562" t="s">
        <v>158</v>
      </c>
      <c r="AI1562" s="1">
        <v>44082</v>
      </c>
      <c r="AJ1562">
        <v>10566.62</v>
      </c>
      <c r="AK1562" s="33">
        <f t="shared" si="72"/>
        <v>32</v>
      </c>
      <c r="AL1562" t="str">
        <f t="shared" si="73"/>
        <v>29-33</v>
      </c>
      <c r="AM1562" t="str">
        <f t="shared" si="74"/>
        <v>10.000 a 11.999</v>
      </c>
    </row>
    <row r="1563" spans="1:39" x14ac:dyDescent="0.25">
      <c r="A1563" t="s">
        <v>5827</v>
      </c>
      <c r="B1563" t="s">
        <v>36</v>
      </c>
      <c r="C1563">
        <v>2775943</v>
      </c>
      <c r="D1563">
        <v>7924329676</v>
      </c>
      <c r="E1563" t="s">
        <v>5828</v>
      </c>
      <c r="F1563" t="s">
        <v>37</v>
      </c>
      <c r="G1563" t="s">
        <v>5829</v>
      </c>
      <c r="H1563" t="s">
        <v>67</v>
      </c>
      <c r="I1563" t="s">
        <v>39</v>
      </c>
      <c r="K1563" t="s">
        <v>40</v>
      </c>
      <c r="M1563">
        <v>795</v>
      </c>
      <c r="N1563" t="s">
        <v>621</v>
      </c>
      <c r="O1563" t="s">
        <v>55</v>
      </c>
      <c r="P1563">
        <v>1158</v>
      </c>
      <c r="Q1563" t="s">
        <v>608</v>
      </c>
      <c r="R1563" t="s">
        <v>55</v>
      </c>
      <c r="T1563" t="s">
        <v>61</v>
      </c>
      <c r="U1563" t="s">
        <v>1257</v>
      </c>
      <c r="V1563" t="s">
        <v>44</v>
      </c>
      <c r="X1563" t="s">
        <v>45</v>
      </c>
      <c r="AA1563">
        <v>0</v>
      </c>
      <c r="AC1563">
        <v>0</v>
      </c>
      <c r="AG1563" t="s">
        <v>46</v>
      </c>
      <c r="AH1563" t="s">
        <v>158</v>
      </c>
      <c r="AI1563" s="1">
        <v>42047</v>
      </c>
      <c r="AJ1563">
        <v>11800.12</v>
      </c>
      <c r="AK1563" s="33">
        <f t="shared" si="72"/>
        <v>36</v>
      </c>
      <c r="AL1563" t="str">
        <f t="shared" si="73"/>
        <v>34-38</v>
      </c>
      <c r="AM1563" t="str">
        <f t="shared" si="74"/>
        <v>10.000 a 11.999</v>
      </c>
    </row>
    <row r="1564" spans="1:39" x14ac:dyDescent="0.25">
      <c r="A1564" t="s">
        <v>5830</v>
      </c>
      <c r="B1564" t="s">
        <v>36</v>
      </c>
      <c r="C1564">
        <v>1790625</v>
      </c>
      <c r="D1564">
        <v>1179208609</v>
      </c>
      <c r="E1564" t="s">
        <v>5831</v>
      </c>
      <c r="F1564" t="s">
        <v>37</v>
      </c>
      <c r="G1564" t="s">
        <v>5832</v>
      </c>
      <c r="H1564" t="s">
        <v>48</v>
      </c>
      <c r="I1564" t="s">
        <v>39</v>
      </c>
      <c r="K1564" t="s">
        <v>136</v>
      </c>
      <c r="M1564">
        <v>319</v>
      </c>
      <c r="N1564" t="s">
        <v>118</v>
      </c>
      <c r="O1564" t="s">
        <v>86</v>
      </c>
      <c r="P1564">
        <v>319</v>
      </c>
      <c r="Q1564" t="s">
        <v>118</v>
      </c>
      <c r="R1564" t="s">
        <v>86</v>
      </c>
      <c r="T1564" t="s">
        <v>61</v>
      </c>
      <c r="U1564" t="s">
        <v>1302</v>
      </c>
      <c r="V1564" t="s">
        <v>44</v>
      </c>
      <c r="X1564" t="s">
        <v>45</v>
      </c>
      <c r="AA1564">
        <v>0</v>
      </c>
      <c r="AC1564">
        <v>0</v>
      </c>
      <c r="AG1564" t="s">
        <v>46</v>
      </c>
      <c r="AH1564" t="s">
        <v>158</v>
      </c>
      <c r="AI1564" s="1">
        <v>40339</v>
      </c>
      <c r="AJ1564">
        <v>13890.89</v>
      </c>
      <c r="AK1564" s="33">
        <f t="shared" si="72"/>
        <v>44</v>
      </c>
      <c r="AL1564" t="str">
        <f t="shared" si="73"/>
        <v>44-48</v>
      </c>
      <c r="AM1564" t="str">
        <f t="shared" si="74"/>
        <v>12.000 a 13.999</v>
      </c>
    </row>
    <row r="1565" spans="1:39" x14ac:dyDescent="0.25">
      <c r="A1565" t="s">
        <v>5833</v>
      </c>
      <c r="B1565" t="s">
        <v>36</v>
      </c>
      <c r="C1565">
        <v>2843127</v>
      </c>
      <c r="D1565">
        <v>6030559664</v>
      </c>
      <c r="E1565" t="s">
        <v>5834</v>
      </c>
      <c r="F1565" t="s">
        <v>37</v>
      </c>
      <c r="G1565" t="s">
        <v>5835</v>
      </c>
      <c r="H1565" t="s">
        <v>38</v>
      </c>
      <c r="I1565" t="s">
        <v>39</v>
      </c>
      <c r="K1565" t="s">
        <v>40</v>
      </c>
      <c r="M1565">
        <v>305</v>
      </c>
      <c r="N1565" t="s">
        <v>100</v>
      </c>
      <c r="O1565" t="s">
        <v>86</v>
      </c>
      <c r="P1565">
        <v>305</v>
      </c>
      <c r="Q1565" t="s">
        <v>100</v>
      </c>
      <c r="R1565" t="s">
        <v>86</v>
      </c>
      <c r="T1565" t="s">
        <v>61</v>
      </c>
      <c r="U1565" t="s">
        <v>1257</v>
      </c>
      <c r="V1565" t="s">
        <v>44</v>
      </c>
      <c r="X1565" t="s">
        <v>45</v>
      </c>
      <c r="AA1565">
        <v>0</v>
      </c>
      <c r="AC1565">
        <v>0</v>
      </c>
      <c r="AG1565" t="s">
        <v>46</v>
      </c>
      <c r="AH1565" t="s">
        <v>47</v>
      </c>
      <c r="AI1565" s="1">
        <v>42304</v>
      </c>
      <c r="AJ1565">
        <v>7155.54</v>
      </c>
      <c r="AK1565" s="33">
        <f t="shared" si="72"/>
        <v>37</v>
      </c>
      <c r="AL1565" t="str">
        <f t="shared" si="73"/>
        <v>34-38</v>
      </c>
      <c r="AM1565" t="str">
        <f t="shared" si="74"/>
        <v>6.000 a 7.999</v>
      </c>
    </row>
    <row r="1566" spans="1:39" x14ac:dyDescent="0.25">
      <c r="A1566" t="s">
        <v>5836</v>
      </c>
      <c r="B1566" t="s">
        <v>36</v>
      </c>
      <c r="C1566">
        <v>2466371</v>
      </c>
      <c r="D1566">
        <v>93190034672</v>
      </c>
      <c r="E1566" t="s">
        <v>5837</v>
      </c>
      <c r="F1566" t="s">
        <v>37</v>
      </c>
      <c r="G1566" t="s">
        <v>5838</v>
      </c>
      <c r="H1566" t="s">
        <v>48</v>
      </c>
      <c r="I1566" t="s">
        <v>39</v>
      </c>
      <c r="K1566" t="s">
        <v>40</v>
      </c>
      <c r="L1566" t="s">
        <v>59</v>
      </c>
      <c r="M1566">
        <v>369</v>
      </c>
      <c r="N1566" t="s">
        <v>242</v>
      </c>
      <c r="O1566" t="s">
        <v>41</v>
      </c>
      <c r="P1566">
        <v>369</v>
      </c>
      <c r="Q1566" t="s">
        <v>242</v>
      </c>
      <c r="R1566" t="s">
        <v>41</v>
      </c>
      <c r="T1566" t="s">
        <v>61</v>
      </c>
      <c r="U1566" t="s">
        <v>1351</v>
      </c>
      <c r="V1566" t="s">
        <v>44</v>
      </c>
      <c r="X1566" t="s">
        <v>45</v>
      </c>
      <c r="AA1566">
        <v>0</v>
      </c>
      <c r="AC1566">
        <v>0</v>
      </c>
      <c r="AG1566" t="s">
        <v>46</v>
      </c>
      <c r="AH1566" t="s">
        <v>158</v>
      </c>
      <c r="AI1566" s="1">
        <v>38926</v>
      </c>
      <c r="AJ1566">
        <v>16591.91</v>
      </c>
      <c r="AK1566" s="33">
        <f t="shared" si="72"/>
        <v>50</v>
      </c>
      <c r="AL1566" t="str">
        <f t="shared" si="73"/>
        <v>49-53</v>
      </c>
      <c r="AM1566" t="str">
        <f t="shared" si="74"/>
        <v>16.000 a 17.999</v>
      </c>
    </row>
    <row r="1567" spans="1:39" x14ac:dyDescent="0.25">
      <c r="A1567" t="s">
        <v>5839</v>
      </c>
      <c r="B1567" t="s">
        <v>36</v>
      </c>
      <c r="C1567">
        <v>1948310</v>
      </c>
      <c r="D1567">
        <v>4086263645</v>
      </c>
      <c r="E1567" t="s">
        <v>220</v>
      </c>
      <c r="F1567" t="s">
        <v>37</v>
      </c>
      <c r="G1567" t="s">
        <v>5840</v>
      </c>
      <c r="H1567" t="s">
        <v>80</v>
      </c>
      <c r="I1567" t="s">
        <v>39</v>
      </c>
      <c r="K1567" t="s">
        <v>40</v>
      </c>
      <c r="M1567">
        <v>298</v>
      </c>
      <c r="N1567" t="s">
        <v>121</v>
      </c>
      <c r="O1567" t="s">
        <v>86</v>
      </c>
      <c r="P1567">
        <v>298</v>
      </c>
      <c r="Q1567" t="s">
        <v>121</v>
      </c>
      <c r="R1567" t="s">
        <v>86</v>
      </c>
      <c r="T1567" t="s">
        <v>61</v>
      </c>
      <c r="U1567" t="s">
        <v>1285</v>
      </c>
      <c r="V1567" t="s">
        <v>44</v>
      </c>
      <c r="X1567" t="s">
        <v>45</v>
      </c>
      <c r="AA1567">
        <v>0</v>
      </c>
      <c r="AC1567">
        <v>0</v>
      </c>
      <c r="AG1567" t="s">
        <v>46</v>
      </c>
      <c r="AH1567" t="s">
        <v>158</v>
      </c>
      <c r="AI1567" s="1">
        <v>41057</v>
      </c>
      <c r="AJ1567">
        <v>17255.59</v>
      </c>
      <c r="AK1567" s="33">
        <f t="shared" si="72"/>
        <v>45</v>
      </c>
      <c r="AL1567" t="str">
        <f t="shared" si="73"/>
        <v>44-48</v>
      </c>
      <c r="AM1567" t="str">
        <f t="shared" si="74"/>
        <v>16.000 a 17.999</v>
      </c>
    </row>
    <row r="1568" spans="1:39" x14ac:dyDescent="0.25">
      <c r="A1568" t="s">
        <v>5841</v>
      </c>
      <c r="B1568" t="s">
        <v>36</v>
      </c>
      <c r="C1568">
        <v>2328230</v>
      </c>
      <c r="D1568">
        <v>4024983644</v>
      </c>
      <c r="E1568" t="s">
        <v>5842</v>
      </c>
      <c r="F1568" t="s">
        <v>37</v>
      </c>
      <c r="G1568" t="s">
        <v>5843</v>
      </c>
      <c r="H1568" t="s">
        <v>48</v>
      </c>
      <c r="I1568" t="s">
        <v>39</v>
      </c>
      <c r="K1568" t="s">
        <v>40</v>
      </c>
      <c r="M1568">
        <v>305</v>
      </c>
      <c r="N1568" t="s">
        <v>100</v>
      </c>
      <c r="O1568" t="s">
        <v>86</v>
      </c>
      <c r="P1568">
        <v>305</v>
      </c>
      <c r="Q1568" t="s">
        <v>100</v>
      </c>
      <c r="R1568" t="s">
        <v>86</v>
      </c>
      <c r="T1568" t="s">
        <v>52</v>
      </c>
      <c r="U1568" t="s">
        <v>1278</v>
      </c>
      <c r="V1568" t="s">
        <v>44</v>
      </c>
      <c r="X1568" t="s">
        <v>45</v>
      </c>
      <c r="AA1568">
        <v>0</v>
      </c>
      <c r="AC1568">
        <v>0</v>
      </c>
      <c r="AG1568" t="s">
        <v>46</v>
      </c>
      <c r="AH1568" t="s">
        <v>47</v>
      </c>
      <c r="AI1568" s="1">
        <v>40833</v>
      </c>
      <c r="AJ1568">
        <v>11263.07</v>
      </c>
      <c r="AK1568" s="33">
        <f t="shared" si="72"/>
        <v>46</v>
      </c>
      <c r="AL1568" t="str">
        <f t="shared" si="73"/>
        <v>44-48</v>
      </c>
      <c r="AM1568" t="str">
        <f t="shared" si="74"/>
        <v>10.000 a 11.999</v>
      </c>
    </row>
    <row r="1569" spans="1:39" x14ac:dyDescent="0.25">
      <c r="A1569" t="s">
        <v>5844</v>
      </c>
      <c r="B1569" t="s">
        <v>36</v>
      </c>
      <c r="C1569">
        <v>2143773</v>
      </c>
      <c r="D1569">
        <v>30292887817</v>
      </c>
      <c r="E1569" t="s">
        <v>5845</v>
      </c>
      <c r="F1569" t="s">
        <v>53</v>
      </c>
      <c r="G1569" t="s">
        <v>5846</v>
      </c>
      <c r="H1569" t="s">
        <v>48</v>
      </c>
      <c r="I1569" t="s">
        <v>39</v>
      </c>
      <c r="K1569" t="s">
        <v>72</v>
      </c>
      <c r="M1569">
        <v>414</v>
      </c>
      <c r="N1569" t="s">
        <v>128</v>
      </c>
      <c r="O1569" t="s">
        <v>41</v>
      </c>
      <c r="P1569">
        <v>414</v>
      </c>
      <c r="Q1569" t="s">
        <v>128</v>
      </c>
      <c r="R1569" t="s">
        <v>41</v>
      </c>
      <c r="T1569" t="s">
        <v>61</v>
      </c>
      <c r="U1569" t="s">
        <v>1278</v>
      </c>
      <c r="V1569" t="s">
        <v>44</v>
      </c>
      <c r="X1569" t="s">
        <v>45</v>
      </c>
      <c r="AA1569">
        <v>0</v>
      </c>
      <c r="AC1569">
        <v>0</v>
      </c>
      <c r="AG1569" t="s">
        <v>46</v>
      </c>
      <c r="AH1569" t="s">
        <v>158</v>
      </c>
      <c r="AI1569" s="1">
        <v>41850</v>
      </c>
      <c r="AJ1569">
        <v>12763.01</v>
      </c>
      <c r="AK1569" s="33">
        <f t="shared" si="72"/>
        <v>40</v>
      </c>
      <c r="AL1569" t="str">
        <f t="shared" si="73"/>
        <v>39-43</v>
      </c>
      <c r="AM1569" t="str">
        <f t="shared" si="74"/>
        <v>12.000 a 13.999</v>
      </c>
    </row>
    <row r="1570" spans="1:39" x14ac:dyDescent="0.25">
      <c r="A1570" t="s">
        <v>5847</v>
      </c>
      <c r="B1570" t="s">
        <v>36</v>
      </c>
      <c r="C1570">
        <v>412659</v>
      </c>
      <c r="D1570">
        <v>36993743604</v>
      </c>
      <c r="E1570" t="s">
        <v>5848</v>
      </c>
      <c r="F1570" t="s">
        <v>53</v>
      </c>
      <c r="G1570" t="s">
        <v>5849</v>
      </c>
      <c r="H1570" t="s">
        <v>48</v>
      </c>
      <c r="I1570" t="s">
        <v>39</v>
      </c>
      <c r="K1570" t="s">
        <v>40</v>
      </c>
      <c r="L1570" t="s">
        <v>5850</v>
      </c>
      <c r="M1570">
        <v>379</v>
      </c>
      <c r="N1570" t="s">
        <v>560</v>
      </c>
      <c r="O1570" t="s">
        <v>41</v>
      </c>
      <c r="P1570">
        <v>376</v>
      </c>
      <c r="Q1570" t="s">
        <v>164</v>
      </c>
      <c r="R1570" t="s">
        <v>41</v>
      </c>
      <c r="T1570" t="s">
        <v>77</v>
      </c>
      <c r="U1570" t="s">
        <v>1302</v>
      </c>
      <c r="V1570" t="s">
        <v>44</v>
      </c>
      <c r="X1570" t="s">
        <v>45</v>
      </c>
      <c r="AA1570">
        <v>0</v>
      </c>
      <c r="AC1570">
        <v>0</v>
      </c>
      <c r="AG1570" t="s">
        <v>46</v>
      </c>
      <c r="AH1570" t="s">
        <v>47</v>
      </c>
      <c r="AI1570" s="1">
        <v>31444</v>
      </c>
      <c r="AJ1570">
        <v>4883.41</v>
      </c>
      <c r="AK1570" s="33">
        <f t="shared" si="72"/>
        <v>65</v>
      </c>
      <c r="AL1570" t="str">
        <f t="shared" si="73"/>
        <v>64-68</v>
      </c>
      <c r="AM1570" t="str">
        <f t="shared" si="74"/>
        <v>4.000 a 5.999</v>
      </c>
    </row>
    <row r="1571" spans="1:39" x14ac:dyDescent="0.25">
      <c r="A1571" t="s">
        <v>5851</v>
      </c>
      <c r="B1571" t="s">
        <v>36</v>
      </c>
      <c r="C1571">
        <v>1647155</v>
      </c>
      <c r="D1571">
        <v>64414361168</v>
      </c>
      <c r="E1571" t="s">
        <v>4055</v>
      </c>
      <c r="F1571" t="s">
        <v>53</v>
      </c>
      <c r="G1571" t="s">
        <v>5852</v>
      </c>
      <c r="H1571" t="s">
        <v>80</v>
      </c>
      <c r="I1571" t="s">
        <v>39</v>
      </c>
      <c r="K1571" t="s">
        <v>56</v>
      </c>
      <c r="M1571">
        <v>783</v>
      </c>
      <c r="N1571" t="s">
        <v>376</v>
      </c>
      <c r="O1571" t="s">
        <v>142</v>
      </c>
      <c r="P1571">
        <v>414</v>
      </c>
      <c r="Q1571" t="s">
        <v>128</v>
      </c>
      <c r="R1571" t="s">
        <v>41</v>
      </c>
      <c r="T1571" t="s">
        <v>61</v>
      </c>
      <c r="U1571" t="s">
        <v>1351</v>
      </c>
      <c r="V1571" t="s">
        <v>44</v>
      </c>
      <c r="X1571" t="s">
        <v>45</v>
      </c>
      <c r="AA1571">
        <v>0</v>
      </c>
      <c r="AC1571">
        <v>0</v>
      </c>
      <c r="AG1571" t="s">
        <v>46</v>
      </c>
      <c r="AH1571" t="s">
        <v>158</v>
      </c>
      <c r="AI1571" s="1">
        <v>41122</v>
      </c>
      <c r="AJ1571">
        <v>16591.91</v>
      </c>
      <c r="AK1571" s="33">
        <f t="shared" si="72"/>
        <v>47</v>
      </c>
      <c r="AL1571" t="str">
        <f t="shared" si="73"/>
        <v>44-48</v>
      </c>
      <c r="AM1571" t="str">
        <f t="shared" si="74"/>
        <v>16.000 a 17.999</v>
      </c>
    </row>
    <row r="1572" spans="1:39" x14ac:dyDescent="0.25">
      <c r="A1572" t="s">
        <v>5853</v>
      </c>
      <c r="B1572" t="s">
        <v>36</v>
      </c>
      <c r="C1572">
        <v>2031975</v>
      </c>
      <c r="D1572">
        <v>14755154804</v>
      </c>
      <c r="E1572" t="s">
        <v>5854</v>
      </c>
      <c r="F1572" t="s">
        <v>53</v>
      </c>
      <c r="G1572" t="s">
        <v>5855</v>
      </c>
      <c r="H1572" t="s">
        <v>48</v>
      </c>
      <c r="I1572" t="s">
        <v>39</v>
      </c>
      <c r="K1572" t="s">
        <v>72</v>
      </c>
      <c r="M1572">
        <v>403</v>
      </c>
      <c r="N1572" t="s">
        <v>105</v>
      </c>
      <c r="O1572" t="s">
        <v>41</v>
      </c>
      <c r="P1572">
        <v>403</v>
      </c>
      <c r="Q1572" t="s">
        <v>105</v>
      </c>
      <c r="R1572" t="s">
        <v>41</v>
      </c>
      <c r="T1572" t="s">
        <v>61</v>
      </c>
      <c r="U1572" t="s">
        <v>1278</v>
      </c>
      <c r="V1572" t="s">
        <v>44</v>
      </c>
      <c r="X1572" t="s">
        <v>45</v>
      </c>
      <c r="AA1572">
        <v>0</v>
      </c>
      <c r="AC1572">
        <v>0</v>
      </c>
      <c r="AG1572" t="s">
        <v>46</v>
      </c>
      <c r="AH1572" t="s">
        <v>158</v>
      </c>
      <c r="AI1572" s="1">
        <v>41431</v>
      </c>
      <c r="AJ1572">
        <v>12763.01</v>
      </c>
      <c r="AK1572" s="33">
        <f t="shared" si="72"/>
        <v>51</v>
      </c>
      <c r="AL1572" t="str">
        <f t="shared" si="73"/>
        <v>49-53</v>
      </c>
      <c r="AM1572" t="str">
        <f t="shared" si="74"/>
        <v>12.000 a 13.999</v>
      </c>
    </row>
    <row r="1573" spans="1:39" x14ac:dyDescent="0.25">
      <c r="A1573" t="s">
        <v>5856</v>
      </c>
      <c r="B1573" t="s">
        <v>36</v>
      </c>
      <c r="C1573">
        <v>1282379</v>
      </c>
      <c r="D1573">
        <v>99741199791</v>
      </c>
      <c r="E1573" t="s">
        <v>5857</v>
      </c>
      <c r="F1573" t="s">
        <v>53</v>
      </c>
      <c r="G1573" t="s">
        <v>5858</v>
      </c>
      <c r="H1573" t="s">
        <v>67</v>
      </c>
      <c r="I1573" t="s">
        <v>39</v>
      </c>
      <c r="K1573" t="s">
        <v>114</v>
      </c>
      <c r="L1573" t="s">
        <v>216</v>
      </c>
      <c r="M1573">
        <v>808</v>
      </c>
      <c r="N1573" t="s">
        <v>127</v>
      </c>
      <c r="O1573" t="s">
        <v>41</v>
      </c>
      <c r="P1573">
        <v>808</v>
      </c>
      <c r="Q1573" t="s">
        <v>127</v>
      </c>
      <c r="R1573" t="s">
        <v>41</v>
      </c>
      <c r="T1573" t="s">
        <v>61</v>
      </c>
      <c r="U1573" t="s">
        <v>1252</v>
      </c>
      <c r="V1573" t="s">
        <v>44</v>
      </c>
      <c r="X1573" t="s">
        <v>45</v>
      </c>
      <c r="AA1573">
        <v>0</v>
      </c>
      <c r="AC1573">
        <v>0</v>
      </c>
      <c r="AG1573" t="s">
        <v>46</v>
      </c>
      <c r="AH1573" t="s">
        <v>158</v>
      </c>
      <c r="AI1573" s="1">
        <v>38947</v>
      </c>
      <c r="AJ1573">
        <v>20530.009999999998</v>
      </c>
      <c r="AK1573" s="33">
        <f t="shared" si="72"/>
        <v>55</v>
      </c>
      <c r="AL1573" t="str">
        <f t="shared" si="73"/>
        <v>54-58</v>
      </c>
      <c r="AM1573" t="str">
        <f t="shared" si="74"/>
        <v>20.000 ou mais</v>
      </c>
    </row>
    <row r="1574" spans="1:39" x14ac:dyDescent="0.25">
      <c r="A1574" t="s">
        <v>5859</v>
      </c>
      <c r="B1574" t="s">
        <v>36</v>
      </c>
      <c r="C1574">
        <v>2032103</v>
      </c>
      <c r="D1574">
        <v>865179611</v>
      </c>
      <c r="E1574" t="s">
        <v>4866</v>
      </c>
      <c r="F1574" t="s">
        <v>53</v>
      </c>
      <c r="G1574" t="s">
        <v>5860</v>
      </c>
      <c r="H1574" t="s">
        <v>48</v>
      </c>
      <c r="I1574" t="s">
        <v>39</v>
      </c>
      <c r="K1574" t="s">
        <v>40</v>
      </c>
      <c r="M1574">
        <v>403</v>
      </c>
      <c r="N1574" t="s">
        <v>105</v>
      </c>
      <c r="O1574" t="s">
        <v>41</v>
      </c>
      <c r="P1574">
        <v>403</v>
      </c>
      <c r="Q1574" t="s">
        <v>105</v>
      </c>
      <c r="R1574" t="s">
        <v>41</v>
      </c>
      <c r="T1574" t="s">
        <v>61</v>
      </c>
      <c r="U1574" t="s">
        <v>1236</v>
      </c>
      <c r="V1574" t="s">
        <v>44</v>
      </c>
      <c r="X1574" t="s">
        <v>45</v>
      </c>
      <c r="AA1574">
        <v>0</v>
      </c>
      <c r="AC1574">
        <v>0</v>
      </c>
      <c r="AG1574" t="s">
        <v>46</v>
      </c>
      <c r="AH1574" t="s">
        <v>158</v>
      </c>
      <c r="AI1574" s="1">
        <v>41431</v>
      </c>
      <c r="AJ1574">
        <v>13255.3</v>
      </c>
      <c r="AK1574" s="33">
        <f t="shared" si="72"/>
        <v>46</v>
      </c>
      <c r="AL1574" t="str">
        <f t="shared" si="73"/>
        <v>44-48</v>
      </c>
      <c r="AM1574" t="str">
        <f t="shared" si="74"/>
        <v>12.000 a 13.999</v>
      </c>
    </row>
    <row r="1575" spans="1:39" x14ac:dyDescent="0.25">
      <c r="A1575" t="s">
        <v>5861</v>
      </c>
      <c r="B1575" t="s">
        <v>36</v>
      </c>
      <c r="C1575">
        <v>1775416</v>
      </c>
      <c r="D1575">
        <v>25929928800</v>
      </c>
      <c r="E1575" t="s">
        <v>3579</v>
      </c>
      <c r="F1575" t="s">
        <v>53</v>
      </c>
      <c r="G1575" t="s">
        <v>5862</v>
      </c>
      <c r="H1575" t="s">
        <v>48</v>
      </c>
      <c r="I1575" t="s">
        <v>39</v>
      </c>
      <c r="K1575" t="s">
        <v>72</v>
      </c>
      <c r="M1575">
        <v>288</v>
      </c>
      <c r="N1575" t="s">
        <v>186</v>
      </c>
      <c r="O1575" t="s">
        <v>86</v>
      </c>
      <c r="P1575">
        <v>288</v>
      </c>
      <c r="Q1575" t="s">
        <v>186</v>
      </c>
      <c r="R1575" t="s">
        <v>86</v>
      </c>
      <c r="T1575" t="s">
        <v>61</v>
      </c>
      <c r="U1575" t="s">
        <v>1285</v>
      </c>
      <c r="V1575" t="s">
        <v>44</v>
      </c>
      <c r="X1575" t="s">
        <v>45</v>
      </c>
      <c r="AA1575">
        <v>0</v>
      </c>
      <c r="AC1575">
        <v>0</v>
      </c>
      <c r="AG1575" t="s">
        <v>46</v>
      </c>
      <c r="AH1575" t="s">
        <v>158</v>
      </c>
      <c r="AI1575" s="1">
        <v>40263</v>
      </c>
      <c r="AJ1575">
        <v>17255.59</v>
      </c>
      <c r="AK1575" s="33">
        <f t="shared" si="72"/>
        <v>45</v>
      </c>
      <c r="AL1575" t="str">
        <f t="shared" si="73"/>
        <v>44-48</v>
      </c>
      <c r="AM1575" t="str">
        <f t="shared" si="74"/>
        <v>16.000 a 17.999</v>
      </c>
    </row>
    <row r="1576" spans="1:39" x14ac:dyDescent="0.25">
      <c r="A1576" t="s">
        <v>5863</v>
      </c>
      <c r="B1576" t="s">
        <v>36</v>
      </c>
      <c r="C1576">
        <v>2536376</v>
      </c>
      <c r="D1576">
        <v>14590814803</v>
      </c>
      <c r="E1576" t="s">
        <v>5864</v>
      </c>
      <c r="F1576" t="s">
        <v>37</v>
      </c>
      <c r="G1576" t="s">
        <v>5865</v>
      </c>
      <c r="H1576" t="s">
        <v>48</v>
      </c>
      <c r="I1576" t="s">
        <v>39</v>
      </c>
      <c r="K1576" t="s">
        <v>72</v>
      </c>
      <c r="L1576" t="s">
        <v>5866</v>
      </c>
      <c r="M1576">
        <v>1321</v>
      </c>
      <c r="N1576" t="s">
        <v>5867</v>
      </c>
      <c r="O1576" t="s">
        <v>86</v>
      </c>
      <c r="P1576">
        <v>314</v>
      </c>
      <c r="Q1576" t="s">
        <v>135</v>
      </c>
      <c r="R1576" t="s">
        <v>86</v>
      </c>
      <c r="T1576" t="s">
        <v>61</v>
      </c>
      <c r="U1576" t="s">
        <v>1241</v>
      </c>
      <c r="V1576" t="s">
        <v>44</v>
      </c>
      <c r="X1576" t="s">
        <v>45</v>
      </c>
      <c r="AA1576">
        <v>0</v>
      </c>
      <c r="AC1576">
        <v>0</v>
      </c>
      <c r="AG1576" t="s">
        <v>46</v>
      </c>
      <c r="AH1576" t="s">
        <v>158</v>
      </c>
      <c r="AI1576" s="1">
        <v>39660</v>
      </c>
      <c r="AJ1576">
        <v>22676.639999999999</v>
      </c>
      <c r="AK1576" s="33">
        <f t="shared" si="72"/>
        <v>50</v>
      </c>
      <c r="AL1576" t="str">
        <f t="shared" si="73"/>
        <v>49-53</v>
      </c>
      <c r="AM1576" t="str">
        <f t="shared" si="74"/>
        <v>20.000 ou mais</v>
      </c>
    </row>
    <row r="1577" spans="1:39" x14ac:dyDescent="0.25">
      <c r="A1577" t="s">
        <v>5868</v>
      </c>
      <c r="B1577" t="s">
        <v>36</v>
      </c>
      <c r="C1577">
        <v>1247951</v>
      </c>
      <c r="D1577">
        <v>5294317699</v>
      </c>
      <c r="E1577" t="s">
        <v>5869</v>
      </c>
      <c r="F1577" t="s">
        <v>53</v>
      </c>
      <c r="G1577" t="s">
        <v>5870</v>
      </c>
      <c r="H1577" t="s">
        <v>38</v>
      </c>
      <c r="I1577" t="s">
        <v>39</v>
      </c>
      <c r="K1577" t="s">
        <v>40</v>
      </c>
      <c r="M1577">
        <v>817</v>
      </c>
      <c r="N1577" t="s">
        <v>149</v>
      </c>
      <c r="O1577" t="s">
        <v>41</v>
      </c>
      <c r="P1577">
        <v>808</v>
      </c>
      <c r="Q1577" t="s">
        <v>127</v>
      </c>
      <c r="R1577" t="s">
        <v>41</v>
      </c>
      <c r="T1577" t="s">
        <v>52</v>
      </c>
      <c r="U1577" t="s">
        <v>1434</v>
      </c>
      <c r="V1577" t="s">
        <v>44</v>
      </c>
      <c r="X1577" t="s">
        <v>45</v>
      </c>
      <c r="AA1577">
        <v>0</v>
      </c>
      <c r="AC1577">
        <v>0</v>
      </c>
      <c r="AG1577" t="s">
        <v>46</v>
      </c>
      <c r="AH1577" t="s">
        <v>158</v>
      </c>
      <c r="AI1577" s="1">
        <v>42822</v>
      </c>
      <c r="AJ1577">
        <v>7803.45</v>
      </c>
      <c r="AK1577" s="33">
        <f t="shared" si="72"/>
        <v>43</v>
      </c>
      <c r="AL1577" t="str">
        <f t="shared" si="73"/>
        <v>39-43</v>
      </c>
      <c r="AM1577" t="str">
        <f t="shared" si="74"/>
        <v>6.000 a 7.999</v>
      </c>
    </row>
    <row r="1578" spans="1:39" x14ac:dyDescent="0.25">
      <c r="A1578" t="s">
        <v>5871</v>
      </c>
      <c r="B1578" t="s">
        <v>36</v>
      </c>
      <c r="C1578">
        <v>1840404</v>
      </c>
      <c r="D1578">
        <v>1219929697</v>
      </c>
      <c r="E1578" t="s">
        <v>530</v>
      </c>
      <c r="F1578" t="s">
        <v>53</v>
      </c>
      <c r="G1578" t="s">
        <v>5872</v>
      </c>
      <c r="H1578" t="s">
        <v>48</v>
      </c>
      <c r="I1578" t="s">
        <v>39</v>
      </c>
      <c r="K1578" t="s">
        <v>40</v>
      </c>
      <c r="M1578">
        <v>410</v>
      </c>
      <c r="N1578" t="s">
        <v>253</v>
      </c>
      <c r="O1578" t="s">
        <v>41</v>
      </c>
      <c r="P1578">
        <v>410</v>
      </c>
      <c r="Q1578" t="s">
        <v>253</v>
      </c>
      <c r="R1578" t="s">
        <v>41</v>
      </c>
      <c r="T1578" t="s">
        <v>61</v>
      </c>
      <c r="U1578" t="s">
        <v>1285</v>
      </c>
      <c r="V1578" t="s">
        <v>44</v>
      </c>
      <c r="X1578" t="s">
        <v>45</v>
      </c>
      <c r="AA1578">
        <v>0</v>
      </c>
      <c r="AC1578">
        <v>0</v>
      </c>
      <c r="AG1578" t="s">
        <v>46</v>
      </c>
      <c r="AH1578" t="s">
        <v>158</v>
      </c>
      <c r="AI1578" s="1">
        <v>40561</v>
      </c>
      <c r="AJ1578">
        <v>21108.35</v>
      </c>
      <c r="AK1578" s="33">
        <f t="shared" si="72"/>
        <v>42</v>
      </c>
      <c r="AL1578" t="str">
        <f t="shared" si="73"/>
        <v>39-43</v>
      </c>
      <c r="AM1578" t="str">
        <f t="shared" si="74"/>
        <v>20.000 ou mais</v>
      </c>
    </row>
    <row r="1579" spans="1:39" x14ac:dyDescent="0.25">
      <c r="A1579" t="s">
        <v>5873</v>
      </c>
      <c r="B1579" t="s">
        <v>36</v>
      </c>
      <c r="C1579">
        <v>2994727</v>
      </c>
      <c r="D1579">
        <v>30840092873</v>
      </c>
      <c r="E1579" t="s">
        <v>2572</v>
      </c>
      <c r="F1579" t="s">
        <v>53</v>
      </c>
      <c r="G1579" t="s">
        <v>5874</v>
      </c>
      <c r="H1579" t="s">
        <v>48</v>
      </c>
      <c r="I1579" t="s">
        <v>39</v>
      </c>
      <c r="K1579" t="s">
        <v>72</v>
      </c>
      <c r="M1579">
        <v>577</v>
      </c>
      <c r="N1579" t="s">
        <v>607</v>
      </c>
      <c r="O1579" t="s">
        <v>55</v>
      </c>
      <c r="P1579">
        <v>1158</v>
      </c>
      <c r="Q1579" t="s">
        <v>608</v>
      </c>
      <c r="R1579" t="s">
        <v>55</v>
      </c>
      <c r="T1579" t="s">
        <v>61</v>
      </c>
      <c r="U1579" t="s">
        <v>1236</v>
      </c>
      <c r="V1579" t="s">
        <v>44</v>
      </c>
      <c r="X1579" t="s">
        <v>45</v>
      </c>
      <c r="AA1579">
        <v>0</v>
      </c>
      <c r="AC1579">
        <v>0</v>
      </c>
      <c r="AG1579" t="s">
        <v>46</v>
      </c>
      <c r="AH1579" t="s">
        <v>158</v>
      </c>
      <c r="AI1579" s="1">
        <v>43027</v>
      </c>
      <c r="AJ1579">
        <v>12272.12</v>
      </c>
      <c r="AK1579" s="33">
        <f t="shared" si="72"/>
        <v>40</v>
      </c>
      <c r="AL1579" t="str">
        <f t="shared" si="73"/>
        <v>39-43</v>
      </c>
      <c r="AM1579" t="str">
        <f t="shared" si="74"/>
        <v>12.000 a 13.999</v>
      </c>
    </row>
    <row r="1580" spans="1:39" x14ac:dyDescent="0.25">
      <c r="A1580" t="s">
        <v>5875</v>
      </c>
      <c r="B1580" t="s">
        <v>36</v>
      </c>
      <c r="C1580">
        <v>1945432</v>
      </c>
      <c r="D1580">
        <v>5301522663</v>
      </c>
      <c r="E1580" t="s">
        <v>533</v>
      </c>
      <c r="F1580" t="s">
        <v>53</v>
      </c>
      <c r="G1580" t="s">
        <v>5876</v>
      </c>
      <c r="H1580" t="s">
        <v>48</v>
      </c>
      <c r="I1580" t="s">
        <v>39</v>
      </c>
      <c r="K1580" t="s">
        <v>40</v>
      </c>
      <c r="M1580">
        <v>789</v>
      </c>
      <c r="N1580" t="s">
        <v>252</v>
      </c>
      <c r="O1580" t="s">
        <v>104</v>
      </c>
      <c r="P1580">
        <v>410</v>
      </c>
      <c r="Q1580" t="s">
        <v>253</v>
      </c>
      <c r="R1580" t="s">
        <v>41</v>
      </c>
      <c r="T1580" t="s">
        <v>61</v>
      </c>
      <c r="U1580" t="s">
        <v>1285</v>
      </c>
      <c r="V1580" t="s">
        <v>44</v>
      </c>
      <c r="X1580" t="s">
        <v>45</v>
      </c>
      <c r="AA1580">
        <v>0</v>
      </c>
      <c r="AC1580">
        <v>0</v>
      </c>
      <c r="AG1580" t="s">
        <v>46</v>
      </c>
      <c r="AH1580" t="s">
        <v>158</v>
      </c>
      <c r="AI1580" s="1">
        <v>41050</v>
      </c>
      <c r="AJ1580">
        <v>17255.59</v>
      </c>
      <c r="AK1580" s="33">
        <f t="shared" si="72"/>
        <v>41</v>
      </c>
      <c r="AL1580" t="str">
        <f t="shared" si="73"/>
        <v>39-43</v>
      </c>
      <c r="AM1580" t="str">
        <f t="shared" si="74"/>
        <v>16.000 a 17.999</v>
      </c>
    </row>
    <row r="1581" spans="1:39" x14ac:dyDescent="0.25">
      <c r="A1581" t="s">
        <v>5877</v>
      </c>
      <c r="B1581" t="s">
        <v>36</v>
      </c>
      <c r="C1581">
        <v>3014655</v>
      </c>
      <c r="D1581">
        <v>1839617063</v>
      </c>
      <c r="E1581" t="s">
        <v>5878</v>
      </c>
      <c r="F1581" t="s">
        <v>53</v>
      </c>
      <c r="G1581" t="s">
        <v>5879</v>
      </c>
      <c r="H1581" t="s">
        <v>48</v>
      </c>
      <c r="I1581" t="s">
        <v>39</v>
      </c>
      <c r="K1581" t="s">
        <v>271</v>
      </c>
      <c r="M1581">
        <v>332</v>
      </c>
      <c r="N1581" t="s">
        <v>82</v>
      </c>
      <c r="O1581" t="s">
        <v>81</v>
      </c>
      <c r="P1581">
        <v>332</v>
      </c>
      <c r="Q1581" t="s">
        <v>82</v>
      </c>
      <c r="R1581" t="s">
        <v>81</v>
      </c>
      <c r="T1581" t="s">
        <v>61</v>
      </c>
      <c r="U1581" t="s">
        <v>1257</v>
      </c>
      <c r="V1581" t="s">
        <v>44</v>
      </c>
      <c r="X1581" t="s">
        <v>45</v>
      </c>
      <c r="AA1581">
        <v>0</v>
      </c>
      <c r="AC1581">
        <v>0</v>
      </c>
      <c r="AG1581" t="s">
        <v>46</v>
      </c>
      <c r="AH1581" t="s">
        <v>158</v>
      </c>
      <c r="AI1581" s="1">
        <v>43158</v>
      </c>
      <c r="AJ1581">
        <v>11800.12</v>
      </c>
      <c r="AK1581" s="33">
        <f t="shared" si="72"/>
        <v>34</v>
      </c>
      <c r="AL1581" t="str">
        <f t="shared" si="73"/>
        <v>34-38</v>
      </c>
      <c r="AM1581" t="str">
        <f t="shared" si="74"/>
        <v>10.000 a 11.999</v>
      </c>
    </row>
    <row r="1582" spans="1:39" x14ac:dyDescent="0.25">
      <c r="A1582" t="s">
        <v>5880</v>
      </c>
      <c r="B1582" t="s">
        <v>36</v>
      </c>
      <c r="C1582">
        <v>1452764</v>
      </c>
      <c r="D1582">
        <v>7150090796</v>
      </c>
      <c r="E1582" t="s">
        <v>5881</v>
      </c>
      <c r="F1582" t="s">
        <v>53</v>
      </c>
      <c r="G1582" t="s">
        <v>5882</v>
      </c>
      <c r="H1582" t="s">
        <v>80</v>
      </c>
      <c r="I1582" t="s">
        <v>39</v>
      </c>
      <c r="K1582" t="s">
        <v>138</v>
      </c>
      <c r="M1582">
        <v>787</v>
      </c>
      <c r="N1582" t="s">
        <v>268</v>
      </c>
      <c r="O1582" t="s">
        <v>142</v>
      </c>
      <c r="P1582">
        <v>301</v>
      </c>
      <c r="Q1582" t="s">
        <v>69</v>
      </c>
      <c r="R1582" t="s">
        <v>70</v>
      </c>
      <c r="T1582" t="s">
        <v>61</v>
      </c>
      <c r="U1582" t="s">
        <v>1351</v>
      </c>
      <c r="V1582" t="s">
        <v>44</v>
      </c>
      <c r="X1582" t="s">
        <v>45</v>
      </c>
      <c r="AA1582">
        <v>0</v>
      </c>
      <c r="AC1582">
        <v>0</v>
      </c>
      <c r="AG1582" t="s">
        <v>46</v>
      </c>
      <c r="AH1582" t="s">
        <v>158</v>
      </c>
      <c r="AI1582" s="1">
        <v>41235</v>
      </c>
      <c r="AJ1582">
        <v>16591.91</v>
      </c>
      <c r="AK1582" s="33">
        <f t="shared" si="72"/>
        <v>46</v>
      </c>
      <c r="AL1582" t="str">
        <f t="shared" si="73"/>
        <v>44-48</v>
      </c>
      <c r="AM1582" t="str">
        <f t="shared" si="74"/>
        <v>16.000 a 17.999</v>
      </c>
    </row>
    <row r="1583" spans="1:39" x14ac:dyDescent="0.25">
      <c r="A1583" t="s">
        <v>5883</v>
      </c>
      <c r="B1583" t="s">
        <v>36</v>
      </c>
      <c r="C1583">
        <v>1012883</v>
      </c>
      <c r="D1583">
        <v>30328414883</v>
      </c>
      <c r="E1583" t="s">
        <v>5884</v>
      </c>
      <c r="F1583" t="s">
        <v>53</v>
      </c>
      <c r="G1583" t="s">
        <v>5885</v>
      </c>
      <c r="H1583" t="s">
        <v>48</v>
      </c>
      <c r="I1583" t="s">
        <v>39</v>
      </c>
      <c r="K1583" t="s">
        <v>72</v>
      </c>
      <c r="M1583">
        <v>356</v>
      </c>
      <c r="N1583" t="s">
        <v>206</v>
      </c>
      <c r="O1583" t="s">
        <v>41</v>
      </c>
      <c r="P1583">
        <v>356</v>
      </c>
      <c r="Q1583" t="s">
        <v>206</v>
      </c>
      <c r="R1583" t="s">
        <v>41</v>
      </c>
      <c r="T1583" t="s">
        <v>61</v>
      </c>
      <c r="U1583" t="s">
        <v>1257</v>
      </c>
      <c r="V1583" t="s">
        <v>44</v>
      </c>
      <c r="X1583" t="s">
        <v>45</v>
      </c>
      <c r="AA1583">
        <v>26241</v>
      </c>
      <c r="AB1583" t="s">
        <v>750</v>
      </c>
      <c r="AC1583">
        <v>0</v>
      </c>
      <c r="AG1583" t="s">
        <v>46</v>
      </c>
      <c r="AH1583" t="s">
        <v>158</v>
      </c>
      <c r="AI1583" s="1">
        <v>44357</v>
      </c>
      <c r="AJ1583">
        <v>11800.12</v>
      </c>
      <c r="AK1583" s="33">
        <f t="shared" si="72"/>
        <v>40</v>
      </c>
      <c r="AL1583" t="str">
        <f t="shared" si="73"/>
        <v>39-43</v>
      </c>
      <c r="AM1583" t="str">
        <f t="shared" si="74"/>
        <v>10.000 a 11.999</v>
      </c>
    </row>
    <row r="1584" spans="1:39" x14ac:dyDescent="0.25">
      <c r="A1584" t="s">
        <v>5886</v>
      </c>
      <c r="B1584" t="s">
        <v>36</v>
      </c>
      <c r="C1584">
        <v>3274268</v>
      </c>
      <c r="D1584">
        <v>75379619649</v>
      </c>
      <c r="E1584" t="s">
        <v>5887</v>
      </c>
      <c r="F1584" t="s">
        <v>53</v>
      </c>
      <c r="G1584" t="s">
        <v>686</v>
      </c>
      <c r="H1584" t="s">
        <v>48</v>
      </c>
      <c r="I1584" t="s">
        <v>39</v>
      </c>
      <c r="K1584" t="s">
        <v>40</v>
      </c>
      <c r="M1584">
        <v>305</v>
      </c>
      <c r="N1584" t="s">
        <v>100</v>
      </c>
      <c r="O1584" t="s">
        <v>86</v>
      </c>
      <c r="P1584">
        <v>305</v>
      </c>
      <c r="Q1584" t="s">
        <v>100</v>
      </c>
      <c r="R1584" t="s">
        <v>86</v>
      </c>
      <c r="T1584" t="s">
        <v>61</v>
      </c>
      <c r="U1584" t="s">
        <v>1278</v>
      </c>
      <c r="V1584" t="s">
        <v>44</v>
      </c>
      <c r="X1584" t="s">
        <v>45</v>
      </c>
      <c r="AA1584">
        <v>0</v>
      </c>
      <c r="AC1584">
        <v>0</v>
      </c>
      <c r="AG1584" t="s">
        <v>46</v>
      </c>
      <c r="AH1584" t="s">
        <v>47</v>
      </c>
      <c r="AI1584" s="1">
        <v>40378</v>
      </c>
      <c r="AJ1584">
        <v>7739.43</v>
      </c>
      <c r="AK1584" s="33">
        <f t="shared" si="72"/>
        <v>53</v>
      </c>
      <c r="AL1584" t="str">
        <f t="shared" si="73"/>
        <v>49-53</v>
      </c>
      <c r="AM1584" t="str">
        <f t="shared" si="74"/>
        <v>6.000 a 7.999</v>
      </c>
    </row>
    <row r="1585" spans="1:39" x14ac:dyDescent="0.25">
      <c r="A1585" t="s">
        <v>5888</v>
      </c>
      <c r="B1585" t="s">
        <v>36</v>
      </c>
      <c r="C1585">
        <v>1676806</v>
      </c>
      <c r="D1585">
        <v>3038821667</v>
      </c>
      <c r="E1585" t="s">
        <v>5889</v>
      </c>
      <c r="F1585" t="s">
        <v>53</v>
      </c>
      <c r="G1585" t="s">
        <v>5890</v>
      </c>
      <c r="H1585" t="s">
        <v>67</v>
      </c>
      <c r="I1585" t="s">
        <v>39</v>
      </c>
      <c r="K1585" t="s">
        <v>40</v>
      </c>
      <c r="L1585" t="s">
        <v>119</v>
      </c>
      <c r="M1585">
        <v>395</v>
      </c>
      <c r="N1585" t="s">
        <v>107</v>
      </c>
      <c r="O1585" t="s">
        <v>41</v>
      </c>
      <c r="P1585">
        <v>395</v>
      </c>
      <c r="Q1585" t="s">
        <v>107</v>
      </c>
      <c r="R1585" t="s">
        <v>41</v>
      </c>
      <c r="T1585" t="s">
        <v>61</v>
      </c>
      <c r="U1585" t="s">
        <v>1269</v>
      </c>
      <c r="V1585" t="s">
        <v>44</v>
      </c>
      <c r="X1585" t="s">
        <v>45</v>
      </c>
      <c r="AA1585">
        <v>0</v>
      </c>
      <c r="AC1585">
        <v>0</v>
      </c>
      <c r="AG1585" t="s">
        <v>46</v>
      </c>
      <c r="AH1585" t="s">
        <v>158</v>
      </c>
      <c r="AI1585" s="1">
        <v>39835</v>
      </c>
      <c r="AJ1585">
        <v>17945.810000000001</v>
      </c>
      <c r="AK1585" s="33">
        <f t="shared" si="72"/>
        <v>46</v>
      </c>
      <c r="AL1585" t="str">
        <f t="shared" si="73"/>
        <v>44-48</v>
      </c>
      <c r="AM1585" t="str">
        <f t="shared" si="74"/>
        <v>16.000 a 17.999</v>
      </c>
    </row>
    <row r="1586" spans="1:39" x14ac:dyDescent="0.25">
      <c r="A1586" t="s">
        <v>5891</v>
      </c>
      <c r="B1586" t="s">
        <v>36</v>
      </c>
      <c r="C1586">
        <v>2214695</v>
      </c>
      <c r="D1586">
        <v>5885659893</v>
      </c>
      <c r="E1586" t="s">
        <v>5892</v>
      </c>
      <c r="F1586" t="s">
        <v>53</v>
      </c>
      <c r="G1586" t="s">
        <v>5893</v>
      </c>
      <c r="H1586" t="s">
        <v>48</v>
      </c>
      <c r="I1586" t="s">
        <v>39</v>
      </c>
      <c r="K1586" t="s">
        <v>72</v>
      </c>
      <c r="M1586">
        <v>340</v>
      </c>
      <c r="N1586" t="s">
        <v>143</v>
      </c>
      <c r="O1586" t="s">
        <v>41</v>
      </c>
      <c r="P1586">
        <v>340</v>
      </c>
      <c r="Q1586" t="s">
        <v>143</v>
      </c>
      <c r="R1586" t="s">
        <v>41</v>
      </c>
      <c r="T1586" t="s">
        <v>61</v>
      </c>
      <c r="U1586" t="s">
        <v>1278</v>
      </c>
      <c r="V1586" t="s">
        <v>44</v>
      </c>
      <c r="X1586" t="s">
        <v>45</v>
      </c>
      <c r="AA1586">
        <v>0</v>
      </c>
      <c r="AC1586">
        <v>0</v>
      </c>
      <c r="AG1586" t="s">
        <v>46</v>
      </c>
      <c r="AH1586" t="s">
        <v>158</v>
      </c>
      <c r="AI1586" s="1">
        <v>42087</v>
      </c>
      <c r="AJ1586">
        <v>12763.01</v>
      </c>
      <c r="AK1586" s="33">
        <f t="shared" si="72"/>
        <v>54</v>
      </c>
      <c r="AL1586" t="str">
        <f t="shared" si="73"/>
        <v>54-58</v>
      </c>
      <c r="AM1586" t="str">
        <f t="shared" si="74"/>
        <v>12.000 a 13.999</v>
      </c>
    </row>
    <row r="1587" spans="1:39" x14ac:dyDescent="0.25">
      <c r="A1587" t="s">
        <v>5894</v>
      </c>
      <c r="B1587" t="s">
        <v>36</v>
      </c>
      <c r="C1587">
        <v>2413473</v>
      </c>
      <c r="D1587">
        <v>3991760630</v>
      </c>
      <c r="E1587" t="s">
        <v>5895</v>
      </c>
      <c r="F1587" t="s">
        <v>53</v>
      </c>
      <c r="G1587" t="s">
        <v>5896</v>
      </c>
      <c r="H1587" t="s">
        <v>48</v>
      </c>
      <c r="I1587" t="s">
        <v>39</v>
      </c>
      <c r="K1587" t="s">
        <v>72</v>
      </c>
      <c r="L1587" t="s">
        <v>1288</v>
      </c>
      <c r="M1587">
        <v>376</v>
      </c>
      <c r="N1587" t="s">
        <v>164</v>
      </c>
      <c r="O1587" t="s">
        <v>41</v>
      </c>
      <c r="P1587">
        <v>376</v>
      </c>
      <c r="Q1587" t="s">
        <v>164</v>
      </c>
      <c r="R1587" t="s">
        <v>41</v>
      </c>
      <c r="T1587" t="s">
        <v>61</v>
      </c>
      <c r="U1587" t="s">
        <v>1351</v>
      </c>
      <c r="V1587" t="s">
        <v>44</v>
      </c>
      <c r="X1587" t="s">
        <v>45</v>
      </c>
      <c r="AA1587">
        <v>0</v>
      </c>
      <c r="AC1587">
        <v>0</v>
      </c>
      <c r="AG1587" t="s">
        <v>46</v>
      </c>
      <c r="AH1587" t="s">
        <v>158</v>
      </c>
      <c r="AI1587" s="1">
        <v>39969</v>
      </c>
      <c r="AJ1587">
        <v>16591.91</v>
      </c>
      <c r="AK1587" s="33">
        <f t="shared" si="72"/>
        <v>42</v>
      </c>
      <c r="AL1587" t="str">
        <f t="shared" si="73"/>
        <v>39-43</v>
      </c>
      <c r="AM1587" t="str">
        <f t="shared" si="74"/>
        <v>16.000 a 17.999</v>
      </c>
    </row>
    <row r="1588" spans="1:39" x14ac:dyDescent="0.25">
      <c r="A1588" t="s">
        <v>5897</v>
      </c>
      <c r="B1588" t="s">
        <v>36</v>
      </c>
      <c r="C1588">
        <v>1212089</v>
      </c>
      <c r="D1588">
        <v>6042759</v>
      </c>
      <c r="E1588" t="s">
        <v>5898</v>
      </c>
      <c r="F1588" t="s">
        <v>53</v>
      </c>
      <c r="G1588" t="s">
        <v>5899</v>
      </c>
      <c r="H1588" t="s">
        <v>48</v>
      </c>
      <c r="I1588" t="s">
        <v>39</v>
      </c>
      <c r="K1588" t="s">
        <v>114</v>
      </c>
      <c r="L1588" t="s">
        <v>5900</v>
      </c>
      <c r="M1588">
        <v>410</v>
      </c>
      <c r="N1588" t="s">
        <v>253</v>
      </c>
      <c r="O1588" t="s">
        <v>41</v>
      </c>
      <c r="P1588">
        <v>410</v>
      </c>
      <c r="Q1588" t="s">
        <v>253</v>
      </c>
      <c r="R1588" t="s">
        <v>41</v>
      </c>
      <c r="T1588" t="s">
        <v>61</v>
      </c>
      <c r="U1588" t="s">
        <v>1252</v>
      </c>
      <c r="V1588" t="s">
        <v>44</v>
      </c>
      <c r="X1588" t="s">
        <v>45</v>
      </c>
      <c r="AA1588">
        <v>0</v>
      </c>
      <c r="AC1588">
        <v>0</v>
      </c>
      <c r="AG1588" t="s">
        <v>46</v>
      </c>
      <c r="AH1588" t="s">
        <v>158</v>
      </c>
      <c r="AI1588" s="1">
        <v>35356</v>
      </c>
      <c r="AJ1588">
        <v>20720.98</v>
      </c>
      <c r="AK1588" s="33">
        <f t="shared" si="72"/>
        <v>57</v>
      </c>
      <c r="AL1588" t="str">
        <f t="shared" si="73"/>
        <v>54-58</v>
      </c>
      <c r="AM1588" t="str">
        <f t="shared" si="74"/>
        <v>20.000 ou mais</v>
      </c>
    </row>
    <row r="1589" spans="1:39" x14ac:dyDescent="0.25">
      <c r="A1589" t="s">
        <v>5901</v>
      </c>
      <c r="B1589" t="s">
        <v>36</v>
      </c>
      <c r="C1589">
        <v>1080105</v>
      </c>
      <c r="D1589">
        <v>6195137642</v>
      </c>
      <c r="E1589" t="s">
        <v>5902</v>
      </c>
      <c r="F1589" t="s">
        <v>53</v>
      </c>
      <c r="G1589" t="s">
        <v>5903</v>
      </c>
      <c r="H1589" t="s">
        <v>67</v>
      </c>
      <c r="I1589" t="s">
        <v>39</v>
      </c>
      <c r="K1589" t="s">
        <v>40</v>
      </c>
      <c r="M1589">
        <v>395</v>
      </c>
      <c r="N1589" t="s">
        <v>107</v>
      </c>
      <c r="O1589" t="s">
        <v>41</v>
      </c>
      <c r="P1589">
        <v>395</v>
      </c>
      <c r="Q1589" t="s">
        <v>107</v>
      </c>
      <c r="R1589" t="s">
        <v>41</v>
      </c>
      <c r="T1589" t="s">
        <v>61</v>
      </c>
      <c r="U1589" t="s">
        <v>1278</v>
      </c>
      <c r="V1589" t="s">
        <v>44</v>
      </c>
      <c r="X1589" t="s">
        <v>45</v>
      </c>
      <c r="AA1589">
        <v>26255</v>
      </c>
      <c r="AB1589" t="s">
        <v>740</v>
      </c>
      <c r="AC1589">
        <v>0</v>
      </c>
      <c r="AG1589" t="s">
        <v>46</v>
      </c>
      <c r="AH1589" t="s">
        <v>158</v>
      </c>
      <c r="AI1589" s="1">
        <v>42167</v>
      </c>
      <c r="AJ1589">
        <v>12763.01</v>
      </c>
      <c r="AK1589" s="33">
        <f t="shared" si="72"/>
        <v>38</v>
      </c>
      <c r="AL1589" t="str">
        <f t="shared" si="73"/>
        <v>34-38</v>
      </c>
      <c r="AM1589" t="str">
        <f t="shared" si="74"/>
        <v>12.000 a 13.999</v>
      </c>
    </row>
    <row r="1590" spans="1:39" x14ac:dyDescent="0.25">
      <c r="A1590" t="s">
        <v>5904</v>
      </c>
      <c r="B1590" t="s">
        <v>36</v>
      </c>
      <c r="C1590">
        <v>2404647</v>
      </c>
      <c r="D1590">
        <v>25239820805</v>
      </c>
      <c r="E1590" t="s">
        <v>569</v>
      </c>
      <c r="F1590" t="s">
        <v>53</v>
      </c>
      <c r="G1590" t="s">
        <v>5905</v>
      </c>
      <c r="H1590" t="s">
        <v>48</v>
      </c>
      <c r="I1590" t="s">
        <v>39</v>
      </c>
      <c r="K1590" t="s">
        <v>68</v>
      </c>
      <c r="M1590">
        <v>360</v>
      </c>
      <c r="N1590" t="s">
        <v>455</v>
      </c>
      <c r="O1590" t="s">
        <v>41</v>
      </c>
      <c r="P1590">
        <v>360</v>
      </c>
      <c r="Q1590" t="s">
        <v>455</v>
      </c>
      <c r="R1590" t="s">
        <v>41</v>
      </c>
      <c r="T1590" t="s">
        <v>61</v>
      </c>
      <c r="U1590" t="s">
        <v>1236</v>
      </c>
      <c r="V1590" t="s">
        <v>44</v>
      </c>
      <c r="X1590" t="s">
        <v>45</v>
      </c>
      <c r="AA1590">
        <v>0</v>
      </c>
      <c r="AC1590">
        <v>0</v>
      </c>
      <c r="AG1590" t="s">
        <v>46</v>
      </c>
      <c r="AH1590" t="s">
        <v>158</v>
      </c>
      <c r="AI1590" s="1">
        <v>42912</v>
      </c>
      <c r="AJ1590">
        <v>13255.3</v>
      </c>
      <c r="AK1590" s="33">
        <f t="shared" si="72"/>
        <v>47</v>
      </c>
      <c r="AL1590" t="str">
        <f t="shared" si="73"/>
        <v>44-48</v>
      </c>
      <c r="AM1590" t="str">
        <f t="shared" si="74"/>
        <v>12.000 a 13.999</v>
      </c>
    </row>
    <row r="1591" spans="1:39" x14ac:dyDescent="0.25">
      <c r="A1591" t="s">
        <v>5906</v>
      </c>
      <c r="B1591" t="s">
        <v>36</v>
      </c>
      <c r="C1591">
        <v>2475149</v>
      </c>
      <c r="D1591">
        <v>69121567620</v>
      </c>
      <c r="E1591" t="s">
        <v>5907</v>
      </c>
      <c r="F1591" t="s">
        <v>53</v>
      </c>
      <c r="G1591" t="s">
        <v>5908</v>
      </c>
      <c r="H1591" t="s">
        <v>38</v>
      </c>
      <c r="I1591" t="s">
        <v>39</v>
      </c>
      <c r="K1591" t="s">
        <v>114</v>
      </c>
      <c r="L1591" t="s">
        <v>216</v>
      </c>
      <c r="M1591">
        <v>376</v>
      </c>
      <c r="N1591" t="s">
        <v>164</v>
      </c>
      <c r="O1591" t="s">
        <v>41</v>
      </c>
      <c r="P1591">
        <v>376</v>
      </c>
      <c r="Q1591" t="s">
        <v>164</v>
      </c>
      <c r="R1591" t="s">
        <v>41</v>
      </c>
      <c r="T1591" t="s">
        <v>52</v>
      </c>
      <c r="U1591" t="s">
        <v>1482</v>
      </c>
      <c r="V1591" t="s">
        <v>44</v>
      </c>
      <c r="X1591" t="s">
        <v>45</v>
      </c>
      <c r="AA1591">
        <v>0</v>
      </c>
      <c r="AC1591">
        <v>0</v>
      </c>
      <c r="AG1591" t="s">
        <v>46</v>
      </c>
      <c r="AH1591" t="s">
        <v>71</v>
      </c>
      <c r="AI1591" s="1">
        <v>41793</v>
      </c>
      <c r="AJ1591">
        <v>3096.61</v>
      </c>
      <c r="AK1591" s="33">
        <f t="shared" si="72"/>
        <v>54</v>
      </c>
      <c r="AL1591" t="str">
        <f t="shared" si="73"/>
        <v>54-58</v>
      </c>
      <c r="AM1591" t="str">
        <f t="shared" si="74"/>
        <v>2.000 a 3.999</v>
      </c>
    </row>
    <row r="1592" spans="1:39" x14ac:dyDescent="0.25">
      <c r="A1592" t="s">
        <v>5909</v>
      </c>
      <c r="B1592" t="s">
        <v>36</v>
      </c>
      <c r="C1592">
        <v>2229269</v>
      </c>
      <c r="D1592">
        <v>48496499634</v>
      </c>
      <c r="E1592" t="s">
        <v>4507</v>
      </c>
      <c r="F1592" t="s">
        <v>53</v>
      </c>
      <c r="G1592" t="s">
        <v>5910</v>
      </c>
      <c r="H1592" t="s">
        <v>48</v>
      </c>
      <c r="I1592" t="s">
        <v>39</v>
      </c>
      <c r="K1592" t="s">
        <v>40</v>
      </c>
      <c r="L1592" t="s">
        <v>59</v>
      </c>
      <c r="M1592">
        <v>326</v>
      </c>
      <c r="N1592" t="s">
        <v>87</v>
      </c>
      <c r="O1592" t="s">
        <v>86</v>
      </c>
      <c r="P1592">
        <v>326</v>
      </c>
      <c r="Q1592" t="s">
        <v>87</v>
      </c>
      <c r="R1592" t="s">
        <v>86</v>
      </c>
      <c r="T1592" t="s">
        <v>61</v>
      </c>
      <c r="U1592" t="s">
        <v>1241</v>
      </c>
      <c r="V1592" t="s">
        <v>44</v>
      </c>
      <c r="X1592" t="s">
        <v>45</v>
      </c>
      <c r="AA1592">
        <v>0</v>
      </c>
      <c r="AC1592">
        <v>0</v>
      </c>
      <c r="AG1592" t="s">
        <v>46</v>
      </c>
      <c r="AH1592" t="s">
        <v>158</v>
      </c>
      <c r="AI1592" s="1">
        <v>39899</v>
      </c>
      <c r="AJ1592">
        <v>18663.64</v>
      </c>
      <c r="AK1592" s="33">
        <f t="shared" si="72"/>
        <v>56</v>
      </c>
      <c r="AL1592" t="str">
        <f t="shared" si="73"/>
        <v>54-58</v>
      </c>
      <c r="AM1592" t="str">
        <f t="shared" si="74"/>
        <v>18.000 a 19.999</v>
      </c>
    </row>
    <row r="1593" spans="1:39" x14ac:dyDescent="0.25">
      <c r="A1593" t="s">
        <v>5911</v>
      </c>
      <c r="B1593" t="s">
        <v>36</v>
      </c>
      <c r="C1593">
        <v>2568537</v>
      </c>
      <c r="D1593">
        <v>63544288672</v>
      </c>
      <c r="E1593" t="s">
        <v>5912</v>
      </c>
      <c r="F1593" t="s">
        <v>53</v>
      </c>
      <c r="G1593" t="s">
        <v>5913</v>
      </c>
      <c r="H1593" t="s">
        <v>48</v>
      </c>
      <c r="I1593" t="s">
        <v>39</v>
      </c>
      <c r="K1593" t="s">
        <v>40</v>
      </c>
      <c r="L1593" t="s">
        <v>59</v>
      </c>
      <c r="M1593">
        <v>800</v>
      </c>
      <c r="N1593" t="s">
        <v>701</v>
      </c>
      <c r="O1593" t="s">
        <v>55</v>
      </c>
      <c r="P1593">
        <v>1155</v>
      </c>
      <c r="Q1593" t="s">
        <v>188</v>
      </c>
      <c r="R1593" t="s">
        <v>55</v>
      </c>
      <c r="T1593" t="s">
        <v>61</v>
      </c>
      <c r="U1593" t="s">
        <v>1269</v>
      </c>
      <c r="V1593" t="s">
        <v>44</v>
      </c>
      <c r="X1593" t="s">
        <v>45</v>
      </c>
      <c r="AA1593">
        <v>0</v>
      </c>
      <c r="AC1593">
        <v>0</v>
      </c>
      <c r="AG1593" t="s">
        <v>46</v>
      </c>
      <c r="AH1593" t="s">
        <v>158</v>
      </c>
      <c r="AI1593" s="1">
        <v>39876</v>
      </c>
      <c r="AJ1593">
        <v>17945.810000000001</v>
      </c>
      <c r="AK1593" s="33">
        <f t="shared" si="72"/>
        <v>51</v>
      </c>
      <c r="AL1593" t="str">
        <f t="shared" si="73"/>
        <v>49-53</v>
      </c>
      <c r="AM1593" t="str">
        <f t="shared" si="74"/>
        <v>16.000 a 17.999</v>
      </c>
    </row>
    <row r="1594" spans="1:39" x14ac:dyDescent="0.25">
      <c r="A1594" t="s">
        <v>5914</v>
      </c>
      <c r="B1594" t="s">
        <v>36</v>
      </c>
      <c r="C1594">
        <v>1054002</v>
      </c>
      <c r="D1594">
        <v>25782288841</v>
      </c>
      <c r="E1594" t="s">
        <v>2123</v>
      </c>
      <c r="F1594" t="s">
        <v>37</v>
      </c>
      <c r="G1594" t="s">
        <v>5915</v>
      </c>
      <c r="H1594" t="s">
        <v>48</v>
      </c>
      <c r="I1594" t="s">
        <v>39</v>
      </c>
      <c r="K1594" t="s">
        <v>72</v>
      </c>
      <c r="M1594">
        <v>332</v>
      </c>
      <c r="N1594" t="s">
        <v>82</v>
      </c>
      <c r="O1594" t="s">
        <v>81</v>
      </c>
      <c r="P1594">
        <v>332</v>
      </c>
      <c r="Q1594" t="s">
        <v>82</v>
      </c>
      <c r="R1594" t="s">
        <v>81</v>
      </c>
      <c r="T1594" t="s">
        <v>61</v>
      </c>
      <c r="U1594" t="s">
        <v>1236</v>
      </c>
      <c r="V1594" t="s">
        <v>44</v>
      </c>
      <c r="X1594" t="s">
        <v>45</v>
      </c>
      <c r="AA1594">
        <v>0</v>
      </c>
      <c r="AC1594">
        <v>0</v>
      </c>
      <c r="AG1594" t="s">
        <v>46</v>
      </c>
      <c r="AH1594" t="s">
        <v>158</v>
      </c>
      <c r="AI1594" s="1">
        <v>42809</v>
      </c>
      <c r="AJ1594">
        <v>12272.12</v>
      </c>
      <c r="AK1594" s="33">
        <f t="shared" si="72"/>
        <v>46</v>
      </c>
      <c r="AL1594" t="str">
        <f t="shared" si="73"/>
        <v>44-48</v>
      </c>
      <c r="AM1594" t="str">
        <f t="shared" si="74"/>
        <v>12.000 a 13.999</v>
      </c>
    </row>
    <row r="1595" spans="1:39" x14ac:dyDescent="0.25">
      <c r="A1595" t="s">
        <v>5916</v>
      </c>
      <c r="B1595" t="s">
        <v>36</v>
      </c>
      <c r="C1595">
        <v>1555125</v>
      </c>
      <c r="D1595">
        <v>6731067806</v>
      </c>
      <c r="E1595" t="s">
        <v>5917</v>
      </c>
      <c r="F1595" t="s">
        <v>37</v>
      </c>
      <c r="G1595" t="s">
        <v>5918</v>
      </c>
      <c r="H1595" t="s">
        <v>48</v>
      </c>
      <c r="I1595" t="s">
        <v>39</v>
      </c>
      <c r="K1595" t="s">
        <v>72</v>
      </c>
      <c r="L1595" t="s">
        <v>5919</v>
      </c>
      <c r="M1595">
        <v>340</v>
      </c>
      <c r="N1595" t="s">
        <v>143</v>
      </c>
      <c r="O1595" t="s">
        <v>41</v>
      </c>
      <c r="P1595">
        <v>340</v>
      </c>
      <c r="Q1595" t="s">
        <v>143</v>
      </c>
      <c r="R1595" t="s">
        <v>41</v>
      </c>
      <c r="T1595" t="s">
        <v>61</v>
      </c>
      <c r="U1595" t="s">
        <v>1241</v>
      </c>
      <c r="V1595" t="s">
        <v>44</v>
      </c>
      <c r="X1595" t="s">
        <v>45</v>
      </c>
      <c r="AA1595">
        <v>0</v>
      </c>
      <c r="AC1595">
        <v>0</v>
      </c>
      <c r="AG1595" t="s">
        <v>46</v>
      </c>
      <c r="AH1595" t="s">
        <v>158</v>
      </c>
      <c r="AI1595" s="1">
        <v>39022</v>
      </c>
      <c r="AJ1595">
        <v>18663.64</v>
      </c>
      <c r="AK1595" s="33">
        <f t="shared" si="72"/>
        <v>58</v>
      </c>
      <c r="AL1595" t="str">
        <f t="shared" si="73"/>
        <v>54-58</v>
      </c>
      <c r="AM1595" t="str">
        <f t="shared" si="74"/>
        <v>18.000 a 19.999</v>
      </c>
    </row>
    <row r="1596" spans="1:39" x14ac:dyDescent="0.25">
      <c r="A1596" t="s">
        <v>5920</v>
      </c>
      <c r="B1596" t="s">
        <v>36</v>
      </c>
      <c r="C1596">
        <v>1844044</v>
      </c>
      <c r="D1596">
        <v>7328631635</v>
      </c>
      <c r="E1596" t="s">
        <v>5921</v>
      </c>
      <c r="F1596" t="s">
        <v>37</v>
      </c>
      <c r="G1596" t="s">
        <v>1617</v>
      </c>
      <c r="H1596" t="s">
        <v>38</v>
      </c>
      <c r="I1596" t="s">
        <v>39</v>
      </c>
      <c r="K1596" t="s">
        <v>56</v>
      </c>
      <c r="M1596">
        <v>372</v>
      </c>
      <c r="N1596" t="s">
        <v>76</v>
      </c>
      <c r="O1596" t="s">
        <v>41</v>
      </c>
      <c r="P1596">
        <v>372</v>
      </c>
      <c r="Q1596" t="s">
        <v>76</v>
      </c>
      <c r="R1596" t="s">
        <v>41</v>
      </c>
      <c r="T1596" t="s">
        <v>61</v>
      </c>
      <c r="U1596" t="s">
        <v>1278</v>
      </c>
      <c r="V1596" t="s">
        <v>44</v>
      </c>
      <c r="X1596" t="s">
        <v>45</v>
      </c>
      <c r="AA1596">
        <v>0</v>
      </c>
      <c r="AC1596">
        <v>0</v>
      </c>
      <c r="AG1596" t="s">
        <v>46</v>
      </c>
      <c r="AH1596" t="s">
        <v>158</v>
      </c>
      <c r="AI1596" s="1">
        <v>40582</v>
      </c>
      <c r="AJ1596">
        <v>12763.01</v>
      </c>
      <c r="AK1596" s="33">
        <f t="shared" si="72"/>
        <v>37</v>
      </c>
      <c r="AL1596" t="str">
        <f t="shared" si="73"/>
        <v>34-38</v>
      </c>
      <c r="AM1596" t="str">
        <f t="shared" si="74"/>
        <v>12.000 a 13.999</v>
      </c>
    </row>
    <row r="1597" spans="1:39" x14ac:dyDescent="0.25">
      <c r="A1597" t="s">
        <v>5922</v>
      </c>
      <c r="B1597" t="s">
        <v>36</v>
      </c>
      <c r="C1597">
        <v>413270</v>
      </c>
      <c r="D1597">
        <v>49952951604</v>
      </c>
      <c r="E1597" t="s">
        <v>5923</v>
      </c>
      <c r="F1597" t="s">
        <v>37</v>
      </c>
      <c r="G1597" t="s">
        <v>5924</v>
      </c>
      <c r="H1597" t="s">
        <v>67</v>
      </c>
      <c r="I1597" t="s">
        <v>39</v>
      </c>
      <c r="K1597" t="s">
        <v>56</v>
      </c>
      <c r="L1597" t="s">
        <v>339</v>
      </c>
      <c r="M1597">
        <v>414</v>
      </c>
      <c r="N1597" t="s">
        <v>128</v>
      </c>
      <c r="O1597" t="s">
        <v>41</v>
      </c>
      <c r="P1597">
        <v>414</v>
      </c>
      <c r="Q1597" t="s">
        <v>128</v>
      </c>
      <c r="R1597" t="s">
        <v>41</v>
      </c>
      <c r="T1597" t="s">
        <v>61</v>
      </c>
      <c r="U1597" t="s">
        <v>1252</v>
      </c>
      <c r="V1597" t="s">
        <v>44</v>
      </c>
      <c r="X1597" t="s">
        <v>45</v>
      </c>
      <c r="AA1597">
        <v>0</v>
      </c>
      <c r="AC1597">
        <v>0</v>
      </c>
      <c r="AG1597" t="s">
        <v>46</v>
      </c>
      <c r="AH1597" t="s">
        <v>158</v>
      </c>
      <c r="AI1597" s="1">
        <v>32415</v>
      </c>
      <c r="AJ1597">
        <v>24587.88</v>
      </c>
      <c r="AK1597" s="33">
        <f t="shared" si="72"/>
        <v>62</v>
      </c>
      <c r="AL1597" t="str">
        <f t="shared" si="73"/>
        <v>59-63</v>
      </c>
      <c r="AM1597" t="str">
        <f t="shared" si="74"/>
        <v>20.000 ou mais</v>
      </c>
    </row>
    <row r="1598" spans="1:39" x14ac:dyDescent="0.25">
      <c r="A1598" t="s">
        <v>5925</v>
      </c>
      <c r="B1598" t="s">
        <v>36</v>
      </c>
      <c r="C1598">
        <v>1054944</v>
      </c>
      <c r="D1598">
        <v>2752389620</v>
      </c>
      <c r="E1598" t="s">
        <v>705</v>
      </c>
      <c r="F1598" t="s">
        <v>53</v>
      </c>
      <c r="G1598" t="s">
        <v>5926</v>
      </c>
      <c r="H1598" t="s">
        <v>48</v>
      </c>
      <c r="I1598" t="s">
        <v>39</v>
      </c>
      <c r="K1598" t="s">
        <v>40</v>
      </c>
      <c r="M1598">
        <v>340</v>
      </c>
      <c r="N1598" t="s">
        <v>143</v>
      </c>
      <c r="O1598" t="s">
        <v>41</v>
      </c>
      <c r="P1598">
        <v>340</v>
      </c>
      <c r="Q1598" t="s">
        <v>143</v>
      </c>
      <c r="R1598" t="s">
        <v>41</v>
      </c>
      <c r="T1598" t="s">
        <v>61</v>
      </c>
      <c r="U1598" t="s">
        <v>1278</v>
      </c>
      <c r="V1598" t="s">
        <v>44</v>
      </c>
      <c r="X1598" t="s">
        <v>45</v>
      </c>
      <c r="AA1598">
        <v>26247</v>
      </c>
      <c r="AB1598" t="s">
        <v>2423</v>
      </c>
      <c r="AC1598">
        <v>0</v>
      </c>
      <c r="AG1598" t="s">
        <v>46</v>
      </c>
      <c r="AH1598" t="s">
        <v>158</v>
      </c>
      <c r="AI1598" s="1">
        <v>44207</v>
      </c>
      <c r="AJ1598">
        <v>12763.01</v>
      </c>
      <c r="AK1598" s="33">
        <f t="shared" si="72"/>
        <v>47</v>
      </c>
      <c r="AL1598" t="str">
        <f t="shared" si="73"/>
        <v>44-48</v>
      </c>
      <c r="AM1598" t="str">
        <f t="shared" si="74"/>
        <v>12.000 a 13.999</v>
      </c>
    </row>
    <row r="1599" spans="1:39" x14ac:dyDescent="0.25">
      <c r="A1599" t="s">
        <v>5927</v>
      </c>
      <c r="B1599" t="s">
        <v>36</v>
      </c>
      <c r="C1599">
        <v>1685883</v>
      </c>
      <c r="D1599">
        <v>86142518668</v>
      </c>
      <c r="E1599" t="s">
        <v>5928</v>
      </c>
      <c r="F1599" t="s">
        <v>53</v>
      </c>
      <c r="G1599" t="s">
        <v>5929</v>
      </c>
      <c r="H1599" t="s">
        <v>48</v>
      </c>
      <c r="I1599" t="s">
        <v>39</v>
      </c>
      <c r="K1599" t="s">
        <v>40</v>
      </c>
      <c r="L1599" t="s">
        <v>54</v>
      </c>
      <c r="M1599">
        <v>414</v>
      </c>
      <c r="N1599" t="s">
        <v>128</v>
      </c>
      <c r="O1599" t="s">
        <v>41</v>
      </c>
      <c r="P1599">
        <v>414</v>
      </c>
      <c r="Q1599" t="s">
        <v>128</v>
      </c>
      <c r="R1599" t="s">
        <v>41</v>
      </c>
      <c r="T1599" t="s">
        <v>61</v>
      </c>
      <c r="U1599" t="s">
        <v>1351</v>
      </c>
      <c r="V1599" t="s">
        <v>44</v>
      </c>
      <c r="X1599" t="s">
        <v>45</v>
      </c>
      <c r="AA1599">
        <v>0</v>
      </c>
      <c r="AC1599">
        <v>0</v>
      </c>
      <c r="AG1599" t="s">
        <v>46</v>
      </c>
      <c r="AH1599" t="s">
        <v>158</v>
      </c>
      <c r="AI1599" s="1">
        <v>39877</v>
      </c>
      <c r="AJ1599">
        <v>16591.91</v>
      </c>
      <c r="AK1599" s="33">
        <f t="shared" si="72"/>
        <v>51</v>
      </c>
      <c r="AL1599" t="str">
        <f t="shared" si="73"/>
        <v>49-53</v>
      </c>
      <c r="AM1599" t="str">
        <f t="shared" si="74"/>
        <v>16.000 a 17.999</v>
      </c>
    </row>
    <row r="1600" spans="1:39" x14ac:dyDescent="0.25">
      <c r="A1600" t="s">
        <v>5930</v>
      </c>
      <c r="B1600" t="s">
        <v>36</v>
      </c>
      <c r="C1600">
        <v>2179835</v>
      </c>
      <c r="D1600">
        <v>88882322653</v>
      </c>
      <c r="E1600" t="s">
        <v>5931</v>
      </c>
      <c r="F1600" t="s">
        <v>37</v>
      </c>
      <c r="G1600" t="s">
        <v>5932</v>
      </c>
      <c r="H1600" t="s">
        <v>48</v>
      </c>
      <c r="I1600" t="s">
        <v>39</v>
      </c>
      <c r="K1600" t="s">
        <v>40</v>
      </c>
      <c r="L1600" t="s">
        <v>5933</v>
      </c>
      <c r="M1600">
        <v>808</v>
      </c>
      <c r="N1600" t="s">
        <v>127</v>
      </c>
      <c r="O1600" t="s">
        <v>41</v>
      </c>
      <c r="P1600">
        <v>808</v>
      </c>
      <c r="Q1600" t="s">
        <v>127</v>
      </c>
      <c r="R1600" t="s">
        <v>41</v>
      </c>
      <c r="T1600" t="s">
        <v>61</v>
      </c>
      <c r="U1600" t="s">
        <v>1285</v>
      </c>
      <c r="V1600" t="s">
        <v>44</v>
      </c>
      <c r="X1600" t="s">
        <v>45</v>
      </c>
      <c r="AA1600">
        <v>0</v>
      </c>
      <c r="AC1600">
        <v>0</v>
      </c>
      <c r="AG1600" t="s">
        <v>46</v>
      </c>
      <c r="AH1600" t="s">
        <v>158</v>
      </c>
      <c r="AI1600" s="1">
        <v>35977</v>
      </c>
      <c r="AJ1600">
        <v>17255.59</v>
      </c>
      <c r="AK1600" s="33">
        <f t="shared" si="72"/>
        <v>51</v>
      </c>
      <c r="AL1600" t="str">
        <f t="shared" si="73"/>
        <v>49-53</v>
      </c>
      <c r="AM1600" t="str">
        <f t="shared" si="74"/>
        <v>16.000 a 17.999</v>
      </c>
    </row>
    <row r="1601" spans="1:39" x14ac:dyDescent="0.25">
      <c r="A1601" t="s">
        <v>5934</v>
      </c>
      <c r="B1601" t="s">
        <v>36</v>
      </c>
      <c r="C1601">
        <v>3092325</v>
      </c>
      <c r="D1601">
        <v>8781926626</v>
      </c>
      <c r="E1601" t="s">
        <v>5935</v>
      </c>
      <c r="F1601" t="s">
        <v>37</v>
      </c>
      <c r="G1601" t="s">
        <v>5936</v>
      </c>
      <c r="H1601" t="s">
        <v>48</v>
      </c>
      <c r="I1601" t="s">
        <v>39</v>
      </c>
      <c r="K1601" t="s">
        <v>40</v>
      </c>
      <c r="M1601">
        <v>314</v>
      </c>
      <c r="N1601" t="s">
        <v>135</v>
      </c>
      <c r="O1601" t="s">
        <v>86</v>
      </c>
      <c r="P1601">
        <v>314</v>
      </c>
      <c r="Q1601" t="s">
        <v>135</v>
      </c>
      <c r="R1601" t="s">
        <v>86</v>
      </c>
      <c r="T1601" t="s">
        <v>61</v>
      </c>
      <c r="U1601" t="s">
        <v>1257</v>
      </c>
      <c r="V1601" t="s">
        <v>44</v>
      </c>
      <c r="X1601" t="s">
        <v>45</v>
      </c>
      <c r="AA1601">
        <v>0</v>
      </c>
      <c r="AC1601">
        <v>0</v>
      </c>
      <c r="AG1601" t="s">
        <v>46</v>
      </c>
      <c r="AH1601" t="s">
        <v>158</v>
      </c>
      <c r="AI1601" s="1">
        <v>43522</v>
      </c>
      <c r="AJ1601">
        <v>12348.96</v>
      </c>
      <c r="AK1601" s="33">
        <f t="shared" si="72"/>
        <v>35</v>
      </c>
      <c r="AL1601" t="str">
        <f t="shared" si="73"/>
        <v>34-38</v>
      </c>
      <c r="AM1601" t="str">
        <f t="shared" si="74"/>
        <v>12.000 a 13.999</v>
      </c>
    </row>
    <row r="1602" spans="1:39" x14ac:dyDescent="0.25">
      <c r="A1602" t="s">
        <v>5937</v>
      </c>
      <c r="B1602" t="s">
        <v>36</v>
      </c>
      <c r="C1602">
        <v>2190832</v>
      </c>
      <c r="D1602">
        <v>93182481649</v>
      </c>
      <c r="E1602" t="s">
        <v>5938</v>
      </c>
      <c r="F1602" t="s">
        <v>53</v>
      </c>
      <c r="G1602" t="s">
        <v>5939</v>
      </c>
      <c r="H1602" t="s">
        <v>48</v>
      </c>
      <c r="I1602" t="s">
        <v>39</v>
      </c>
      <c r="K1602" t="s">
        <v>40</v>
      </c>
      <c r="L1602" t="s">
        <v>59</v>
      </c>
      <c r="M1602">
        <v>288</v>
      </c>
      <c r="N1602" t="s">
        <v>186</v>
      </c>
      <c r="O1602" t="s">
        <v>86</v>
      </c>
      <c r="P1602">
        <v>288</v>
      </c>
      <c r="Q1602" t="s">
        <v>186</v>
      </c>
      <c r="R1602" t="s">
        <v>86</v>
      </c>
      <c r="T1602" t="s">
        <v>61</v>
      </c>
      <c r="U1602" t="s">
        <v>1269</v>
      </c>
      <c r="V1602" t="s">
        <v>44</v>
      </c>
      <c r="X1602" t="s">
        <v>45</v>
      </c>
      <c r="AA1602">
        <v>0</v>
      </c>
      <c r="AC1602">
        <v>0</v>
      </c>
      <c r="AG1602" t="s">
        <v>46</v>
      </c>
      <c r="AH1602" t="s">
        <v>158</v>
      </c>
      <c r="AI1602" s="1">
        <v>35956</v>
      </c>
      <c r="AJ1602">
        <v>17945.810000000001</v>
      </c>
      <c r="AK1602" s="33">
        <f t="shared" si="72"/>
        <v>51</v>
      </c>
      <c r="AL1602" t="str">
        <f t="shared" si="73"/>
        <v>49-53</v>
      </c>
      <c r="AM1602" t="str">
        <f t="shared" si="74"/>
        <v>16.000 a 17.999</v>
      </c>
    </row>
    <row r="1603" spans="1:39" x14ac:dyDescent="0.25">
      <c r="A1603" t="s">
        <v>5940</v>
      </c>
      <c r="B1603" t="s">
        <v>36</v>
      </c>
      <c r="C1603">
        <v>1625053</v>
      </c>
      <c r="D1603">
        <v>48409260000</v>
      </c>
      <c r="E1603" t="s">
        <v>5941</v>
      </c>
      <c r="F1603" t="s">
        <v>53</v>
      </c>
      <c r="G1603" t="s">
        <v>5942</v>
      </c>
      <c r="H1603" t="s">
        <v>48</v>
      </c>
      <c r="I1603" t="s">
        <v>39</v>
      </c>
      <c r="K1603" t="s">
        <v>271</v>
      </c>
      <c r="L1603" t="s">
        <v>4576</v>
      </c>
      <c r="M1603">
        <v>376</v>
      </c>
      <c r="N1603" t="s">
        <v>164</v>
      </c>
      <c r="O1603" t="s">
        <v>41</v>
      </c>
      <c r="P1603">
        <v>376</v>
      </c>
      <c r="Q1603" t="s">
        <v>164</v>
      </c>
      <c r="R1603" t="s">
        <v>41</v>
      </c>
      <c r="T1603" t="s">
        <v>61</v>
      </c>
      <c r="U1603" t="s">
        <v>1285</v>
      </c>
      <c r="V1603" t="s">
        <v>44</v>
      </c>
      <c r="X1603" t="s">
        <v>45</v>
      </c>
      <c r="Z1603" t="s">
        <v>1627</v>
      </c>
      <c r="AA1603">
        <v>0</v>
      </c>
      <c r="AC1603">
        <v>0</v>
      </c>
      <c r="AE1603" t="s">
        <v>1628</v>
      </c>
      <c r="AF1603" t="s">
        <v>5161</v>
      </c>
      <c r="AG1603" t="s">
        <v>46</v>
      </c>
      <c r="AH1603" t="s">
        <v>158</v>
      </c>
      <c r="AI1603" s="1">
        <v>39549</v>
      </c>
      <c r="AJ1603">
        <v>17255.59</v>
      </c>
      <c r="AK1603" s="33">
        <f t="shared" ref="AK1603:AK1666" si="75">(YEAR($AO$2))-YEAR(E1603)</f>
        <v>56</v>
      </c>
      <c r="AL1603" t="str">
        <f t="shared" ref="AL1603:AL1666" si="76">VLOOKUP(AK1603,$AQ$2:$AR$13,2,1)</f>
        <v>54-58</v>
      </c>
      <c r="AM1603" t="str">
        <f t="shared" ref="AM1603:AM1666" si="77">VLOOKUP(AJ1603,$AS$2:$AT$12,2,1)</f>
        <v>16.000 a 17.999</v>
      </c>
    </row>
    <row r="1604" spans="1:39" x14ac:dyDescent="0.25">
      <c r="A1604" t="s">
        <v>5943</v>
      </c>
      <c r="B1604" t="s">
        <v>36</v>
      </c>
      <c r="C1604">
        <v>3377631</v>
      </c>
      <c r="D1604">
        <v>46112375672</v>
      </c>
      <c r="E1604" t="s">
        <v>5944</v>
      </c>
      <c r="F1604" t="s">
        <v>53</v>
      </c>
      <c r="G1604" t="s">
        <v>5945</v>
      </c>
      <c r="H1604" t="s">
        <v>117</v>
      </c>
      <c r="I1604" t="s">
        <v>39</v>
      </c>
      <c r="K1604" t="s">
        <v>72</v>
      </c>
      <c r="L1604" t="s">
        <v>256</v>
      </c>
      <c r="M1604">
        <v>356</v>
      </c>
      <c r="N1604" t="s">
        <v>206</v>
      </c>
      <c r="O1604" t="s">
        <v>41</v>
      </c>
      <c r="P1604">
        <v>356</v>
      </c>
      <c r="Q1604" t="s">
        <v>206</v>
      </c>
      <c r="R1604" t="s">
        <v>41</v>
      </c>
      <c r="T1604" t="s">
        <v>61</v>
      </c>
      <c r="U1604" t="s">
        <v>1241</v>
      </c>
      <c r="V1604" t="s">
        <v>44</v>
      </c>
      <c r="X1604" t="s">
        <v>45</v>
      </c>
      <c r="AA1604">
        <v>0</v>
      </c>
      <c r="AC1604">
        <v>0</v>
      </c>
      <c r="AG1604" t="s">
        <v>46</v>
      </c>
      <c r="AH1604" t="s">
        <v>158</v>
      </c>
      <c r="AI1604" s="1">
        <v>39618</v>
      </c>
      <c r="AJ1604">
        <v>20399.79</v>
      </c>
      <c r="AK1604" s="33">
        <f t="shared" si="75"/>
        <v>60</v>
      </c>
      <c r="AL1604" t="str">
        <f t="shared" si="76"/>
        <v>59-63</v>
      </c>
      <c r="AM1604" t="str">
        <f t="shared" si="77"/>
        <v>20.000 ou mais</v>
      </c>
    </row>
    <row r="1605" spans="1:39" x14ac:dyDescent="0.25">
      <c r="A1605" t="s">
        <v>5946</v>
      </c>
      <c r="B1605" t="s">
        <v>36</v>
      </c>
      <c r="C1605">
        <v>1006545</v>
      </c>
      <c r="D1605">
        <v>6298252622</v>
      </c>
      <c r="E1605" t="s">
        <v>5947</v>
      </c>
      <c r="F1605" t="s">
        <v>53</v>
      </c>
      <c r="G1605" t="s">
        <v>5948</v>
      </c>
      <c r="H1605" t="s">
        <v>48</v>
      </c>
      <c r="I1605" t="s">
        <v>39</v>
      </c>
      <c r="K1605" t="s">
        <v>72</v>
      </c>
      <c r="M1605">
        <v>344</v>
      </c>
      <c r="N1605" t="s">
        <v>111</v>
      </c>
      <c r="O1605" t="s">
        <v>41</v>
      </c>
      <c r="P1605">
        <v>344</v>
      </c>
      <c r="Q1605" t="s">
        <v>111</v>
      </c>
      <c r="R1605" t="s">
        <v>41</v>
      </c>
      <c r="T1605" t="s">
        <v>413</v>
      </c>
      <c r="U1605" t="s">
        <v>1244</v>
      </c>
      <c r="V1605" t="s">
        <v>825</v>
      </c>
      <c r="X1605" t="s">
        <v>45</v>
      </c>
      <c r="AA1605">
        <v>0</v>
      </c>
      <c r="AC1605">
        <v>0</v>
      </c>
      <c r="AG1605" t="s">
        <v>826</v>
      </c>
      <c r="AH1605" t="s">
        <v>47</v>
      </c>
      <c r="AI1605" s="1">
        <v>44256</v>
      </c>
      <c r="AJ1605">
        <v>3866.06</v>
      </c>
      <c r="AK1605" s="33">
        <f t="shared" si="75"/>
        <v>38</v>
      </c>
      <c r="AL1605" t="str">
        <f t="shared" si="76"/>
        <v>34-38</v>
      </c>
      <c r="AM1605" t="str">
        <f t="shared" si="77"/>
        <v>2.000 a 3.999</v>
      </c>
    </row>
    <row r="1606" spans="1:39" x14ac:dyDescent="0.25">
      <c r="A1606" t="s">
        <v>5949</v>
      </c>
      <c r="B1606" t="s">
        <v>36</v>
      </c>
      <c r="C1606">
        <v>3338988</v>
      </c>
      <c r="D1606">
        <v>6740108846</v>
      </c>
      <c r="E1606" t="s">
        <v>5950</v>
      </c>
      <c r="F1606" t="s">
        <v>53</v>
      </c>
      <c r="G1606" t="s">
        <v>5951</v>
      </c>
      <c r="H1606" t="s">
        <v>48</v>
      </c>
      <c r="I1606" t="s">
        <v>39</v>
      </c>
      <c r="K1606" t="s">
        <v>72</v>
      </c>
      <c r="L1606" t="s">
        <v>369</v>
      </c>
      <c r="M1606">
        <v>399</v>
      </c>
      <c r="N1606" t="s">
        <v>115</v>
      </c>
      <c r="O1606" t="s">
        <v>70</v>
      </c>
      <c r="P1606">
        <v>399</v>
      </c>
      <c r="Q1606" t="s">
        <v>115</v>
      </c>
      <c r="R1606" t="s">
        <v>70</v>
      </c>
      <c r="T1606" t="s">
        <v>61</v>
      </c>
      <c r="U1606" t="s">
        <v>1269</v>
      </c>
      <c r="V1606" t="s">
        <v>44</v>
      </c>
      <c r="X1606" t="s">
        <v>45</v>
      </c>
      <c r="AA1606">
        <v>0</v>
      </c>
      <c r="AC1606">
        <v>0</v>
      </c>
      <c r="AG1606" t="s">
        <v>46</v>
      </c>
      <c r="AH1606" t="s">
        <v>158</v>
      </c>
      <c r="AI1606" s="1">
        <v>40032</v>
      </c>
      <c r="AJ1606">
        <v>17945.810000000001</v>
      </c>
      <c r="AK1606" s="33">
        <f t="shared" si="75"/>
        <v>52</v>
      </c>
      <c r="AL1606" t="str">
        <f t="shared" si="76"/>
        <v>49-53</v>
      </c>
      <c r="AM1606" t="str">
        <f t="shared" si="77"/>
        <v>16.000 a 17.999</v>
      </c>
    </row>
    <row r="1607" spans="1:39" x14ac:dyDescent="0.25">
      <c r="A1607" t="s">
        <v>5952</v>
      </c>
      <c r="B1607" t="s">
        <v>36</v>
      </c>
      <c r="C1607">
        <v>1035020</v>
      </c>
      <c r="D1607">
        <v>45759723634</v>
      </c>
      <c r="E1607" t="s">
        <v>5953</v>
      </c>
      <c r="F1607" t="s">
        <v>53</v>
      </c>
      <c r="G1607" t="s">
        <v>5954</v>
      </c>
      <c r="H1607" t="s">
        <v>48</v>
      </c>
      <c r="I1607" t="s">
        <v>39</v>
      </c>
      <c r="K1607" t="s">
        <v>40</v>
      </c>
      <c r="L1607" t="s">
        <v>457</v>
      </c>
      <c r="M1607">
        <v>319</v>
      </c>
      <c r="N1607" t="s">
        <v>118</v>
      </c>
      <c r="O1607" t="s">
        <v>86</v>
      </c>
      <c r="P1607">
        <v>319</v>
      </c>
      <c r="Q1607" t="s">
        <v>118</v>
      </c>
      <c r="R1607" t="s">
        <v>86</v>
      </c>
      <c r="T1607" t="s">
        <v>61</v>
      </c>
      <c r="U1607" t="s">
        <v>1252</v>
      </c>
      <c r="V1607" t="s">
        <v>44</v>
      </c>
      <c r="X1607" t="s">
        <v>45</v>
      </c>
      <c r="AA1607">
        <v>0</v>
      </c>
      <c r="AC1607">
        <v>0</v>
      </c>
      <c r="AG1607" t="s">
        <v>46</v>
      </c>
      <c r="AH1607" t="s">
        <v>158</v>
      </c>
      <c r="AI1607" s="1">
        <v>33697</v>
      </c>
      <c r="AJ1607">
        <v>22954.82</v>
      </c>
      <c r="AK1607" s="33">
        <f t="shared" si="75"/>
        <v>57</v>
      </c>
      <c r="AL1607" t="str">
        <f t="shared" si="76"/>
        <v>54-58</v>
      </c>
      <c r="AM1607" t="str">
        <f t="shared" si="77"/>
        <v>20.000 ou mais</v>
      </c>
    </row>
    <row r="1608" spans="1:39" x14ac:dyDescent="0.25">
      <c r="A1608" t="s">
        <v>5955</v>
      </c>
      <c r="B1608" t="s">
        <v>36</v>
      </c>
      <c r="C1608">
        <v>1173643</v>
      </c>
      <c r="D1608">
        <v>5747844890</v>
      </c>
      <c r="E1608" t="s">
        <v>5956</v>
      </c>
      <c r="F1608" t="s">
        <v>53</v>
      </c>
      <c r="G1608" t="s">
        <v>5957</v>
      </c>
      <c r="H1608" t="s">
        <v>67</v>
      </c>
      <c r="I1608" t="s">
        <v>39</v>
      </c>
      <c r="K1608" t="s">
        <v>271</v>
      </c>
      <c r="L1608" t="s">
        <v>391</v>
      </c>
      <c r="M1608">
        <v>395</v>
      </c>
      <c r="N1608" t="s">
        <v>107</v>
      </c>
      <c r="O1608" t="s">
        <v>41</v>
      </c>
      <c r="P1608">
        <v>395</v>
      </c>
      <c r="Q1608" t="s">
        <v>107</v>
      </c>
      <c r="R1608" t="s">
        <v>41</v>
      </c>
      <c r="T1608" t="s">
        <v>61</v>
      </c>
      <c r="U1608" t="s">
        <v>1252</v>
      </c>
      <c r="V1608" t="s">
        <v>44</v>
      </c>
      <c r="X1608" t="s">
        <v>45</v>
      </c>
      <c r="AA1608">
        <v>0</v>
      </c>
      <c r="AC1608">
        <v>0</v>
      </c>
      <c r="AG1608" t="s">
        <v>46</v>
      </c>
      <c r="AH1608" t="s">
        <v>158</v>
      </c>
      <c r="AI1608" s="1">
        <v>34922</v>
      </c>
      <c r="AJ1608">
        <v>20816.47</v>
      </c>
      <c r="AK1608" s="33">
        <f t="shared" si="75"/>
        <v>58</v>
      </c>
      <c r="AL1608" t="str">
        <f t="shared" si="76"/>
        <v>54-58</v>
      </c>
      <c r="AM1608" t="str">
        <f t="shared" si="77"/>
        <v>20.000 ou mais</v>
      </c>
    </row>
    <row r="1609" spans="1:39" x14ac:dyDescent="0.25">
      <c r="A1609" t="s">
        <v>5958</v>
      </c>
      <c r="B1609" t="s">
        <v>36</v>
      </c>
      <c r="C1609">
        <v>1355206</v>
      </c>
      <c r="D1609">
        <v>79923364100</v>
      </c>
      <c r="E1609" t="s">
        <v>5959</v>
      </c>
      <c r="F1609" t="s">
        <v>53</v>
      </c>
      <c r="G1609" t="s">
        <v>5960</v>
      </c>
      <c r="H1609" t="s">
        <v>48</v>
      </c>
      <c r="I1609" t="s">
        <v>39</v>
      </c>
      <c r="K1609" t="s">
        <v>56</v>
      </c>
      <c r="M1609">
        <v>399</v>
      </c>
      <c r="N1609" t="s">
        <v>115</v>
      </c>
      <c r="O1609" t="s">
        <v>70</v>
      </c>
      <c r="P1609">
        <v>399</v>
      </c>
      <c r="Q1609" t="s">
        <v>115</v>
      </c>
      <c r="R1609" t="s">
        <v>70</v>
      </c>
      <c r="T1609" t="s">
        <v>61</v>
      </c>
      <c r="U1609" t="s">
        <v>1252</v>
      </c>
      <c r="V1609" t="s">
        <v>44</v>
      </c>
      <c r="X1609" t="s">
        <v>45</v>
      </c>
      <c r="AA1609">
        <v>0</v>
      </c>
      <c r="AC1609">
        <v>0</v>
      </c>
      <c r="AG1609" t="s">
        <v>46</v>
      </c>
      <c r="AH1609" t="s">
        <v>158</v>
      </c>
      <c r="AI1609" s="1">
        <v>40879</v>
      </c>
      <c r="AJ1609">
        <v>20530.009999999998</v>
      </c>
      <c r="AK1609" s="33">
        <f t="shared" si="75"/>
        <v>48</v>
      </c>
      <c r="AL1609" t="str">
        <f t="shared" si="76"/>
        <v>44-48</v>
      </c>
      <c r="AM1609" t="str">
        <f t="shared" si="77"/>
        <v>20.000 ou mais</v>
      </c>
    </row>
    <row r="1610" spans="1:39" x14ac:dyDescent="0.25">
      <c r="A1610" t="s">
        <v>5961</v>
      </c>
      <c r="B1610" t="s">
        <v>36</v>
      </c>
      <c r="C1610">
        <v>1809644</v>
      </c>
      <c r="D1610">
        <v>19040329826</v>
      </c>
      <c r="E1610" t="s">
        <v>5962</v>
      </c>
      <c r="F1610" t="s">
        <v>53</v>
      </c>
      <c r="G1610" t="s">
        <v>5963</v>
      </c>
      <c r="H1610" t="s">
        <v>67</v>
      </c>
      <c r="I1610" t="s">
        <v>39</v>
      </c>
      <c r="K1610" t="s">
        <v>72</v>
      </c>
      <c r="M1610">
        <v>1339</v>
      </c>
      <c r="N1610" t="s">
        <v>243</v>
      </c>
      <c r="O1610" t="s">
        <v>70</v>
      </c>
      <c r="P1610">
        <v>301</v>
      </c>
      <c r="Q1610" t="s">
        <v>69</v>
      </c>
      <c r="R1610" t="s">
        <v>70</v>
      </c>
      <c r="T1610" t="s">
        <v>61</v>
      </c>
      <c r="U1610" t="s">
        <v>1285</v>
      </c>
      <c r="V1610" t="s">
        <v>44</v>
      </c>
      <c r="X1610" t="s">
        <v>45</v>
      </c>
      <c r="AA1610">
        <v>0</v>
      </c>
      <c r="AC1610">
        <v>0</v>
      </c>
      <c r="AG1610" t="s">
        <v>46</v>
      </c>
      <c r="AH1610" t="s">
        <v>158</v>
      </c>
      <c r="AI1610" s="1">
        <v>40400</v>
      </c>
      <c r="AJ1610">
        <v>18238.77</v>
      </c>
      <c r="AK1610" s="33">
        <f t="shared" si="75"/>
        <v>49</v>
      </c>
      <c r="AL1610" t="str">
        <f t="shared" si="76"/>
        <v>49-53</v>
      </c>
      <c r="AM1610" t="str">
        <f t="shared" si="77"/>
        <v>18.000 a 19.999</v>
      </c>
    </row>
    <row r="1611" spans="1:39" x14ac:dyDescent="0.25">
      <c r="A1611" t="s">
        <v>5964</v>
      </c>
      <c r="B1611" t="s">
        <v>36</v>
      </c>
      <c r="C1611">
        <v>1658851</v>
      </c>
      <c r="D1611">
        <v>22152485807</v>
      </c>
      <c r="E1611" t="s">
        <v>741</v>
      </c>
      <c r="F1611" t="s">
        <v>53</v>
      </c>
      <c r="G1611" t="s">
        <v>5965</v>
      </c>
      <c r="H1611" t="s">
        <v>48</v>
      </c>
      <c r="I1611" t="s">
        <v>150</v>
      </c>
      <c r="J1611" t="s">
        <v>3986</v>
      </c>
      <c r="L1611" t="s">
        <v>5966</v>
      </c>
      <c r="M1611">
        <v>363</v>
      </c>
      <c r="N1611" t="s">
        <v>155</v>
      </c>
      <c r="O1611" t="s">
        <v>41</v>
      </c>
      <c r="P1611">
        <v>363</v>
      </c>
      <c r="Q1611" t="s">
        <v>155</v>
      </c>
      <c r="R1611" t="s">
        <v>41</v>
      </c>
      <c r="T1611" t="s">
        <v>61</v>
      </c>
      <c r="U1611" t="s">
        <v>1241</v>
      </c>
      <c r="V1611" t="s">
        <v>44</v>
      </c>
      <c r="X1611" t="s">
        <v>45</v>
      </c>
      <c r="AA1611">
        <v>0</v>
      </c>
      <c r="AC1611">
        <v>0</v>
      </c>
      <c r="AG1611" t="s">
        <v>46</v>
      </c>
      <c r="AH1611" t="s">
        <v>158</v>
      </c>
      <c r="AI1611" s="1">
        <v>39716</v>
      </c>
      <c r="AJ1611">
        <v>18663.64</v>
      </c>
      <c r="AK1611" s="33">
        <f t="shared" si="75"/>
        <v>54</v>
      </c>
      <c r="AL1611" t="str">
        <f t="shared" si="76"/>
        <v>54-58</v>
      </c>
      <c r="AM1611" t="str">
        <f t="shared" si="77"/>
        <v>18.000 a 19.999</v>
      </c>
    </row>
    <row r="1612" spans="1:39" x14ac:dyDescent="0.25">
      <c r="A1612" t="s">
        <v>5967</v>
      </c>
      <c r="B1612" t="s">
        <v>36</v>
      </c>
      <c r="C1612">
        <v>1846461</v>
      </c>
      <c r="D1612">
        <v>97056456049</v>
      </c>
      <c r="E1612" t="s">
        <v>5968</v>
      </c>
      <c r="F1612" t="s">
        <v>53</v>
      </c>
      <c r="G1612" t="s">
        <v>5969</v>
      </c>
      <c r="H1612" t="s">
        <v>48</v>
      </c>
      <c r="I1612" t="s">
        <v>39</v>
      </c>
      <c r="K1612" t="s">
        <v>523</v>
      </c>
      <c r="M1612">
        <v>288</v>
      </c>
      <c r="N1612" t="s">
        <v>186</v>
      </c>
      <c r="O1612" t="s">
        <v>86</v>
      </c>
      <c r="P1612">
        <v>288</v>
      </c>
      <c r="Q1612" t="s">
        <v>186</v>
      </c>
      <c r="R1612" t="s">
        <v>86</v>
      </c>
      <c r="T1612" t="s">
        <v>61</v>
      </c>
      <c r="U1612" t="s">
        <v>1278</v>
      </c>
      <c r="V1612" t="s">
        <v>44</v>
      </c>
      <c r="X1612" t="s">
        <v>45</v>
      </c>
      <c r="AA1612">
        <v>0</v>
      </c>
      <c r="AC1612">
        <v>0</v>
      </c>
      <c r="AG1612" t="s">
        <v>46</v>
      </c>
      <c r="AH1612" t="s">
        <v>158</v>
      </c>
      <c r="AI1612" s="1">
        <v>41576</v>
      </c>
      <c r="AJ1612">
        <v>12763.01</v>
      </c>
      <c r="AK1612" s="33">
        <f t="shared" si="75"/>
        <v>41</v>
      </c>
      <c r="AL1612" t="str">
        <f t="shared" si="76"/>
        <v>39-43</v>
      </c>
      <c r="AM1612" t="str">
        <f t="shared" si="77"/>
        <v>12.000 a 13.999</v>
      </c>
    </row>
    <row r="1613" spans="1:39" x14ac:dyDescent="0.25">
      <c r="A1613" t="s">
        <v>5970</v>
      </c>
      <c r="B1613" t="s">
        <v>36</v>
      </c>
      <c r="C1613">
        <v>2497224</v>
      </c>
      <c r="D1613">
        <v>12588562809</v>
      </c>
      <c r="E1613" t="s">
        <v>5971</v>
      </c>
      <c r="F1613" t="s">
        <v>53</v>
      </c>
      <c r="G1613" t="s">
        <v>5972</v>
      </c>
      <c r="H1613" t="s">
        <v>48</v>
      </c>
      <c r="I1613" t="s">
        <v>39</v>
      </c>
      <c r="K1613" t="s">
        <v>72</v>
      </c>
      <c r="L1613" t="s">
        <v>5973</v>
      </c>
      <c r="M1613">
        <v>314</v>
      </c>
      <c r="N1613" t="s">
        <v>135</v>
      </c>
      <c r="O1613" t="s">
        <v>86</v>
      </c>
      <c r="P1613">
        <v>314</v>
      </c>
      <c r="Q1613" t="s">
        <v>135</v>
      </c>
      <c r="R1613" t="s">
        <v>86</v>
      </c>
      <c r="T1613" t="s">
        <v>61</v>
      </c>
      <c r="U1613" t="s">
        <v>1252</v>
      </c>
      <c r="V1613" t="s">
        <v>44</v>
      </c>
      <c r="X1613" t="s">
        <v>45</v>
      </c>
      <c r="AA1613">
        <v>0</v>
      </c>
      <c r="AC1613">
        <v>0</v>
      </c>
      <c r="AG1613" t="s">
        <v>46</v>
      </c>
      <c r="AH1613" t="s">
        <v>158</v>
      </c>
      <c r="AI1613" s="1">
        <v>38926</v>
      </c>
      <c r="AJ1613">
        <v>20530.009999999998</v>
      </c>
      <c r="AK1613" s="33">
        <f t="shared" si="75"/>
        <v>54</v>
      </c>
      <c r="AL1613" t="str">
        <f t="shared" si="76"/>
        <v>54-58</v>
      </c>
      <c r="AM1613" t="str">
        <f t="shared" si="77"/>
        <v>20.000 ou mais</v>
      </c>
    </row>
    <row r="1614" spans="1:39" x14ac:dyDescent="0.25">
      <c r="A1614" t="s">
        <v>5974</v>
      </c>
      <c r="B1614" t="s">
        <v>36</v>
      </c>
      <c r="C1614">
        <v>3900048</v>
      </c>
      <c r="D1614">
        <v>6852697606</v>
      </c>
      <c r="E1614" t="s">
        <v>5975</v>
      </c>
      <c r="F1614" t="s">
        <v>53</v>
      </c>
      <c r="G1614" t="s">
        <v>5976</v>
      </c>
      <c r="H1614" t="s">
        <v>48</v>
      </c>
      <c r="I1614" t="s">
        <v>39</v>
      </c>
      <c r="K1614" t="s">
        <v>40</v>
      </c>
      <c r="M1614">
        <v>298</v>
      </c>
      <c r="N1614" t="s">
        <v>121</v>
      </c>
      <c r="O1614" t="s">
        <v>86</v>
      </c>
      <c r="P1614">
        <v>298</v>
      </c>
      <c r="Q1614" t="s">
        <v>121</v>
      </c>
      <c r="R1614" t="s">
        <v>86</v>
      </c>
      <c r="T1614" t="s">
        <v>61</v>
      </c>
      <c r="U1614" t="s">
        <v>1302</v>
      </c>
      <c r="V1614" t="s">
        <v>44</v>
      </c>
      <c r="X1614" t="s">
        <v>45</v>
      </c>
      <c r="AA1614">
        <v>0</v>
      </c>
      <c r="AC1614">
        <v>0</v>
      </c>
      <c r="AG1614" t="s">
        <v>46</v>
      </c>
      <c r="AH1614" t="s">
        <v>158</v>
      </c>
      <c r="AI1614" s="1">
        <v>41491</v>
      </c>
      <c r="AJ1614">
        <v>13273.52</v>
      </c>
      <c r="AK1614" s="33">
        <f t="shared" si="75"/>
        <v>38</v>
      </c>
      <c r="AL1614" t="str">
        <f t="shared" si="76"/>
        <v>34-38</v>
      </c>
      <c r="AM1614" t="str">
        <f t="shared" si="77"/>
        <v>12.000 a 13.999</v>
      </c>
    </row>
    <row r="1615" spans="1:39" x14ac:dyDescent="0.25">
      <c r="A1615" t="s">
        <v>5977</v>
      </c>
      <c r="B1615" t="s">
        <v>36</v>
      </c>
      <c r="C1615">
        <v>1214482</v>
      </c>
      <c r="D1615">
        <v>54789974634</v>
      </c>
      <c r="E1615" t="s">
        <v>5978</v>
      </c>
      <c r="F1615" t="s">
        <v>53</v>
      </c>
      <c r="G1615" t="s">
        <v>5979</v>
      </c>
      <c r="H1615" t="s">
        <v>48</v>
      </c>
      <c r="I1615" t="s">
        <v>39</v>
      </c>
      <c r="K1615" t="s">
        <v>56</v>
      </c>
      <c r="L1615" t="s">
        <v>98</v>
      </c>
      <c r="M1615">
        <v>363</v>
      </c>
      <c r="N1615" t="s">
        <v>155</v>
      </c>
      <c r="O1615" t="s">
        <v>41</v>
      </c>
      <c r="P1615">
        <v>363</v>
      </c>
      <c r="Q1615" t="s">
        <v>155</v>
      </c>
      <c r="R1615" t="s">
        <v>41</v>
      </c>
      <c r="T1615" t="s">
        <v>61</v>
      </c>
      <c r="U1615" t="s">
        <v>1252</v>
      </c>
      <c r="V1615" t="s">
        <v>44</v>
      </c>
      <c r="X1615" t="s">
        <v>45</v>
      </c>
      <c r="AA1615">
        <v>0</v>
      </c>
      <c r="AC1615">
        <v>0</v>
      </c>
      <c r="AG1615" t="s">
        <v>46</v>
      </c>
      <c r="AH1615" t="s">
        <v>158</v>
      </c>
      <c r="AI1615" s="1">
        <v>35403</v>
      </c>
      <c r="AJ1615">
        <v>20720.98</v>
      </c>
      <c r="AK1615" s="33">
        <f t="shared" si="75"/>
        <v>55</v>
      </c>
      <c r="AL1615" t="str">
        <f t="shared" si="76"/>
        <v>54-58</v>
      </c>
      <c r="AM1615" t="str">
        <f t="shared" si="77"/>
        <v>20.000 ou mais</v>
      </c>
    </row>
    <row r="1616" spans="1:39" x14ac:dyDescent="0.25">
      <c r="A1616" t="s">
        <v>5980</v>
      </c>
      <c r="B1616" t="s">
        <v>36</v>
      </c>
      <c r="C1616">
        <v>2378432</v>
      </c>
      <c r="D1616">
        <v>36142854803</v>
      </c>
      <c r="E1616" t="s">
        <v>5981</v>
      </c>
      <c r="F1616" t="s">
        <v>53</v>
      </c>
      <c r="G1616" t="s">
        <v>5982</v>
      </c>
      <c r="H1616" t="s">
        <v>48</v>
      </c>
      <c r="I1616" t="s">
        <v>39</v>
      </c>
      <c r="K1616" t="s">
        <v>72</v>
      </c>
      <c r="M1616">
        <v>391</v>
      </c>
      <c r="N1616" t="s">
        <v>64</v>
      </c>
      <c r="O1616" t="s">
        <v>41</v>
      </c>
      <c r="P1616">
        <v>391</v>
      </c>
      <c r="Q1616" t="s">
        <v>64</v>
      </c>
      <c r="R1616" t="s">
        <v>41</v>
      </c>
      <c r="T1616" t="s">
        <v>61</v>
      </c>
      <c r="U1616" t="s">
        <v>1236</v>
      </c>
      <c r="V1616" t="s">
        <v>44</v>
      </c>
      <c r="X1616" t="s">
        <v>45</v>
      </c>
      <c r="AA1616">
        <v>0</v>
      </c>
      <c r="AC1616">
        <v>0</v>
      </c>
      <c r="AG1616" t="s">
        <v>46</v>
      </c>
      <c r="AH1616" t="s">
        <v>158</v>
      </c>
      <c r="AI1616" s="1">
        <v>42808</v>
      </c>
      <c r="AJ1616">
        <v>12272.12</v>
      </c>
      <c r="AK1616" s="33">
        <f t="shared" si="75"/>
        <v>35</v>
      </c>
      <c r="AL1616" t="str">
        <f t="shared" si="76"/>
        <v>34-38</v>
      </c>
      <c r="AM1616" t="str">
        <f t="shared" si="77"/>
        <v>12.000 a 13.999</v>
      </c>
    </row>
    <row r="1617" spans="1:39" x14ac:dyDescent="0.25">
      <c r="A1617" t="s">
        <v>5983</v>
      </c>
      <c r="B1617" t="s">
        <v>36</v>
      </c>
      <c r="C1617">
        <v>1658858</v>
      </c>
      <c r="D1617">
        <v>29832777801</v>
      </c>
      <c r="E1617" t="s">
        <v>5984</v>
      </c>
      <c r="F1617" t="s">
        <v>53</v>
      </c>
      <c r="G1617" t="s">
        <v>5985</v>
      </c>
      <c r="H1617" t="s">
        <v>38</v>
      </c>
      <c r="I1617" t="s">
        <v>39</v>
      </c>
      <c r="K1617" t="s">
        <v>72</v>
      </c>
      <c r="L1617" t="s">
        <v>139</v>
      </c>
      <c r="M1617">
        <v>356</v>
      </c>
      <c r="N1617" t="s">
        <v>206</v>
      </c>
      <c r="O1617" t="s">
        <v>41</v>
      </c>
      <c r="P1617">
        <v>356</v>
      </c>
      <c r="Q1617" t="s">
        <v>206</v>
      </c>
      <c r="R1617" t="s">
        <v>41</v>
      </c>
      <c r="T1617" t="s">
        <v>61</v>
      </c>
      <c r="U1617" t="s">
        <v>1241</v>
      </c>
      <c r="V1617" t="s">
        <v>44</v>
      </c>
      <c r="X1617" t="s">
        <v>45</v>
      </c>
      <c r="AA1617">
        <v>0</v>
      </c>
      <c r="AC1617">
        <v>0</v>
      </c>
      <c r="AG1617" t="s">
        <v>46</v>
      </c>
      <c r="AH1617" t="s">
        <v>158</v>
      </c>
      <c r="AI1617" s="1">
        <v>39716</v>
      </c>
      <c r="AJ1617">
        <v>18663.64</v>
      </c>
      <c r="AK1617" s="33">
        <f t="shared" si="75"/>
        <v>42</v>
      </c>
      <c r="AL1617" t="str">
        <f t="shared" si="76"/>
        <v>39-43</v>
      </c>
      <c r="AM1617" t="str">
        <f t="shared" si="77"/>
        <v>18.000 a 19.999</v>
      </c>
    </row>
    <row r="1618" spans="1:39" x14ac:dyDescent="0.25">
      <c r="A1618" t="s">
        <v>5986</v>
      </c>
      <c r="B1618" t="s">
        <v>36</v>
      </c>
      <c r="C1618">
        <v>2692859</v>
      </c>
      <c r="D1618">
        <v>6311852675</v>
      </c>
      <c r="E1618" t="s">
        <v>5987</v>
      </c>
      <c r="F1618" t="s">
        <v>53</v>
      </c>
      <c r="G1618" t="s">
        <v>5988</v>
      </c>
      <c r="H1618" t="s">
        <v>48</v>
      </c>
      <c r="I1618" t="s">
        <v>39</v>
      </c>
      <c r="K1618" t="s">
        <v>40</v>
      </c>
      <c r="L1618" t="s">
        <v>59</v>
      </c>
      <c r="M1618">
        <v>356</v>
      </c>
      <c r="N1618" t="s">
        <v>206</v>
      </c>
      <c r="O1618" t="s">
        <v>41</v>
      </c>
      <c r="P1618">
        <v>356</v>
      </c>
      <c r="Q1618" t="s">
        <v>206</v>
      </c>
      <c r="R1618" t="s">
        <v>41</v>
      </c>
      <c r="T1618" t="s">
        <v>61</v>
      </c>
      <c r="U1618" t="s">
        <v>1351</v>
      </c>
      <c r="V1618" t="s">
        <v>44</v>
      </c>
      <c r="X1618" t="s">
        <v>45</v>
      </c>
      <c r="AA1618">
        <v>26350</v>
      </c>
      <c r="AB1618" t="s">
        <v>432</v>
      </c>
      <c r="AC1618">
        <v>0</v>
      </c>
      <c r="AG1618" t="s">
        <v>46</v>
      </c>
      <c r="AH1618" t="s">
        <v>158</v>
      </c>
      <c r="AI1618" s="1">
        <v>42186</v>
      </c>
      <c r="AJ1618">
        <v>16591.91</v>
      </c>
      <c r="AK1618" s="33">
        <f t="shared" si="75"/>
        <v>39</v>
      </c>
      <c r="AL1618" t="str">
        <f t="shared" si="76"/>
        <v>39-43</v>
      </c>
      <c r="AM1618" t="str">
        <f t="shared" si="77"/>
        <v>16.000 a 17.999</v>
      </c>
    </row>
    <row r="1619" spans="1:39" x14ac:dyDescent="0.25">
      <c r="A1619" t="s">
        <v>5989</v>
      </c>
      <c r="B1619" t="s">
        <v>36</v>
      </c>
      <c r="C1619">
        <v>1943595</v>
      </c>
      <c r="D1619">
        <v>17066270843</v>
      </c>
      <c r="E1619" t="s">
        <v>5990</v>
      </c>
      <c r="F1619" t="s">
        <v>53</v>
      </c>
      <c r="G1619" t="s">
        <v>5991</v>
      </c>
      <c r="H1619" t="s">
        <v>48</v>
      </c>
      <c r="I1619" t="s">
        <v>39</v>
      </c>
      <c r="K1619" t="s">
        <v>72</v>
      </c>
      <c r="M1619">
        <v>789</v>
      </c>
      <c r="N1619" t="s">
        <v>252</v>
      </c>
      <c r="O1619" t="s">
        <v>104</v>
      </c>
      <c r="P1619">
        <v>410</v>
      </c>
      <c r="Q1619" t="s">
        <v>253</v>
      </c>
      <c r="R1619" t="s">
        <v>41</v>
      </c>
      <c r="T1619" t="s">
        <v>61</v>
      </c>
      <c r="U1619" t="s">
        <v>1278</v>
      </c>
      <c r="V1619" t="s">
        <v>44</v>
      </c>
      <c r="X1619" t="s">
        <v>45</v>
      </c>
      <c r="AA1619">
        <v>0</v>
      </c>
      <c r="AC1619">
        <v>0</v>
      </c>
      <c r="AG1619" t="s">
        <v>46</v>
      </c>
      <c r="AH1619" t="s">
        <v>158</v>
      </c>
      <c r="AI1619" s="1">
        <v>41731</v>
      </c>
      <c r="AJ1619">
        <v>12763.01</v>
      </c>
      <c r="AK1619" s="33">
        <f t="shared" si="75"/>
        <v>49</v>
      </c>
      <c r="AL1619" t="str">
        <f t="shared" si="76"/>
        <v>49-53</v>
      </c>
      <c r="AM1619" t="str">
        <f t="shared" si="77"/>
        <v>12.000 a 13.999</v>
      </c>
    </row>
    <row r="1620" spans="1:39" x14ac:dyDescent="0.25">
      <c r="A1620" t="s">
        <v>5992</v>
      </c>
      <c r="B1620" t="s">
        <v>36</v>
      </c>
      <c r="C1620">
        <v>1207610</v>
      </c>
      <c r="D1620">
        <v>36584663833</v>
      </c>
      <c r="E1620" t="s">
        <v>5993</v>
      </c>
      <c r="F1620" t="s">
        <v>53</v>
      </c>
      <c r="G1620" t="s">
        <v>5994</v>
      </c>
      <c r="H1620" t="s">
        <v>48</v>
      </c>
      <c r="I1620" t="s">
        <v>39</v>
      </c>
      <c r="K1620" t="s">
        <v>72</v>
      </c>
      <c r="M1620">
        <v>372</v>
      </c>
      <c r="N1620" t="s">
        <v>76</v>
      </c>
      <c r="O1620" t="s">
        <v>41</v>
      </c>
      <c r="P1620">
        <v>372</v>
      </c>
      <c r="Q1620" t="s">
        <v>76</v>
      </c>
      <c r="R1620" t="s">
        <v>41</v>
      </c>
      <c r="T1620" t="s">
        <v>61</v>
      </c>
      <c r="U1620" t="s">
        <v>1244</v>
      </c>
      <c r="V1620" t="s">
        <v>44</v>
      </c>
      <c r="X1620" t="s">
        <v>45</v>
      </c>
      <c r="AA1620">
        <v>0</v>
      </c>
      <c r="AC1620">
        <v>0</v>
      </c>
      <c r="AG1620" t="s">
        <v>46</v>
      </c>
      <c r="AH1620" t="s">
        <v>158</v>
      </c>
      <c r="AI1620" s="1">
        <v>44732</v>
      </c>
      <c r="AJ1620">
        <v>9616.18</v>
      </c>
      <c r="AK1620" s="33">
        <f t="shared" si="75"/>
        <v>35</v>
      </c>
      <c r="AL1620" t="str">
        <f t="shared" si="76"/>
        <v>34-38</v>
      </c>
      <c r="AM1620" t="str">
        <f t="shared" si="77"/>
        <v>8.000 a 9.999</v>
      </c>
    </row>
    <row r="1621" spans="1:39" x14ac:dyDescent="0.25">
      <c r="A1621" t="s">
        <v>5995</v>
      </c>
      <c r="B1621" t="s">
        <v>36</v>
      </c>
      <c r="C1621">
        <v>1556424</v>
      </c>
      <c r="D1621">
        <v>64779840082</v>
      </c>
      <c r="E1621" t="s">
        <v>5996</v>
      </c>
      <c r="F1621" t="s">
        <v>53</v>
      </c>
      <c r="G1621" t="s">
        <v>5997</v>
      </c>
      <c r="H1621" t="s">
        <v>38</v>
      </c>
      <c r="I1621" t="s">
        <v>39</v>
      </c>
      <c r="K1621" t="s">
        <v>271</v>
      </c>
      <c r="L1621" t="s">
        <v>5998</v>
      </c>
      <c r="M1621">
        <v>802</v>
      </c>
      <c r="N1621" t="s">
        <v>289</v>
      </c>
      <c r="O1621" t="s">
        <v>55</v>
      </c>
      <c r="P1621">
        <v>1152</v>
      </c>
      <c r="Q1621" t="s">
        <v>113</v>
      </c>
      <c r="R1621" t="s">
        <v>55</v>
      </c>
      <c r="T1621" t="s">
        <v>61</v>
      </c>
      <c r="U1621" t="s">
        <v>1285</v>
      </c>
      <c r="V1621" t="s">
        <v>44</v>
      </c>
      <c r="X1621" t="s">
        <v>45</v>
      </c>
      <c r="AA1621">
        <v>0</v>
      </c>
      <c r="AC1621">
        <v>0</v>
      </c>
      <c r="AG1621" t="s">
        <v>46</v>
      </c>
      <c r="AH1621" t="s">
        <v>158</v>
      </c>
      <c r="AI1621" s="1">
        <v>39876</v>
      </c>
      <c r="AJ1621">
        <v>18058.169999999998</v>
      </c>
      <c r="AK1621" s="33">
        <f t="shared" si="75"/>
        <v>49</v>
      </c>
      <c r="AL1621" t="str">
        <f t="shared" si="76"/>
        <v>49-53</v>
      </c>
      <c r="AM1621" t="str">
        <f t="shared" si="77"/>
        <v>18.000 a 19.999</v>
      </c>
    </row>
    <row r="1622" spans="1:39" x14ac:dyDescent="0.25">
      <c r="A1622" t="s">
        <v>5999</v>
      </c>
      <c r="B1622" t="s">
        <v>36</v>
      </c>
      <c r="C1622">
        <v>1934888</v>
      </c>
      <c r="D1622">
        <v>25040559860</v>
      </c>
      <c r="E1622" t="s">
        <v>6000</v>
      </c>
      <c r="F1622" t="s">
        <v>53</v>
      </c>
      <c r="G1622" t="s">
        <v>6001</v>
      </c>
      <c r="H1622" t="s">
        <v>48</v>
      </c>
      <c r="I1622" t="s">
        <v>39</v>
      </c>
      <c r="K1622" t="s">
        <v>72</v>
      </c>
      <c r="M1622">
        <v>340</v>
      </c>
      <c r="N1622" t="s">
        <v>143</v>
      </c>
      <c r="O1622" t="s">
        <v>41</v>
      </c>
      <c r="P1622">
        <v>340</v>
      </c>
      <c r="Q1622" t="s">
        <v>143</v>
      </c>
      <c r="R1622" t="s">
        <v>41</v>
      </c>
      <c r="T1622" t="s">
        <v>61</v>
      </c>
      <c r="U1622" t="s">
        <v>1285</v>
      </c>
      <c r="V1622" t="s">
        <v>44</v>
      </c>
      <c r="X1622" t="s">
        <v>45</v>
      </c>
      <c r="AA1622">
        <v>0</v>
      </c>
      <c r="AC1622">
        <v>0</v>
      </c>
      <c r="AG1622" t="s">
        <v>46</v>
      </c>
      <c r="AH1622" t="s">
        <v>158</v>
      </c>
      <c r="AI1622" s="1">
        <v>41010</v>
      </c>
      <c r="AJ1622">
        <v>17255.59</v>
      </c>
      <c r="AK1622" s="33">
        <f t="shared" si="75"/>
        <v>45</v>
      </c>
      <c r="AL1622" t="str">
        <f t="shared" si="76"/>
        <v>44-48</v>
      </c>
      <c r="AM1622" t="str">
        <f t="shared" si="77"/>
        <v>16.000 a 17.999</v>
      </c>
    </row>
    <row r="1623" spans="1:39" x14ac:dyDescent="0.25">
      <c r="A1623" t="s">
        <v>6002</v>
      </c>
      <c r="B1623" t="s">
        <v>36</v>
      </c>
      <c r="C1623">
        <v>1676844</v>
      </c>
      <c r="D1623">
        <v>1472243650</v>
      </c>
      <c r="E1623" t="s">
        <v>678</v>
      </c>
      <c r="F1623" t="s">
        <v>53</v>
      </c>
      <c r="G1623" t="s">
        <v>6003</v>
      </c>
      <c r="H1623" t="s">
        <v>48</v>
      </c>
      <c r="I1623" t="s">
        <v>39</v>
      </c>
      <c r="K1623" t="s">
        <v>40</v>
      </c>
      <c r="L1623" t="s">
        <v>131</v>
      </c>
      <c r="M1623">
        <v>369</v>
      </c>
      <c r="N1623" t="s">
        <v>242</v>
      </c>
      <c r="O1623" t="s">
        <v>41</v>
      </c>
      <c r="P1623">
        <v>369</v>
      </c>
      <c r="Q1623" t="s">
        <v>242</v>
      </c>
      <c r="R1623" t="s">
        <v>41</v>
      </c>
      <c r="T1623" t="s">
        <v>61</v>
      </c>
      <c r="U1623" t="s">
        <v>1285</v>
      </c>
      <c r="V1623" t="s">
        <v>44</v>
      </c>
      <c r="X1623" t="s">
        <v>45</v>
      </c>
      <c r="AA1623">
        <v>0</v>
      </c>
      <c r="AC1623">
        <v>0</v>
      </c>
      <c r="AG1623" t="s">
        <v>46</v>
      </c>
      <c r="AH1623" t="s">
        <v>158</v>
      </c>
      <c r="AI1623" s="1">
        <v>39835</v>
      </c>
      <c r="AJ1623">
        <v>17255.59</v>
      </c>
      <c r="AK1623" s="33">
        <f t="shared" si="75"/>
        <v>39</v>
      </c>
      <c r="AL1623" t="str">
        <f t="shared" si="76"/>
        <v>39-43</v>
      </c>
      <c r="AM1623" t="str">
        <f t="shared" si="77"/>
        <v>16.000 a 17.999</v>
      </c>
    </row>
    <row r="1624" spans="1:39" x14ac:dyDescent="0.25">
      <c r="A1624" t="s">
        <v>6004</v>
      </c>
      <c r="B1624" t="s">
        <v>36</v>
      </c>
      <c r="C1624">
        <v>2309180</v>
      </c>
      <c r="D1624">
        <v>30586923829</v>
      </c>
      <c r="E1624" t="s">
        <v>6005</v>
      </c>
      <c r="F1624" t="s">
        <v>53</v>
      </c>
      <c r="G1624" t="s">
        <v>6006</v>
      </c>
      <c r="H1624" t="s">
        <v>48</v>
      </c>
      <c r="I1624" t="s">
        <v>39</v>
      </c>
      <c r="K1624" t="s">
        <v>72</v>
      </c>
      <c r="M1624">
        <v>1243</v>
      </c>
      <c r="N1624" t="s">
        <v>6007</v>
      </c>
      <c r="O1624" t="s">
        <v>41</v>
      </c>
      <c r="P1624">
        <v>808</v>
      </c>
      <c r="Q1624" t="s">
        <v>127</v>
      </c>
      <c r="R1624" t="s">
        <v>41</v>
      </c>
      <c r="T1624" t="s">
        <v>61</v>
      </c>
      <c r="U1624" t="s">
        <v>1236</v>
      </c>
      <c r="V1624" t="s">
        <v>44</v>
      </c>
      <c r="X1624" t="s">
        <v>45</v>
      </c>
      <c r="AA1624">
        <v>0</v>
      </c>
      <c r="AC1624">
        <v>0</v>
      </c>
      <c r="AG1624" t="s">
        <v>46</v>
      </c>
      <c r="AH1624" t="s">
        <v>158</v>
      </c>
      <c r="AI1624" s="1">
        <v>42493</v>
      </c>
      <c r="AJ1624">
        <v>13247.63</v>
      </c>
      <c r="AK1624" s="33">
        <f t="shared" si="75"/>
        <v>39</v>
      </c>
      <c r="AL1624" t="str">
        <f t="shared" si="76"/>
        <v>39-43</v>
      </c>
      <c r="AM1624" t="str">
        <f t="shared" si="77"/>
        <v>12.000 a 13.999</v>
      </c>
    </row>
    <row r="1625" spans="1:39" x14ac:dyDescent="0.25">
      <c r="A1625" t="s">
        <v>6008</v>
      </c>
      <c r="B1625" t="s">
        <v>36</v>
      </c>
      <c r="C1625">
        <v>1674447</v>
      </c>
      <c r="D1625">
        <v>24784775803</v>
      </c>
      <c r="E1625" t="s">
        <v>6009</v>
      </c>
      <c r="F1625" t="s">
        <v>53</v>
      </c>
      <c r="G1625" t="s">
        <v>6010</v>
      </c>
      <c r="H1625" t="s">
        <v>48</v>
      </c>
      <c r="I1625" t="s">
        <v>39</v>
      </c>
      <c r="K1625" t="s">
        <v>72</v>
      </c>
      <c r="M1625">
        <v>407</v>
      </c>
      <c r="N1625" t="s">
        <v>161</v>
      </c>
      <c r="O1625" t="s">
        <v>41</v>
      </c>
      <c r="P1625">
        <v>407</v>
      </c>
      <c r="Q1625" t="s">
        <v>161</v>
      </c>
      <c r="R1625" t="s">
        <v>41</v>
      </c>
      <c r="T1625" t="s">
        <v>61</v>
      </c>
      <c r="U1625" t="s">
        <v>1269</v>
      </c>
      <c r="V1625" t="s">
        <v>44</v>
      </c>
      <c r="X1625" t="s">
        <v>45</v>
      </c>
      <c r="AA1625">
        <v>26235</v>
      </c>
      <c r="AB1625" t="s">
        <v>254</v>
      </c>
      <c r="AC1625">
        <v>0</v>
      </c>
      <c r="AG1625" t="s">
        <v>46</v>
      </c>
      <c r="AH1625" t="s">
        <v>158</v>
      </c>
      <c r="AI1625" s="1">
        <v>42340</v>
      </c>
      <c r="AJ1625">
        <v>17945.810000000001</v>
      </c>
      <c r="AK1625" s="33">
        <f t="shared" si="75"/>
        <v>46</v>
      </c>
      <c r="AL1625" t="str">
        <f t="shared" si="76"/>
        <v>44-48</v>
      </c>
      <c r="AM1625" t="str">
        <f t="shared" si="77"/>
        <v>16.000 a 17.999</v>
      </c>
    </row>
    <row r="1626" spans="1:39" x14ac:dyDescent="0.25">
      <c r="A1626" t="s">
        <v>6011</v>
      </c>
      <c r="B1626" t="s">
        <v>36</v>
      </c>
      <c r="C1626">
        <v>2031997</v>
      </c>
      <c r="D1626">
        <v>1173970169</v>
      </c>
      <c r="E1626" t="s">
        <v>177</v>
      </c>
      <c r="F1626" t="s">
        <v>53</v>
      </c>
      <c r="G1626" t="s">
        <v>6012</v>
      </c>
      <c r="H1626" t="s">
        <v>48</v>
      </c>
      <c r="I1626" t="s">
        <v>150</v>
      </c>
      <c r="J1626" t="s">
        <v>6013</v>
      </c>
      <c r="M1626">
        <v>391</v>
      </c>
      <c r="N1626" t="s">
        <v>64</v>
      </c>
      <c r="O1626" t="s">
        <v>41</v>
      </c>
      <c r="P1626">
        <v>391</v>
      </c>
      <c r="Q1626" t="s">
        <v>64</v>
      </c>
      <c r="R1626" t="s">
        <v>41</v>
      </c>
      <c r="T1626" t="s">
        <v>61</v>
      </c>
      <c r="U1626" t="s">
        <v>1302</v>
      </c>
      <c r="V1626" t="s">
        <v>44</v>
      </c>
      <c r="X1626" t="s">
        <v>45</v>
      </c>
      <c r="AA1626">
        <v>0</v>
      </c>
      <c r="AC1626">
        <v>0</v>
      </c>
      <c r="AG1626" t="s">
        <v>46</v>
      </c>
      <c r="AH1626" t="s">
        <v>158</v>
      </c>
      <c r="AI1626" s="1">
        <v>41430</v>
      </c>
      <c r="AJ1626">
        <v>13273.52</v>
      </c>
      <c r="AK1626" s="33">
        <f t="shared" si="75"/>
        <v>37</v>
      </c>
      <c r="AL1626" t="str">
        <f t="shared" si="76"/>
        <v>34-38</v>
      </c>
      <c r="AM1626" t="str">
        <f t="shared" si="77"/>
        <v>12.000 a 13.999</v>
      </c>
    </row>
    <row r="1627" spans="1:39" x14ac:dyDescent="0.25">
      <c r="A1627" t="s">
        <v>6014</v>
      </c>
      <c r="B1627" t="s">
        <v>36</v>
      </c>
      <c r="C1627">
        <v>3355470</v>
      </c>
      <c r="D1627">
        <v>4415936660</v>
      </c>
      <c r="E1627" t="s">
        <v>6015</v>
      </c>
      <c r="F1627" t="s">
        <v>53</v>
      </c>
      <c r="G1627" t="s">
        <v>6016</v>
      </c>
      <c r="H1627" t="s">
        <v>48</v>
      </c>
      <c r="I1627" t="s">
        <v>39</v>
      </c>
      <c r="K1627" t="s">
        <v>40</v>
      </c>
      <c r="L1627" t="s">
        <v>59</v>
      </c>
      <c r="M1627">
        <v>369</v>
      </c>
      <c r="N1627" t="s">
        <v>242</v>
      </c>
      <c r="O1627" t="s">
        <v>41</v>
      </c>
      <c r="P1627">
        <v>369</v>
      </c>
      <c r="Q1627" t="s">
        <v>242</v>
      </c>
      <c r="R1627" t="s">
        <v>41</v>
      </c>
      <c r="T1627" t="s">
        <v>61</v>
      </c>
      <c r="U1627" t="s">
        <v>1351</v>
      </c>
      <c r="V1627" t="s">
        <v>44</v>
      </c>
      <c r="X1627" t="s">
        <v>45</v>
      </c>
      <c r="AA1627">
        <v>0</v>
      </c>
      <c r="AC1627">
        <v>0</v>
      </c>
      <c r="AG1627" t="s">
        <v>46</v>
      </c>
      <c r="AH1627" t="s">
        <v>158</v>
      </c>
      <c r="AI1627" s="1">
        <v>40018</v>
      </c>
      <c r="AJ1627">
        <v>16591.91</v>
      </c>
      <c r="AK1627" s="33">
        <f t="shared" si="75"/>
        <v>44</v>
      </c>
      <c r="AL1627" t="str">
        <f t="shared" si="76"/>
        <v>44-48</v>
      </c>
      <c r="AM1627" t="str">
        <f t="shared" si="77"/>
        <v>16.000 a 17.999</v>
      </c>
    </row>
    <row r="1628" spans="1:39" x14ac:dyDescent="0.25">
      <c r="A1628" t="s">
        <v>6017</v>
      </c>
      <c r="B1628" t="s">
        <v>36</v>
      </c>
      <c r="C1628">
        <v>1267989</v>
      </c>
      <c r="D1628">
        <v>29545855878</v>
      </c>
      <c r="E1628" t="s">
        <v>3641</v>
      </c>
      <c r="F1628" t="s">
        <v>53</v>
      </c>
      <c r="G1628" t="s">
        <v>6018</v>
      </c>
      <c r="H1628" t="s">
        <v>48</v>
      </c>
      <c r="I1628" t="s">
        <v>39</v>
      </c>
      <c r="K1628" t="s">
        <v>72</v>
      </c>
      <c r="M1628">
        <v>1167</v>
      </c>
      <c r="N1628" t="s">
        <v>6019</v>
      </c>
      <c r="O1628" t="s">
        <v>86</v>
      </c>
      <c r="P1628">
        <v>288</v>
      </c>
      <c r="Q1628" t="s">
        <v>186</v>
      </c>
      <c r="R1628" t="s">
        <v>86</v>
      </c>
      <c r="T1628" t="s">
        <v>61</v>
      </c>
      <c r="U1628" t="s">
        <v>1236</v>
      </c>
      <c r="V1628" t="s">
        <v>44</v>
      </c>
      <c r="X1628" t="s">
        <v>45</v>
      </c>
      <c r="AA1628">
        <v>26232</v>
      </c>
      <c r="AB1628" t="s">
        <v>2328</v>
      </c>
      <c r="AC1628">
        <v>0</v>
      </c>
      <c r="AG1628" t="s">
        <v>46</v>
      </c>
      <c r="AH1628" t="s">
        <v>158</v>
      </c>
      <c r="AI1628" s="1">
        <v>43651</v>
      </c>
      <c r="AJ1628">
        <v>12272.12</v>
      </c>
      <c r="AK1628" s="33">
        <f t="shared" si="75"/>
        <v>40</v>
      </c>
      <c r="AL1628" t="str">
        <f t="shared" si="76"/>
        <v>39-43</v>
      </c>
      <c r="AM1628" t="str">
        <f t="shared" si="77"/>
        <v>12.000 a 13.999</v>
      </c>
    </row>
    <row r="1629" spans="1:39" x14ac:dyDescent="0.25">
      <c r="A1629" t="s">
        <v>6020</v>
      </c>
      <c r="B1629" t="s">
        <v>36</v>
      </c>
      <c r="C1629">
        <v>1035820</v>
      </c>
      <c r="D1629">
        <v>5655655675</v>
      </c>
      <c r="E1629" t="s">
        <v>6021</v>
      </c>
      <c r="F1629" t="s">
        <v>53</v>
      </c>
      <c r="G1629" t="s">
        <v>6022</v>
      </c>
      <c r="H1629" t="s">
        <v>48</v>
      </c>
      <c r="I1629" t="s">
        <v>39</v>
      </c>
      <c r="K1629" t="s">
        <v>40</v>
      </c>
      <c r="M1629">
        <v>908</v>
      </c>
      <c r="N1629" t="s">
        <v>405</v>
      </c>
      <c r="O1629" t="s">
        <v>142</v>
      </c>
      <c r="P1629">
        <v>301</v>
      </c>
      <c r="Q1629" t="s">
        <v>69</v>
      </c>
      <c r="R1629" t="s">
        <v>70</v>
      </c>
      <c r="T1629" t="s">
        <v>61</v>
      </c>
      <c r="U1629" t="s">
        <v>1257</v>
      </c>
      <c r="V1629" t="s">
        <v>44</v>
      </c>
      <c r="X1629" t="s">
        <v>45</v>
      </c>
      <c r="AA1629">
        <v>0</v>
      </c>
      <c r="AC1629">
        <v>0</v>
      </c>
      <c r="AG1629" t="s">
        <v>46</v>
      </c>
      <c r="AH1629" t="s">
        <v>158</v>
      </c>
      <c r="AI1629" s="1">
        <v>43347</v>
      </c>
      <c r="AJ1629">
        <v>11800.12</v>
      </c>
      <c r="AK1629" s="33">
        <f t="shared" si="75"/>
        <v>41</v>
      </c>
      <c r="AL1629" t="str">
        <f t="shared" si="76"/>
        <v>39-43</v>
      </c>
      <c r="AM1629" t="str">
        <f t="shared" si="77"/>
        <v>10.000 a 11.999</v>
      </c>
    </row>
    <row r="1630" spans="1:39" x14ac:dyDescent="0.25">
      <c r="A1630" t="s">
        <v>6023</v>
      </c>
      <c r="B1630" t="s">
        <v>36</v>
      </c>
      <c r="C1630">
        <v>2203829</v>
      </c>
      <c r="D1630">
        <v>78606080659</v>
      </c>
      <c r="E1630" t="s">
        <v>6024</v>
      </c>
      <c r="F1630" t="s">
        <v>53</v>
      </c>
      <c r="G1630" t="s">
        <v>6025</v>
      </c>
      <c r="H1630" t="s">
        <v>48</v>
      </c>
      <c r="I1630" t="s">
        <v>39</v>
      </c>
      <c r="K1630" t="s">
        <v>40</v>
      </c>
      <c r="L1630" t="s">
        <v>59</v>
      </c>
      <c r="M1630">
        <v>314</v>
      </c>
      <c r="N1630" t="s">
        <v>135</v>
      </c>
      <c r="O1630" t="s">
        <v>86</v>
      </c>
      <c r="P1630">
        <v>314</v>
      </c>
      <c r="Q1630" t="s">
        <v>135</v>
      </c>
      <c r="R1630" t="s">
        <v>86</v>
      </c>
      <c r="T1630" t="s">
        <v>61</v>
      </c>
      <c r="U1630" t="s">
        <v>1241</v>
      </c>
      <c r="V1630" t="s">
        <v>44</v>
      </c>
      <c r="X1630" t="s">
        <v>45</v>
      </c>
      <c r="AA1630">
        <v>0</v>
      </c>
      <c r="AC1630">
        <v>0</v>
      </c>
      <c r="AG1630" t="s">
        <v>46</v>
      </c>
      <c r="AH1630" t="s">
        <v>158</v>
      </c>
      <c r="AI1630" s="1">
        <v>35970</v>
      </c>
      <c r="AJ1630">
        <v>19531.71</v>
      </c>
      <c r="AK1630" s="33">
        <f t="shared" si="75"/>
        <v>52</v>
      </c>
      <c r="AL1630" t="str">
        <f t="shared" si="76"/>
        <v>49-53</v>
      </c>
      <c r="AM1630" t="str">
        <f t="shared" si="77"/>
        <v>18.000 a 19.999</v>
      </c>
    </row>
    <row r="1631" spans="1:39" x14ac:dyDescent="0.25">
      <c r="A1631" t="s">
        <v>6026</v>
      </c>
      <c r="B1631" t="s">
        <v>36</v>
      </c>
      <c r="C1631">
        <v>1489718</v>
      </c>
      <c r="D1631">
        <v>1638182906</v>
      </c>
      <c r="E1631" t="s">
        <v>6027</v>
      </c>
      <c r="F1631" t="s">
        <v>53</v>
      </c>
      <c r="G1631" t="s">
        <v>6028</v>
      </c>
      <c r="H1631" t="s">
        <v>48</v>
      </c>
      <c r="I1631" t="s">
        <v>39</v>
      </c>
      <c r="K1631" t="s">
        <v>523</v>
      </c>
      <c r="M1631">
        <v>407</v>
      </c>
      <c r="N1631" t="s">
        <v>161</v>
      </c>
      <c r="O1631" t="s">
        <v>41</v>
      </c>
      <c r="P1631">
        <v>407</v>
      </c>
      <c r="Q1631" t="s">
        <v>161</v>
      </c>
      <c r="R1631" t="s">
        <v>41</v>
      </c>
      <c r="T1631" t="s">
        <v>61</v>
      </c>
      <c r="U1631" t="s">
        <v>1302</v>
      </c>
      <c r="V1631" t="s">
        <v>44</v>
      </c>
      <c r="X1631" t="s">
        <v>45</v>
      </c>
      <c r="AA1631">
        <v>0</v>
      </c>
      <c r="AC1631">
        <v>0</v>
      </c>
      <c r="AG1631" t="s">
        <v>46</v>
      </c>
      <c r="AH1631" t="s">
        <v>158</v>
      </c>
      <c r="AI1631" s="1">
        <v>39912</v>
      </c>
      <c r="AJ1631">
        <v>13273.52</v>
      </c>
      <c r="AK1631" s="33">
        <f t="shared" si="75"/>
        <v>44</v>
      </c>
      <c r="AL1631" t="str">
        <f t="shared" si="76"/>
        <v>44-48</v>
      </c>
      <c r="AM1631" t="str">
        <f t="shared" si="77"/>
        <v>12.000 a 13.999</v>
      </c>
    </row>
    <row r="1632" spans="1:39" x14ac:dyDescent="0.25">
      <c r="A1632" t="s">
        <v>6029</v>
      </c>
      <c r="B1632" t="s">
        <v>36</v>
      </c>
      <c r="C1632">
        <v>3251362</v>
      </c>
      <c r="D1632">
        <v>3493778635</v>
      </c>
      <c r="E1632" t="s">
        <v>6030</v>
      </c>
      <c r="F1632" t="s">
        <v>53</v>
      </c>
      <c r="G1632" t="s">
        <v>6031</v>
      </c>
      <c r="H1632" t="s">
        <v>48</v>
      </c>
      <c r="I1632" t="s">
        <v>39</v>
      </c>
      <c r="K1632" t="s">
        <v>72</v>
      </c>
      <c r="M1632">
        <v>288</v>
      </c>
      <c r="N1632" t="s">
        <v>186</v>
      </c>
      <c r="O1632" t="s">
        <v>86</v>
      </c>
      <c r="P1632">
        <v>288</v>
      </c>
      <c r="Q1632" t="s">
        <v>186</v>
      </c>
      <c r="R1632" t="s">
        <v>86</v>
      </c>
      <c r="T1632" t="s">
        <v>61</v>
      </c>
      <c r="U1632" t="s">
        <v>1244</v>
      </c>
      <c r="V1632" t="s">
        <v>44</v>
      </c>
      <c r="X1632" t="s">
        <v>45</v>
      </c>
      <c r="AA1632">
        <v>0</v>
      </c>
      <c r="AC1632">
        <v>0</v>
      </c>
      <c r="AG1632" t="s">
        <v>46</v>
      </c>
      <c r="AH1632" t="s">
        <v>158</v>
      </c>
      <c r="AI1632" s="1">
        <v>44440</v>
      </c>
      <c r="AJ1632">
        <v>9616.18</v>
      </c>
      <c r="AK1632" s="33">
        <f t="shared" si="75"/>
        <v>45</v>
      </c>
      <c r="AL1632" t="str">
        <f t="shared" si="76"/>
        <v>44-48</v>
      </c>
      <c r="AM1632" t="str">
        <f t="shared" si="77"/>
        <v>8.000 a 9.999</v>
      </c>
    </row>
    <row r="1633" spans="1:39" x14ac:dyDescent="0.25">
      <c r="A1633" t="s">
        <v>6032</v>
      </c>
      <c r="B1633" t="s">
        <v>36</v>
      </c>
      <c r="C1633">
        <v>2077505</v>
      </c>
      <c r="D1633">
        <v>32683045832</v>
      </c>
      <c r="E1633" t="s">
        <v>6033</v>
      </c>
      <c r="F1633" t="s">
        <v>53</v>
      </c>
      <c r="G1633" t="s">
        <v>6034</v>
      </c>
      <c r="H1633" t="s">
        <v>48</v>
      </c>
      <c r="I1633" t="s">
        <v>39</v>
      </c>
      <c r="K1633" t="s">
        <v>72</v>
      </c>
      <c r="M1633">
        <v>414</v>
      </c>
      <c r="N1633" t="s">
        <v>128</v>
      </c>
      <c r="O1633" t="s">
        <v>41</v>
      </c>
      <c r="P1633">
        <v>414</v>
      </c>
      <c r="Q1633" t="s">
        <v>128</v>
      </c>
      <c r="R1633" t="s">
        <v>41</v>
      </c>
      <c r="T1633" t="s">
        <v>61</v>
      </c>
      <c r="U1633" t="s">
        <v>1278</v>
      </c>
      <c r="V1633" t="s">
        <v>44</v>
      </c>
      <c r="X1633" t="s">
        <v>45</v>
      </c>
      <c r="AA1633">
        <v>0</v>
      </c>
      <c r="AC1633">
        <v>0</v>
      </c>
      <c r="AG1633" t="s">
        <v>46</v>
      </c>
      <c r="AH1633" t="s">
        <v>158</v>
      </c>
      <c r="AI1633" s="1">
        <v>41611</v>
      </c>
      <c r="AJ1633">
        <v>12763.01</v>
      </c>
      <c r="AK1633" s="33">
        <f t="shared" si="75"/>
        <v>39</v>
      </c>
      <c r="AL1633" t="str">
        <f t="shared" si="76"/>
        <v>39-43</v>
      </c>
      <c r="AM1633" t="str">
        <f t="shared" si="77"/>
        <v>12.000 a 13.999</v>
      </c>
    </row>
    <row r="1634" spans="1:39" x14ac:dyDescent="0.25">
      <c r="A1634" t="s">
        <v>6035</v>
      </c>
      <c r="B1634" t="s">
        <v>36</v>
      </c>
      <c r="C1634">
        <v>1507084</v>
      </c>
      <c r="D1634">
        <v>29034919846</v>
      </c>
      <c r="E1634" t="s">
        <v>3161</v>
      </c>
      <c r="F1634" t="s">
        <v>53</v>
      </c>
      <c r="G1634" t="s">
        <v>6036</v>
      </c>
      <c r="H1634" t="s">
        <v>48</v>
      </c>
      <c r="I1634" t="s">
        <v>39</v>
      </c>
      <c r="K1634" t="s">
        <v>72</v>
      </c>
      <c r="L1634" t="s">
        <v>588</v>
      </c>
      <c r="M1634">
        <v>326</v>
      </c>
      <c r="N1634" t="s">
        <v>87</v>
      </c>
      <c r="O1634" t="s">
        <v>86</v>
      </c>
      <c r="P1634">
        <v>326</v>
      </c>
      <c r="Q1634" t="s">
        <v>87</v>
      </c>
      <c r="R1634" t="s">
        <v>86</v>
      </c>
      <c r="T1634" t="s">
        <v>61</v>
      </c>
      <c r="U1634" t="s">
        <v>1241</v>
      </c>
      <c r="V1634" t="s">
        <v>44</v>
      </c>
      <c r="X1634" t="s">
        <v>45</v>
      </c>
      <c r="AA1634">
        <v>0</v>
      </c>
      <c r="AC1634">
        <v>0</v>
      </c>
      <c r="AG1634" t="s">
        <v>46</v>
      </c>
      <c r="AH1634" t="s">
        <v>158</v>
      </c>
      <c r="AI1634" s="1">
        <v>39716</v>
      </c>
      <c r="AJ1634">
        <v>18663.64</v>
      </c>
      <c r="AK1634" s="33">
        <f t="shared" si="75"/>
        <v>43</v>
      </c>
      <c r="AL1634" t="str">
        <f t="shared" si="76"/>
        <v>39-43</v>
      </c>
      <c r="AM1634" t="str">
        <f t="shared" si="77"/>
        <v>18.000 a 19.999</v>
      </c>
    </row>
    <row r="1635" spans="1:39" x14ac:dyDescent="0.25">
      <c r="A1635" t="s">
        <v>6037</v>
      </c>
      <c r="B1635" t="s">
        <v>36</v>
      </c>
      <c r="C1635">
        <v>1061937</v>
      </c>
      <c r="D1635">
        <v>30835088839</v>
      </c>
      <c r="E1635" t="s">
        <v>680</v>
      </c>
      <c r="F1635" t="s">
        <v>53</v>
      </c>
      <c r="G1635" t="s">
        <v>6038</v>
      </c>
      <c r="H1635" t="s">
        <v>48</v>
      </c>
      <c r="I1635" t="s">
        <v>39</v>
      </c>
      <c r="K1635" t="s">
        <v>72</v>
      </c>
      <c r="M1635">
        <v>349</v>
      </c>
      <c r="N1635" t="s">
        <v>65</v>
      </c>
      <c r="O1635" t="s">
        <v>41</v>
      </c>
      <c r="P1635">
        <v>349</v>
      </c>
      <c r="Q1635" t="s">
        <v>65</v>
      </c>
      <c r="R1635" t="s">
        <v>41</v>
      </c>
      <c r="T1635" t="s">
        <v>61</v>
      </c>
      <c r="U1635" t="s">
        <v>1534</v>
      </c>
      <c r="V1635" t="s">
        <v>44</v>
      </c>
      <c r="X1635" t="s">
        <v>45</v>
      </c>
      <c r="AA1635">
        <v>0</v>
      </c>
      <c r="AC1635">
        <v>0</v>
      </c>
      <c r="AG1635" t="s">
        <v>46</v>
      </c>
      <c r="AH1635" t="s">
        <v>158</v>
      </c>
      <c r="AI1635" s="1">
        <v>44075</v>
      </c>
      <c r="AJ1635">
        <v>10097</v>
      </c>
      <c r="AK1635" s="33">
        <f t="shared" si="75"/>
        <v>39</v>
      </c>
      <c r="AL1635" t="str">
        <f t="shared" si="76"/>
        <v>39-43</v>
      </c>
      <c r="AM1635" t="str">
        <f t="shared" si="77"/>
        <v>10.000 a 11.999</v>
      </c>
    </row>
    <row r="1636" spans="1:39" x14ac:dyDescent="0.25">
      <c r="A1636" t="s">
        <v>6039</v>
      </c>
      <c r="B1636" t="s">
        <v>36</v>
      </c>
      <c r="C1636">
        <v>1212382</v>
      </c>
      <c r="D1636">
        <v>75039893604</v>
      </c>
      <c r="E1636" t="s">
        <v>6040</v>
      </c>
      <c r="F1636" t="s">
        <v>53</v>
      </c>
      <c r="G1636" t="s">
        <v>6041</v>
      </c>
      <c r="H1636" t="s">
        <v>48</v>
      </c>
      <c r="I1636" t="s">
        <v>39</v>
      </c>
      <c r="K1636" t="s">
        <v>40</v>
      </c>
      <c r="M1636">
        <v>349</v>
      </c>
      <c r="N1636" t="s">
        <v>65</v>
      </c>
      <c r="O1636" t="s">
        <v>41</v>
      </c>
      <c r="P1636">
        <v>349</v>
      </c>
      <c r="Q1636" t="s">
        <v>65</v>
      </c>
      <c r="R1636" t="s">
        <v>41</v>
      </c>
      <c r="T1636" t="s">
        <v>61</v>
      </c>
      <c r="U1636" t="s">
        <v>1241</v>
      </c>
      <c r="V1636" t="s">
        <v>44</v>
      </c>
      <c r="X1636" t="s">
        <v>45</v>
      </c>
      <c r="AA1636">
        <v>26241</v>
      </c>
      <c r="AB1636" t="s">
        <v>750</v>
      </c>
      <c r="AC1636">
        <v>0</v>
      </c>
      <c r="AG1636" t="s">
        <v>46</v>
      </c>
      <c r="AH1636" t="s">
        <v>158</v>
      </c>
      <c r="AI1636" s="1">
        <v>44322</v>
      </c>
      <c r="AJ1636">
        <v>18663.64</v>
      </c>
      <c r="AK1636" s="33">
        <f t="shared" si="75"/>
        <v>51</v>
      </c>
      <c r="AL1636" t="str">
        <f t="shared" si="76"/>
        <v>49-53</v>
      </c>
      <c r="AM1636" t="str">
        <f t="shared" si="77"/>
        <v>18.000 a 19.999</v>
      </c>
    </row>
    <row r="1637" spans="1:39" x14ac:dyDescent="0.25">
      <c r="A1637" t="s">
        <v>6042</v>
      </c>
      <c r="B1637" t="s">
        <v>36</v>
      </c>
      <c r="C1637">
        <v>1890830</v>
      </c>
      <c r="D1637">
        <v>7746491600</v>
      </c>
      <c r="E1637" t="s">
        <v>6043</v>
      </c>
      <c r="F1637" t="s">
        <v>53</v>
      </c>
      <c r="G1637" t="s">
        <v>3642</v>
      </c>
      <c r="H1637" t="s">
        <v>48</v>
      </c>
      <c r="I1637" t="s">
        <v>39</v>
      </c>
      <c r="K1637" t="s">
        <v>40</v>
      </c>
      <c r="M1637">
        <v>376</v>
      </c>
      <c r="N1637" t="s">
        <v>164</v>
      </c>
      <c r="O1637" t="s">
        <v>41</v>
      </c>
      <c r="P1637">
        <v>376</v>
      </c>
      <c r="Q1637" t="s">
        <v>164</v>
      </c>
      <c r="R1637" t="s">
        <v>41</v>
      </c>
      <c r="T1637" t="s">
        <v>61</v>
      </c>
      <c r="U1637" t="s">
        <v>1302</v>
      </c>
      <c r="V1637" t="s">
        <v>44</v>
      </c>
      <c r="X1637" t="s">
        <v>45</v>
      </c>
      <c r="AA1637">
        <v>0</v>
      </c>
      <c r="AC1637">
        <v>0</v>
      </c>
      <c r="AG1637" t="s">
        <v>46</v>
      </c>
      <c r="AH1637" t="s">
        <v>158</v>
      </c>
      <c r="AI1637" s="1">
        <v>40801</v>
      </c>
      <c r="AJ1637">
        <v>13273.52</v>
      </c>
      <c r="AK1637" s="33">
        <f t="shared" si="75"/>
        <v>37</v>
      </c>
      <c r="AL1637" t="str">
        <f t="shared" si="76"/>
        <v>34-38</v>
      </c>
      <c r="AM1637" t="str">
        <f t="shared" si="77"/>
        <v>12.000 a 13.999</v>
      </c>
    </row>
    <row r="1638" spans="1:39" x14ac:dyDescent="0.25">
      <c r="A1638" t="s">
        <v>6044</v>
      </c>
      <c r="B1638" t="s">
        <v>36</v>
      </c>
      <c r="C1638">
        <v>6412773</v>
      </c>
      <c r="D1638">
        <v>41484401620</v>
      </c>
      <c r="E1638" t="s">
        <v>6045</v>
      </c>
      <c r="F1638" t="s">
        <v>53</v>
      </c>
      <c r="G1638" t="s">
        <v>6046</v>
      </c>
      <c r="H1638" t="s">
        <v>48</v>
      </c>
      <c r="I1638" t="s">
        <v>39</v>
      </c>
      <c r="K1638" t="s">
        <v>40</v>
      </c>
      <c r="L1638" t="s">
        <v>6047</v>
      </c>
      <c r="M1638">
        <v>305</v>
      </c>
      <c r="N1638" t="s">
        <v>100</v>
      </c>
      <c r="O1638" t="s">
        <v>86</v>
      </c>
      <c r="P1638">
        <v>305</v>
      </c>
      <c r="Q1638" t="s">
        <v>100</v>
      </c>
      <c r="R1638" t="s">
        <v>86</v>
      </c>
      <c r="T1638" t="s">
        <v>52</v>
      </c>
      <c r="U1638" t="s">
        <v>1434</v>
      </c>
      <c r="V1638" t="s">
        <v>44</v>
      </c>
      <c r="X1638" t="s">
        <v>45</v>
      </c>
      <c r="AA1638">
        <v>0</v>
      </c>
      <c r="AC1638">
        <v>0</v>
      </c>
      <c r="AG1638" t="s">
        <v>46</v>
      </c>
      <c r="AH1638" t="s">
        <v>47</v>
      </c>
      <c r="AI1638" s="1">
        <v>42654</v>
      </c>
      <c r="AJ1638">
        <v>5007.21</v>
      </c>
      <c r="AK1638" s="33">
        <f t="shared" si="75"/>
        <v>64</v>
      </c>
      <c r="AL1638" t="str">
        <f t="shared" si="76"/>
        <v>64-68</v>
      </c>
      <c r="AM1638" t="str">
        <f t="shared" si="77"/>
        <v>4.000 a 5.999</v>
      </c>
    </row>
    <row r="1639" spans="1:39" x14ac:dyDescent="0.25">
      <c r="A1639" t="s">
        <v>6048</v>
      </c>
      <c r="B1639" t="s">
        <v>36</v>
      </c>
      <c r="C1639">
        <v>1349935</v>
      </c>
      <c r="D1639">
        <v>59639261653</v>
      </c>
      <c r="E1639" t="s">
        <v>6049</v>
      </c>
      <c r="F1639" t="s">
        <v>53</v>
      </c>
      <c r="G1639" t="s">
        <v>6050</v>
      </c>
      <c r="H1639" t="s">
        <v>48</v>
      </c>
      <c r="I1639" t="s">
        <v>39</v>
      </c>
      <c r="K1639" t="s">
        <v>40</v>
      </c>
      <c r="L1639" t="s">
        <v>602</v>
      </c>
      <c r="M1639">
        <v>391</v>
      </c>
      <c r="N1639" t="s">
        <v>64</v>
      </c>
      <c r="O1639" t="s">
        <v>41</v>
      </c>
      <c r="P1639">
        <v>391</v>
      </c>
      <c r="Q1639" t="s">
        <v>64</v>
      </c>
      <c r="R1639" t="s">
        <v>41</v>
      </c>
      <c r="T1639" t="s">
        <v>61</v>
      </c>
      <c r="U1639" t="s">
        <v>1252</v>
      </c>
      <c r="V1639" t="s">
        <v>44</v>
      </c>
      <c r="X1639" t="s">
        <v>45</v>
      </c>
      <c r="AA1639">
        <v>0</v>
      </c>
      <c r="AC1639">
        <v>0</v>
      </c>
      <c r="AG1639" t="s">
        <v>46</v>
      </c>
      <c r="AH1639" t="s">
        <v>158</v>
      </c>
      <c r="AI1639" s="1">
        <v>37386</v>
      </c>
      <c r="AJ1639">
        <v>20530.009999999998</v>
      </c>
      <c r="AK1639" s="33">
        <f t="shared" si="75"/>
        <v>53</v>
      </c>
      <c r="AL1639" t="str">
        <f t="shared" si="76"/>
        <v>49-53</v>
      </c>
      <c r="AM1639" t="str">
        <f t="shared" si="77"/>
        <v>20.000 ou mais</v>
      </c>
    </row>
    <row r="1640" spans="1:39" x14ac:dyDescent="0.25">
      <c r="A1640" t="s">
        <v>6051</v>
      </c>
      <c r="B1640" t="s">
        <v>36</v>
      </c>
      <c r="C1640">
        <v>1888634</v>
      </c>
      <c r="D1640">
        <v>29436855850</v>
      </c>
      <c r="E1640" t="s">
        <v>6052</v>
      </c>
      <c r="F1640" t="s">
        <v>53</v>
      </c>
      <c r="G1640" t="s">
        <v>6053</v>
      </c>
      <c r="H1640" t="s">
        <v>48</v>
      </c>
      <c r="I1640" t="s">
        <v>39</v>
      </c>
      <c r="K1640" t="s">
        <v>72</v>
      </c>
      <c r="M1640">
        <v>801</v>
      </c>
      <c r="N1640" t="s">
        <v>802</v>
      </c>
      <c r="O1640" t="s">
        <v>55</v>
      </c>
      <c r="P1640">
        <v>1152</v>
      </c>
      <c r="Q1640" t="s">
        <v>113</v>
      </c>
      <c r="R1640" t="s">
        <v>55</v>
      </c>
      <c r="T1640" t="s">
        <v>61</v>
      </c>
      <c r="U1640" t="s">
        <v>1236</v>
      </c>
      <c r="V1640" t="s">
        <v>44</v>
      </c>
      <c r="X1640" t="s">
        <v>45</v>
      </c>
      <c r="AA1640">
        <v>0</v>
      </c>
      <c r="AC1640">
        <v>0</v>
      </c>
      <c r="AG1640" t="s">
        <v>46</v>
      </c>
      <c r="AH1640" t="s">
        <v>158</v>
      </c>
      <c r="AI1640" s="1">
        <v>42703</v>
      </c>
      <c r="AJ1640">
        <v>12272.12</v>
      </c>
      <c r="AK1640" s="33">
        <f t="shared" si="75"/>
        <v>43</v>
      </c>
      <c r="AL1640" t="str">
        <f t="shared" si="76"/>
        <v>39-43</v>
      </c>
      <c r="AM1640" t="str">
        <f t="shared" si="77"/>
        <v>12.000 a 13.999</v>
      </c>
    </row>
    <row r="1641" spans="1:39" x14ac:dyDescent="0.25">
      <c r="A1641" t="s">
        <v>6054</v>
      </c>
      <c r="B1641" t="s">
        <v>36</v>
      </c>
      <c r="C1641">
        <v>1964479</v>
      </c>
      <c r="D1641">
        <v>27705848805</v>
      </c>
      <c r="E1641" t="s">
        <v>182</v>
      </c>
      <c r="F1641" t="s">
        <v>53</v>
      </c>
      <c r="G1641" t="s">
        <v>6055</v>
      </c>
      <c r="H1641" t="s">
        <v>48</v>
      </c>
      <c r="I1641" t="s">
        <v>39</v>
      </c>
      <c r="K1641" t="s">
        <v>72</v>
      </c>
      <c r="M1641">
        <v>407</v>
      </c>
      <c r="N1641" t="s">
        <v>161</v>
      </c>
      <c r="O1641" t="s">
        <v>41</v>
      </c>
      <c r="P1641">
        <v>407</v>
      </c>
      <c r="Q1641" t="s">
        <v>161</v>
      </c>
      <c r="R1641" t="s">
        <v>41</v>
      </c>
      <c r="T1641" t="s">
        <v>61</v>
      </c>
      <c r="U1641" t="s">
        <v>1302</v>
      </c>
      <c r="V1641" t="s">
        <v>44</v>
      </c>
      <c r="X1641" t="s">
        <v>45</v>
      </c>
      <c r="AA1641">
        <v>0</v>
      </c>
      <c r="AC1641">
        <v>0</v>
      </c>
      <c r="AG1641" t="s">
        <v>46</v>
      </c>
      <c r="AH1641" t="s">
        <v>158</v>
      </c>
      <c r="AI1641" s="1">
        <v>41149</v>
      </c>
      <c r="AJ1641">
        <v>13273.52</v>
      </c>
      <c r="AK1641" s="33">
        <f t="shared" si="75"/>
        <v>44</v>
      </c>
      <c r="AL1641" t="str">
        <f t="shared" si="76"/>
        <v>44-48</v>
      </c>
      <c r="AM1641" t="str">
        <f t="shared" si="77"/>
        <v>12.000 a 13.999</v>
      </c>
    </row>
    <row r="1642" spans="1:39" x14ac:dyDescent="0.25">
      <c r="A1642" t="s">
        <v>6056</v>
      </c>
      <c r="B1642" t="s">
        <v>36</v>
      </c>
      <c r="C1642">
        <v>2079384</v>
      </c>
      <c r="D1642">
        <v>11741605865</v>
      </c>
      <c r="E1642" t="s">
        <v>6057</v>
      </c>
      <c r="F1642" t="s">
        <v>53</v>
      </c>
      <c r="G1642" t="s">
        <v>6058</v>
      </c>
      <c r="H1642" t="s">
        <v>48</v>
      </c>
      <c r="I1642" t="s">
        <v>39</v>
      </c>
      <c r="K1642" t="s">
        <v>72</v>
      </c>
      <c r="M1642">
        <v>332</v>
      </c>
      <c r="N1642" t="s">
        <v>82</v>
      </c>
      <c r="O1642" t="s">
        <v>81</v>
      </c>
      <c r="P1642">
        <v>332</v>
      </c>
      <c r="Q1642" t="s">
        <v>82</v>
      </c>
      <c r="R1642" t="s">
        <v>81</v>
      </c>
      <c r="T1642" t="s">
        <v>61</v>
      </c>
      <c r="U1642" t="s">
        <v>1236</v>
      </c>
      <c r="V1642" t="s">
        <v>44</v>
      </c>
      <c r="X1642" t="s">
        <v>45</v>
      </c>
      <c r="AA1642">
        <v>0</v>
      </c>
      <c r="AC1642">
        <v>0</v>
      </c>
      <c r="AG1642" t="s">
        <v>46</v>
      </c>
      <c r="AH1642" t="s">
        <v>158</v>
      </c>
      <c r="AI1642" s="1">
        <v>41631</v>
      </c>
      <c r="AJ1642">
        <v>12842.91</v>
      </c>
      <c r="AK1642" s="33">
        <f t="shared" si="75"/>
        <v>45</v>
      </c>
      <c r="AL1642" t="str">
        <f t="shared" si="76"/>
        <v>44-48</v>
      </c>
      <c r="AM1642" t="str">
        <f t="shared" si="77"/>
        <v>12.000 a 13.999</v>
      </c>
    </row>
    <row r="1643" spans="1:39" x14ac:dyDescent="0.25">
      <c r="A1643" t="s">
        <v>6059</v>
      </c>
      <c r="B1643" t="s">
        <v>36</v>
      </c>
      <c r="C1643">
        <v>2568403</v>
      </c>
      <c r="D1643">
        <v>22173670808</v>
      </c>
      <c r="E1643" t="s">
        <v>6060</v>
      </c>
      <c r="F1643" t="s">
        <v>53</v>
      </c>
      <c r="G1643" t="s">
        <v>6061</v>
      </c>
      <c r="H1643" t="s">
        <v>48</v>
      </c>
      <c r="I1643" t="s">
        <v>39</v>
      </c>
      <c r="K1643" t="s">
        <v>72</v>
      </c>
      <c r="L1643" t="s">
        <v>549</v>
      </c>
      <c r="M1643">
        <v>399</v>
      </c>
      <c r="N1643" t="s">
        <v>115</v>
      </c>
      <c r="O1643" t="s">
        <v>70</v>
      </c>
      <c r="P1643">
        <v>399</v>
      </c>
      <c r="Q1643" t="s">
        <v>115</v>
      </c>
      <c r="R1643" t="s">
        <v>70</v>
      </c>
      <c r="T1643" t="s">
        <v>61</v>
      </c>
      <c r="U1643" t="s">
        <v>1269</v>
      </c>
      <c r="V1643" t="s">
        <v>44</v>
      </c>
      <c r="X1643" t="s">
        <v>45</v>
      </c>
      <c r="AA1643">
        <v>0</v>
      </c>
      <c r="AC1643">
        <v>0</v>
      </c>
      <c r="AG1643" t="s">
        <v>46</v>
      </c>
      <c r="AH1643" t="s">
        <v>158</v>
      </c>
      <c r="AI1643" s="1">
        <v>39762</v>
      </c>
      <c r="AJ1643">
        <v>17945.810000000001</v>
      </c>
      <c r="AK1643" s="33">
        <f t="shared" si="75"/>
        <v>41</v>
      </c>
      <c r="AL1643" t="str">
        <f t="shared" si="76"/>
        <v>39-43</v>
      </c>
      <c r="AM1643" t="str">
        <f t="shared" si="77"/>
        <v>16.000 a 17.999</v>
      </c>
    </row>
    <row r="1644" spans="1:39" x14ac:dyDescent="0.25">
      <c r="A1644" t="s">
        <v>6062</v>
      </c>
      <c r="B1644" t="s">
        <v>36</v>
      </c>
      <c r="C1644">
        <v>1067124</v>
      </c>
      <c r="D1644">
        <v>23174699851</v>
      </c>
      <c r="E1644" t="s">
        <v>6063</v>
      </c>
      <c r="F1644" t="s">
        <v>37</v>
      </c>
      <c r="G1644" t="s">
        <v>6064</v>
      </c>
      <c r="H1644" t="s">
        <v>48</v>
      </c>
      <c r="I1644" t="s">
        <v>1391</v>
      </c>
      <c r="J1644" t="s">
        <v>151</v>
      </c>
      <c r="M1644">
        <v>363</v>
      </c>
      <c r="N1644" t="s">
        <v>155</v>
      </c>
      <c r="O1644" t="s">
        <v>41</v>
      </c>
      <c r="P1644">
        <v>363</v>
      </c>
      <c r="Q1644" t="s">
        <v>155</v>
      </c>
      <c r="R1644" t="s">
        <v>41</v>
      </c>
      <c r="T1644" t="s">
        <v>61</v>
      </c>
      <c r="U1644" t="s">
        <v>1278</v>
      </c>
      <c r="V1644" t="s">
        <v>44</v>
      </c>
      <c r="X1644" t="s">
        <v>45</v>
      </c>
      <c r="AA1644">
        <v>0</v>
      </c>
      <c r="AC1644">
        <v>0</v>
      </c>
      <c r="AG1644" t="s">
        <v>46</v>
      </c>
      <c r="AH1644" t="s">
        <v>158</v>
      </c>
      <c r="AI1644" s="1">
        <v>41674</v>
      </c>
      <c r="AJ1644">
        <v>12763.01</v>
      </c>
      <c r="AK1644" s="33">
        <f t="shared" si="75"/>
        <v>46</v>
      </c>
      <c r="AL1644" t="str">
        <f t="shared" si="76"/>
        <v>44-48</v>
      </c>
      <c r="AM1644" t="str">
        <f t="shared" si="77"/>
        <v>12.000 a 13.999</v>
      </c>
    </row>
    <row r="1645" spans="1:39" x14ac:dyDescent="0.25">
      <c r="A1645" t="s">
        <v>6065</v>
      </c>
      <c r="B1645" t="s">
        <v>36</v>
      </c>
      <c r="C1645">
        <v>3191429</v>
      </c>
      <c r="D1645">
        <v>77092597668</v>
      </c>
      <c r="E1645" t="s">
        <v>654</v>
      </c>
      <c r="F1645" t="s">
        <v>53</v>
      </c>
      <c r="G1645" t="s">
        <v>6066</v>
      </c>
      <c r="H1645" t="s">
        <v>48</v>
      </c>
      <c r="I1645" t="s">
        <v>39</v>
      </c>
      <c r="K1645" t="s">
        <v>40</v>
      </c>
      <c r="L1645" t="s">
        <v>6067</v>
      </c>
      <c r="M1645">
        <v>414</v>
      </c>
      <c r="N1645" t="s">
        <v>128</v>
      </c>
      <c r="O1645" t="s">
        <v>41</v>
      </c>
      <c r="P1645">
        <v>414</v>
      </c>
      <c r="Q1645" t="s">
        <v>128</v>
      </c>
      <c r="R1645" t="s">
        <v>41</v>
      </c>
      <c r="T1645" t="s">
        <v>52</v>
      </c>
      <c r="U1645" t="s">
        <v>1302</v>
      </c>
      <c r="V1645" t="s">
        <v>44</v>
      </c>
      <c r="X1645" t="s">
        <v>45</v>
      </c>
      <c r="AA1645">
        <v>0</v>
      </c>
      <c r="AC1645">
        <v>0</v>
      </c>
      <c r="AG1645" t="s">
        <v>46</v>
      </c>
      <c r="AH1645" t="s">
        <v>158</v>
      </c>
      <c r="AI1645" s="1">
        <v>39716</v>
      </c>
      <c r="AJ1645">
        <v>9260.6</v>
      </c>
      <c r="AK1645" s="33">
        <f t="shared" si="75"/>
        <v>54</v>
      </c>
      <c r="AL1645" t="str">
        <f t="shared" si="76"/>
        <v>54-58</v>
      </c>
      <c r="AM1645" t="str">
        <f t="shared" si="77"/>
        <v>8.000 a 9.999</v>
      </c>
    </row>
    <row r="1646" spans="1:39" x14ac:dyDescent="0.25">
      <c r="A1646" t="s">
        <v>6068</v>
      </c>
      <c r="B1646" t="s">
        <v>36</v>
      </c>
      <c r="C1646">
        <v>2380879</v>
      </c>
      <c r="D1646">
        <v>52032280604</v>
      </c>
      <c r="E1646" t="s">
        <v>6069</v>
      </c>
      <c r="F1646" t="s">
        <v>53</v>
      </c>
      <c r="G1646" t="s">
        <v>6070</v>
      </c>
      <c r="H1646" t="s">
        <v>48</v>
      </c>
      <c r="I1646" t="s">
        <v>39</v>
      </c>
      <c r="K1646" t="s">
        <v>40</v>
      </c>
      <c r="M1646">
        <v>808</v>
      </c>
      <c r="N1646" t="s">
        <v>127</v>
      </c>
      <c r="O1646" t="s">
        <v>41</v>
      </c>
      <c r="P1646">
        <v>808</v>
      </c>
      <c r="Q1646" t="s">
        <v>127</v>
      </c>
      <c r="R1646" t="s">
        <v>41</v>
      </c>
      <c r="T1646" t="s">
        <v>61</v>
      </c>
      <c r="U1646" t="s">
        <v>1236</v>
      </c>
      <c r="V1646" t="s">
        <v>44</v>
      </c>
      <c r="X1646" t="s">
        <v>45</v>
      </c>
      <c r="AA1646">
        <v>0</v>
      </c>
      <c r="AC1646">
        <v>0</v>
      </c>
      <c r="AG1646" t="s">
        <v>46</v>
      </c>
      <c r="AH1646" t="s">
        <v>158</v>
      </c>
      <c r="AI1646" s="1">
        <v>42821</v>
      </c>
      <c r="AJ1646">
        <v>13255.3</v>
      </c>
      <c r="AK1646" s="33">
        <f t="shared" si="75"/>
        <v>58</v>
      </c>
      <c r="AL1646" t="str">
        <f t="shared" si="76"/>
        <v>54-58</v>
      </c>
      <c r="AM1646" t="str">
        <f t="shared" si="77"/>
        <v>12.000 a 13.999</v>
      </c>
    </row>
    <row r="1647" spans="1:39" x14ac:dyDescent="0.25">
      <c r="A1647" t="s">
        <v>6071</v>
      </c>
      <c r="B1647" t="s">
        <v>36</v>
      </c>
      <c r="C1647">
        <v>3418160</v>
      </c>
      <c r="D1647">
        <v>71167994604</v>
      </c>
      <c r="E1647" t="s">
        <v>6072</v>
      </c>
      <c r="F1647" t="s">
        <v>53</v>
      </c>
      <c r="G1647" t="s">
        <v>6073</v>
      </c>
      <c r="H1647" t="s">
        <v>48</v>
      </c>
      <c r="I1647" t="s">
        <v>39</v>
      </c>
      <c r="K1647" t="s">
        <v>40</v>
      </c>
      <c r="L1647" t="s">
        <v>1185</v>
      </c>
      <c r="M1647">
        <v>430</v>
      </c>
      <c r="N1647" t="s">
        <v>3521</v>
      </c>
      <c r="O1647" t="s">
        <v>86</v>
      </c>
      <c r="P1647">
        <v>319</v>
      </c>
      <c r="Q1647" t="s">
        <v>118</v>
      </c>
      <c r="R1647" t="s">
        <v>86</v>
      </c>
      <c r="T1647" t="s">
        <v>52</v>
      </c>
      <c r="U1647" t="s">
        <v>1302</v>
      </c>
      <c r="V1647" t="s">
        <v>44</v>
      </c>
      <c r="X1647" t="s">
        <v>45</v>
      </c>
      <c r="Z1647" t="s">
        <v>314</v>
      </c>
      <c r="AA1647">
        <v>0</v>
      </c>
      <c r="AC1647">
        <v>0</v>
      </c>
      <c r="AE1647" t="s">
        <v>6074</v>
      </c>
      <c r="AF1647" t="s">
        <v>6075</v>
      </c>
      <c r="AG1647" t="s">
        <v>46</v>
      </c>
      <c r="AH1647" t="s">
        <v>47</v>
      </c>
      <c r="AI1647" s="1">
        <v>39716</v>
      </c>
      <c r="AJ1647">
        <v>0</v>
      </c>
      <c r="AK1647" s="33">
        <f t="shared" si="75"/>
        <v>59</v>
      </c>
      <c r="AL1647" t="str">
        <f t="shared" si="76"/>
        <v>59-63</v>
      </c>
      <c r="AM1647" t="str">
        <f t="shared" si="77"/>
        <v>até 1.999</v>
      </c>
    </row>
    <row r="1648" spans="1:39" x14ac:dyDescent="0.25">
      <c r="A1648" t="s">
        <v>6076</v>
      </c>
      <c r="B1648" t="s">
        <v>36</v>
      </c>
      <c r="C1648">
        <v>2581343</v>
      </c>
      <c r="D1648">
        <v>98707744668</v>
      </c>
      <c r="E1648" t="s">
        <v>4557</v>
      </c>
      <c r="F1648" t="s">
        <v>53</v>
      </c>
      <c r="G1648" t="s">
        <v>6077</v>
      </c>
      <c r="H1648" t="s">
        <v>48</v>
      </c>
      <c r="I1648" t="s">
        <v>39</v>
      </c>
      <c r="K1648" t="s">
        <v>40</v>
      </c>
      <c r="L1648" t="s">
        <v>59</v>
      </c>
      <c r="M1648">
        <v>298</v>
      </c>
      <c r="N1648" t="s">
        <v>121</v>
      </c>
      <c r="O1648" t="s">
        <v>86</v>
      </c>
      <c r="P1648">
        <v>298</v>
      </c>
      <c r="Q1648" t="s">
        <v>121</v>
      </c>
      <c r="R1648" t="s">
        <v>86</v>
      </c>
      <c r="T1648" t="s">
        <v>61</v>
      </c>
      <c r="U1648" t="s">
        <v>1285</v>
      </c>
      <c r="V1648" t="s">
        <v>44</v>
      </c>
      <c r="X1648" t="s">
        <v>45</v>
      </c>
      <c r="AA1648">
        <v>0</v>
      </c>
      <c r="AC1648">
        <v>0</v>
      </c>
      <c r="AG1648" t="s">
        <v>46</v>
      </c>
      <c r="AH1648" t="s">
        <v>158</v>
      </c>
      <c r="AI1648" s="1">
        <v>40582</v>
      </c>
      <c r="AJ1648">
        <v>18058.169999999998</v>
      </c>
      <c r="AK1648" s="33">
        <f t="shared" si="75"/>
        <v>48</v>
      </c>
      <c r="AL1648" t="str">
        <f t="shared" si="76"/>
        <v>44-48</v>
      </c>
      <c r="AM1648" t="str">
        <f t="shared" si="77"/>
        <v>18.000 a 19.999</v>
      </c>
    </row>
    <row r="1649" spans="1:39" x14ac:dyDescent="0.25">
      <c r="A1649" t="s">
        <v>6078</v>
      </c>
      <c r="B1649" t="s">
        <v>36</v>
      </c>
      <c r="C1649">
        <v>1339022</v>
      </c>
      <c r="D1649">
        <v>861651600</v>
      </c>
      <c r="E1649" t="s">
        <v>474</v>
      </c>
      <c r="F1649" t="s">
        <v>37</v>
      </c>
      <c r="G1649" t="s">
        <v>6079</v>
      </c>
      <c r="H1649" t="s">
        <v>48</v>
      </c>
      <c r="I1649" t="s">
        <v>39</v>
      </c>
      <c r="K1649" t="s">
        <v>40</v>
      </c>
      <c r="M1649">
        <v>376</v>
      </c>
      <c r="N1649" t="s">
        <v>164</v>
      </c>
      <c r="O1649" t="s">
        <v>41</v>
      </c>
      <c r="P1649">
        <v>376</v>
      </c>
      <c r="Q1649" t="s">
        <v>164</v>
      </c>
      <c r="R1649" t="s">
        <v>41</v>
      </c>
      <c r="T1649" t="s">
        <v>61</v>
      </c>
      <c r="U1649" t="s">
        <v>1236</v>
      </c>
      <c r="V1649" t="s">
        <v>44</v>
      </c>
      <c r="X1649" t="s">
        <v>45</v>
      </c>
      <c r="AA1649">
        <v>26266</v>
      </c>
      <c r="AB1649" t="s">
        <v>1753</v>
      </c>
      <c r="AC1649">
        <v>0</v>
      </c>
      <c r="AG1649" t="s">
        <v>46</v>
      </c>
      <c r="AH1649" t="s">
        <v>158</v>
      </c>
      <c r="AI1649" s="1">
        <v>43151</v>
      </c>
      <c r="AJ1649">
        <v>13255.3</v>
      </c>
      <c r="AK1649" s="33">
        <f t="shared" si="75"/>
        <v>48</v>
      </c>
      <c r="AL1649" t="str">
        <f t="shared" si="76"/>
        <v>44-48</v>
      </c>
      <c r="AM1649" t="str">
        <f t="shared" si="77"/>
        <v>12.000 a 13.999</v>
      </c>
    </row>
    <row r="1650" spans="1:39" x14ac:dyDescent="0.25">
      <c r="A1650" t="s">
        <v>6080</v>
      </c>
      <c r="B1650" t="s">
        <v>36</v>
      </c>
      <c r="C1650">
        <v>1163337</v>
      </c>
      <c r="D1650">
        <v>75648830653</v>
      </c>
      <c r="E1650" t="s">
        <v>6081</v>
      </c>
      <c r="F1650" t="s">
        <v>37</v>
      </c>
      <c r="G1650" t="s">
        <v>6082</v>
      </c>
      <c r="H1650" t="s">
        <v>48</v>
      </c>
      <c r="I1650" t="s">
        <v>39</v>
      </c>
      <c r="K1650" t="s">
        <v>40</v>
      </c>
      <c r="L1650" t="s">
        <v>487</v>
      </c>
      <c r="M1650">
        <v>344</v>
      </c>
      <c r="N1650" t="s">
        <v>111</v>
      </c>
      <c r="O1650" t="s">
        <v>41</v>
      </c>
      <c r="P1650">
        <v>344</v>
      </c>
      <c r="Q1650" t="s">
        <v>111</v>
      </c>
      <c r="R1650" t="s">
        <v>41</v>
      </c>
      <c r="T1650" t="s">
        <v>61</v>
      </c>
      <c r="U1650" t="s">
        <v>1252</v>
      </c>
      <c r="V1650" t="s">
        <v>44</v>
      </c>
      <c r="X1650" t="s">
        <v>45</v>
      </c>
      <c r="AA1650">
        <v>0</v>
      </c>
      <c r="AC1650">
        <v>0</v>
      </c>
      <c r="AG1650" t="s">
        <v>46</v>
      </c>
      <c r="AH1650" t="s">
        <v>158</v>
      </c>
      <c r="AI1650" s="1">
        <v>34428</v>
      </c>
      <c r="AJ1650">
        <v>23920.42</v>
      </c>
      <c r="AK1650" s="33">
        <f t="shared" si="75"/>
        <v>57</v>
      </c>
      <c r="AL1650" t="str">
        <f t="shared" si="76"/>
        <v>54-58</v>
      </c>
      <c r="AM1650" t="str">
        <f t="shared" si="77"/>
        <v>20.000 ou mais</v>
      </c>
    </row>
    <row r="1651" spans="1:39" x14ac:dyDescent="0.25">
      <c r="A1651" t="s">
        <v>6083</v>
      </c>
      <c r="B1651" t="s">
        <v>36</v>
      </c>
      <c r="C1651">
        <v>4299174</v>
      </c>
      <c r="D1651">
        <v>76636739649</v>
      </c>
      <c r="E1651" t="s">
        <v>6084</v>
      </c>
      <c r="F1651" t="s">
        <v>37</v>
      </c>
      <c r="G1651" t="s">
        <v>6085</v>
      </c>
      <c r="H1651" t="s">
        <v>67</v>
      </c>
      <c r="I1651" t="s">
        <v>39</v>
      </c>
      <c r="K1651" t="s">
        <v>72</v>
      </c>
      <c r="L1651" t="s">
        <v>139</v>
      </c>
      <c r="M1651">
        <v>1152</v>
      </c>
      <c r="N1651" t="s">
        <v>113</v>
      </c>
      <c r="O1651" t="s">
        <v>55</v>
      </c>
      <c r="P1651">
        <v>1152</v>
      </c>
      <c r="Q1651" t="s">
        <v>113</v>
      </c>
      <c r="R1651" t="s">
        <v>55</v>
      </c>
      <c r="T1651" t="s">
        <v>61</v>
      </c>
      <c r="U1651" t="s">
        <v>1285</v>
      </c>
      <c r="V1651" t="s">
        <v>44</v>
      </c>
      <c r="X1651" t="s">
        <v>45</v>
      </c>
      <c r="AA1651">
        <v>0</v>
      </c>
      <c r="AC1651">
        <v>0</v>
      </c>
      <c r="AG1651" t="s">
        <v>46</v>
      </c>
      <c r="AH1651" t="s">
        <v>158</v>
      </c>
      <c r="AI1651" s="1">
        <v>39835</v>
      </c>
      <c r="AJ1651">
        <v>21910.93</v>
      </c>
      <c r="AK1651" s="33">
        <f t="shared" si="75"/>
        <v>54</v>
      </c>
      <c r="AL1651" t="str">
        <f t="shared" si="76"/>
        <v>54-58</v>
      </c>
      <c r="AM1651" t="str">
        <f t="shared" si="77"/>
        <v>20.000 ou mais</v>
      </c>
    </row>
    <row r="1652" spans="1:39" x14ac:dyDescent="0.25">
      <c r="A1652" t="s">
        <v>6086</v>
      </c>
      <c r="B1652" t="s">
        <v>36</v>
      </c>
      <c r="C1652">
        <v>1461883</v>
      </c>
      <c r="D1652">
        <v>6537523850</v>
      </c>
      <c r="E1652" t="s">
        <v>6087</v>
      </c>
      <c r="F1652" t="s">
        <v>37</v>
      </c>
      <c r="G1652" t="s">
        <v>6088</v>
      </c>
      <c r="H1652" t="s">
        <v>48</v>
      </c>
      <c r="I1652" t="s">
        <v>39</v>
      </c>
      <c r="K1652" t="s">
        <v>72</v>
      </c>
      <c r="L1652" t="s">
        <v>6089</v>
      </c>
      <c r="M1652">
        <v>294</v>
      </c>
      <c r="N1652" t="s">
        <v>137</v>
      </c>
      <c r="O1652" t="s">
        <v>86</v>
      </c>
      <c r="P1652">
        <v>294</v>
      </c>
      <c r="Q1652" t="s">
        <v>137</v>
      </c>
      <c r="R1652" t="s">
        <v>86</v>
      </c>
      <c r="T1652" t="s">
        <v>61</v>
      </c>
      <c r="U1652" t="s">
        <v>1252</v>
      </c>
      <c r="V1652" t="s">
        <v>44</v>
      </c>
      <c r="X1652" t="s">
        <v>45</v>
      </c>
      <c r="AA1652">
        <v>0</v>
      </c>
      <c r="AC1652">
        <v>0</v>
      </c>
      <c r="AG1652" t="s">
        <v>46</v>
      </c>
      <c r="AH1652" t="s">
        <v>158</v>
      </c>
      <c r="AI1652" s="1">
        <v>38205</v>
      </c>
      <c r="AJ1652">
        <v>20530.009999999998</v>
      </c>
      <c r="AK1652" s="33">
        <f t="shared" si="75"/>
        <v>58</v>
      </c>
      <c r="AL1652" t="str">
        <f t="shared" si="76"/>
        <v>54-58</v>
      </c>
      <c r="AM1652" t="str">
        <f t="shared" si="77"/>
        <v>20.000 ou mais</v>
      </c>
    </row>
    <row r="1653" spans="1:39" x14ac:dyDescent="0.25">
      <c r="A1653" t="s">
        <v>6090</v>
      </c>
      <c r="B1653" t="s">
        <v>36</v>
      </c>
      <c r="C1653">
        <v>413477</v>
      </c>
      <c r="D1653">
        <v>6237192824</v>
      </c>
      <c r="E1653" t="s">
        <v>6091</v>
      </c>
      <c r="F1653" t="s">
        <v>37</v>
      </c>
      <c r="G1653" t="s">
        <v>6092</v>
      </c>
      <c r="H1653" t="s">
        <v>48</v>
      </c>
      <c r="I1653" t="s">
        <v>39</v>
      </c>
      <c r="K1653" t="s">
        <v>72</v>
      </c>
      <c r="L1653" t="s">
        <v>563</v>
      </c>
      <c r="M1653">
        <v>391</v>
      </c>
      <c r="N1653" t="s">
        <v>64</v>
      </c>
      <c r="O1653" t="s">
        <v>41</v>
      </c>
      <c r="P1653">
        <v>391</v>
      </c>
      <c r="Q1653" t="s">
        <v>64</v>
      </c>
      <c r="R1653" t="s">
        <v>41</v>
      </c>
      <c r="T1653" t="s">
        <v>61</v>
      </c>
      <c r="U1653" t="s">
        <v>1252</v>
      </c>
      <c r="V1653" t="s">
        <v>44</v>
      </c>
      <c r="X1653" t="s">
        <v>45</v>
      </c>
      <c r="AA1653">
        <v>0</v>
      </c>
      <c r="AC1653">
        <v>0</v>
      </c>
      <c r="AG1653" t="s">
        <v>46</v>
      </c>
      <c r="AH1653" t="s">
        <v>158</v>
      </c>
      <c r="AI1653" s="1">
        <v>33126</v>
      </c>
      <c r="AJ1653">
        <v>24365.39</v>
      </c>
      <c r="AK1653" s="33">
        <f t="shared" si="75"/>
        <v>58</v>
      </c>
      <c r="AL1653" t="str">
        <f t="shared" si="76"/>
        <v>54-58</v>
      </c>
      <c r="AM1653" t="str">
        <f t="shared" si="77"/>
        <v>20.000 ou mais</v>
      </c>
    </row>
    <row r="1654" spans="1:39" x14ac:dyDescent="0.25">
      <c r="A1654" t="s">
        <v>6093</v>
      </c>
      <c r="B1654" t="s">
        <v>36</v>
      </c>
      <c r="C1654">
        <v>1163336</v>
      </c>
      <c r="D1654">
        <v>66638003615</v>
      </c>
      <c r="E1654" t="s">
        <v>619</v>
      </c>
      <c r="F1654" t="s">
        <v>37</v>
      </c>
      <c r="G1654" t="s">
        <v>6094</v>
      </c>
      <c r="H1654" t="s">
        <v>48</v>
      </c>
      <c r="I1654" t="s">
        <v>39</v>
      </c>
      <c r="K1654" t="s">
        <v>40</v>
      </c>
      <c r="L1654" t="s">
        <v>134</v>
      </c>
      <c r="M1654">
        <v>305</v>
      </c>
      <c r="N1654" t="s">
        <v>100</v>
      </c>
      <c r="O1654" t="s">
        <v>86</v>
      </c>
      <c r="P1654">
        <v>305</v>
      </c>
      <c r="Q1654" t="s">
        <v>100</v>
      </c>
      <c r="R1654" t="s">
        <v>86</v>
      </c>
      <c r="T1654" t="s">
        <v>61</v>
      </c>
      <c r="U1654" t="s">
        <v>1257</v>
      </c>
      <c r="V1654" t="s">
        <v>44</v>
      </c>
      <c r="X1654" t="s">
        <v>45</v>
      </c>
      <c r="AA1654">
        <v>0</v>
      </c>
      <c r="AC1654">
        <v>0</v>
      </c>
      <c r="AG1654" t="s">
        <v>46</v>
      </c>
      <c r="AH1654" t="s">
        <v>158</v>
      </c>
      <c r="AI1654" s="1">
        <v>34421</v>
      </c>
      <c r="AJ1654">
        <v>12019.65</v>
      </c>
      <c r="AK1654" s="33">
        <f t="shared" si="75"/>
        <v>57</v>
      </c>
      <c r="AL1654" t="str">
        <f t="shared" si="76"/>
        <v>54-58</v>
      </c>
      <c r="AM1654" t="str">
        <f t="shared" si="77"/>
        <v>12.000 a 13.999</v>
      </c>
    </row>
    <row r="1655" spans="1:39" x14ac:dyDescent="0.25">
      <c r="A1655" t="s">
        <v>6095</v>
      </c>
      <c r="B1655" t="s">
        <v>36</v>
      </c>
      <c r="C1655">
        <v>2889228</v>
      </c>
      <c r="D1655">
        <v>3666574610</v>
      </c>
      <c r="E1655" t="s">
        <v>6096</v>
      </c>
      <c r="F1655" t="s">
        <v>37</v>
      </c>
      <c r="G1655" t="s">
        <v>6097</v>
      </c>
      <c r="H1655" t="s">
        <v>48</v>
      </c>
      <c r="I1655" t="s">
        <v>39</v>
      </c>
      <c r="K1655" t="s">
        <v>40</v>
      </c>
      <c r="M1655">
        <v>369</v>
      </c>
      <c r="N1655" t="s">
        <v>242</v>
      </c>
      <c r="O1655" t="s">
        <v>41</v>
      </c>
      <c r="P1655">
        <v>369</v>
      </c>
      <c r="Q1655" t="s">
        <v>242</v>
      </c>
      <c r="R1655" t="s">
        <v>41</v>
      </c>
      <c r="T1655" t="s">
        <v>342</v>
      </c>
      <c r="U1655" t="s">
        <v>1244</v>
      </c>
      <c r="V1655" t="s">
        <v>825</v>
      </c>
      <c r="X1655" t="s">
        <v>45</v>
      </c>
      <c r="AA1655">
        <v>0</v>
      </c>
      <c r="AC1655">
        <v>0</v>
      </c>
      <c r="AG1655" t="s">
        <v>826</v>
      </c>
      <c r="AH1655" t="s">
        <v>47</v>
      </c>
      <c r="AI1655" s="1">
        <v>44733</v>
      </c>
      <c r="AJ1655">
        <v>3259.43</v>
      </c>
      <c r="AK1655" s="33">
        <f t="shared" si="75"/>
        <v>43</v>
      </c>
      <c r="AL1655" t="str">
        <f t="shared" si="76"/>
        <v>39-43</v>
      </c>
      <c r="AM1655" t="str">
        <f t="shared" si="77"/>
        <v>2.000 a 3.999</v>
      </c>
    </row>
    <row r="1656" spans="1:39" x14ac:dyDescent="0.25">
      <c r="A1656" t="s">
        <v>6098</v>
      </c>
      <c r="B1656" t="s">
        <v>36</v>
      </c>
      <c r="C1656">
        <v>1253517</v>
      </c>
      <c r="D1656">
        <v>8700021636</v>
      </c>
      <c r="E1656" t="s">
        <v>6099</v>
      </c>
      <c r="F1656" t="s">
        <v>37</v>
      </c>
      <c r="G1656" t="s">
        <v>6100</v>
      </c>
      <c r="H1656" t="s">
        <v>48</v>
      </c>
      <c r="I1656" t="s">
        <v>39</v>
      </c>
      <c r="K1656" t="s">
        <v>40</v>
      </c>
      <c r="M1656">
        <v>960</v>
      </c>
      <c r="N1656" t="s">
        <v>2644</v>
      </c>
      <c r="O1656" t="s">
        <v>142</v>
      </c>
      <c r="P1656">
        <v>407</v>
      </c>
      <c r="Q1656" t="s">
        <v>161</v>
      </c>
      <c r="R1656" t="s">
        <v>41</v>
      </c>
      <c r="T1656" t="s">
        <v>61</v>
      </c>
      <c r="U1656" t="s">
        <v>1257</v>
      </c>
      <c r="V1656" t="s">
        <v>44</v>
      </c>
      <c r="X1656" t="s">
        <v>45</v>
      </c>
      <c r="AA1656">
        <v>0</v>
      </c>
      <c r="AC1656">
        <v>0</v>
      </c>
      <c r="AG1656" t="s">
        <v>46</v>
      </c>
      <c r="AH1656" t="s">
        <v>158</v>
      </c>
      <c r="AI1656" s="1">
        <v>43556</v>
      </c>
      <c r="AJ1656">
        <v>11800.12</v>
      </c>
      <c r="AK1656" s="33">
        <f t="shared" si="75"/>
        <v>36</v>
      </c>
      <c r="AL1656" t="str">
        <f t="shared" si="76"/>
        <v>34-38</v>
      </c>
      <c r="AM1656" t="str">
        <f t="shared" si="77"/>
        <v>10.000 a 11.999</v>
      </c>
    </row>
    <row r="1657" spans="1:39" x14ac:dyDescent="0.25">
      <c r="A1657" t="s">
        <v>6101</v>
      </c>
      <c r="B1657" t="s">
        <v>36</v>
      </c>
      <c r="C1657">
        <v>2581568</v>
      </c>
      <c r="D1657">
        <v>74416731604</v>
      </c>
      <c r="E1657" t="s">
        <v>167</v>
      </c>
      <c r="F1657" t="s">
        <v>53</v>
      </c>
      <c r="G1657" t="s">
        <v>6102</v>
      </c>
      <c r="H1657" t="s">
        <v>38</v>
      </c>
      <c r="I1657" t="s">
        <v>39</v>
      </c>
      <c r="K1657" t="s">
        <v>40</v>
      </c>
      <c r="L1657" t="s">
        <v>63</v>
      </c>
      <c r="M1657">
        <v>399</v>
      </c>
      <c r="N1657" t="s">
        <v>115</v>
      </c>
      <c r="O1657" t="s">
        <v>70</v>
      </c>
      <c r="P1657">
        <v>399</v>
      </c>
      <c r="Q1657" t="s">
        <v>115</v>
      </c>
      <c r="R1657" t="s">
        <v>70</v>
      </c>
      <c r="T1657" t="s">
        <v>61</v>
      </c>
      <c r="U1657" t="s">
        <v>1269</v>
      </c>
      <c r="V1657" t="s">
        <v>44</v>
      </c>
      <c r="X1657" t="s">
        <v>45</v>
      </c>
      <c r="AA1657">
        <v>0</v>
      </c>
      <c r="AC1657">
        <v>0</v>
      </c>
      <c r="AG1657" t="s">
        <v>46</v>
      </c>
      <c r="AH1657" t="s">
        <v>158</v>
      </c>
      <c r="AI1657" s="1">
        <v>39716</v>
      </c>
      <c r="AJ1657">
        <v>17945.810000000001</v>
      </c>
      <c r="AK1657" s="33">
        <f t="shared" si="75"/>
        <v>48</v>
      </c>
      <c r="AL1657" t="str">
        <f t="shared" si="76"/>
        <v>44-48</v>
      </c>
      <c r="AM1657" t="str">
        <f t="shared" si="77"/>
        <v>16.000 a 17.999</v>
      </c>
    </row>
    <row r="1658" spans="1:39" x14ac:dyDescent="0.25">
      <c r="A1658" t="s">
        <v>6103</v>
      </c>
      <c r="B1658" t="s">
        <v>36</v>
      </c>
      <c r="C1658">
        <v>1042464</v>
      </c>
      <c r="D1658">
        <v>32675969800</v>
      </c>
      <c r="E1658" t="s">
        <v>3989</v>
      </c>
      <c r="F1658" t="s">
        <v>37</v>
      </c>
      <c r="G1658" t="s">
        <v>6104</v>
      </c>
      <c r="H1658" t="s">
        <v>48</v>
      </c>
      <c r="I1658" t="s">
        <v>39</v>
      </c>
      <c r="K1658" t="s">
        <v>72</v>
      </c>
      <c r="M1658">
        <v>806</v>
      </c>
      <c r="N1658" t="s">
        <v>265</v>
      </c>
      <c r="O1658" t="s">
        <v>41</v>
      </c>
      <c r="P1658">
        <v>806</v>
      </c>
      <c r="Q1658" t="s">
        <v>265</v>
      </c>
      <c r="R1658" t="s">
        <v>41</v>
      </c>
      <c r="T1658" t="s">
        <v>61</v>
      </c>
      <c r="U1658" t="s">
        <v>1257</v>
      </c>
      <c r="V1658" t="s">
        <v>44</v>
      </c>
      <c r="X1658" t="s">
        <v>45</v>
      </c>
      <c r="AA1658">
        <v>26285</v>
      </c>
      <c r="AB1658" t="s">
        <v>1361</v>
      </c>
      <c r="AC1658">
        <v>0</v>
      </c>
      <c r="AG1658" t="s">
        <v>46</v>
      </c>
      <c r="AH1658" t="s">
        <v>158</v>
      </c>
      <c r="AI1658" s="1">
        <v>44572</v>
      </c>
      <c r="AJ1658">
        <v>11800.12</v>
      </c>
      <c r="AK1658" s="33">
        <f t="shared" si="75"/>
        <v>37</v>
      </c>
      <c r="AL1658" t="str">
        <f t="shared" si="76"/>
        <v>34-38</v>
      </c>
      <c r="AM1658" t="str">
        <f t="shared" si="77"/>
        <v>10.000 a 11.999</v>
      </c>
    </row>
    <row r="1659" spans="1:39" x14ac:dyDescent="0.25">
      <c r="A1659" t="s">
        <v>6105</v>
      </c>
      <c r="B1659" t="s">
        <v>36</v>
      </c>
      <c r="C1659">
        <v>2579078</v>
      </c>
      <c r="D1659">
        <v>2726259650</v>
      </c>
      <c r="E1659" t="s">
        <v>6106</v>
      </c>
      <c r="F1659" t="s">
        <v>37</v>
      </c>
      <c r="G1659" t="s">
        <v>6107</v>
      </c>
      <c r="H1659" t="s">
        <v>48</v>
      </c>
      <c r="I1659" t="s">
        <v>39</v>
      </c>
      <c r="K1659" t="s">
        <v>40</v>
      </c>
      <c r="M1659">
        <v>349</v>
      </c>
      <c r="N1659" t="s">
        <v>65</v>
      </c>
      <c r="O1659" t="s">
        <v>41</v>
      </c>
      <c r="P1659">
        <v>349</v>
      </c>
      <c r="Q1659" t="s">
        <v>65</v>
      </c>
      <c r="R1659" t="s">
        <v>41</v>
      </c>
      <c r="T1659" t="s">
        <v>52</v>
      </c>
      <c r="U1659" t="s">
        <v>1302</v>
      </c>
      <c r="V1659" t="s">
        <v>44</v>
      </c>
      <c r="X1659" t="s">
        <v>45</v>
      </c>
      <c r="Z1659" t="s">
        <v>245</v>
      </c>
      <c r="AA1659">
        <v>26268</v>
      </c>
      <c r="AB1659" t="s">
        <v>6108</v>
      </c>
      <c r="AC1659">
        <v>0</v>
      </c>
      <c r="AE1659" t="s">
        <v>4457</v>
      </c>
      <c r="AF1659" t="s">
        <v>4458</v>
      </c>
      <c r="AG1659" t="s">
        <v>46</v>
      </c>
      <c r="AH1659" t="s">
        <v>158</v>
      </c>
      <c r="AI1659" s="1">
        <v>41365</v>
      </c>
      <c r="AJ1659">
        <v>9260.6</v>
      </c>
      <c r="AK1659" s="33">
        <f t="shared" si="75"/>
        <v>46</v>
      </c>
      <c r="AL1659" t="str">
        <f t="shared" si="76"/>
        <v>44-48</v>
      </c>
      <c r="AM1659" t="str">
        <f t="shared" si="77"/>
        <v>8.000 a 9.999</v>
      </c>
    </row>
    <row r="1660" spans="1:39" x14ac:dyDescent="0.25">
      <c r="A1660" t="s">
        <v>6109</v>
      </c>
      <c r="B1660" t="s">
        <v>36</v>
      </c>
      <c r="C1660">
        <v>1644469</v>
      </c>
      <c r="D1660">
        <v>21460806808</v>
      </c>
      <c r="E1660" t="s">
        <v>6110</v>
      </c>
      <c r="F1660" t="s">
        <v>37</v>
      </c>
      <c r="G1660" t="s">
        <v>6111</v>
      </c>
      <c r="H1660" t="s">
        <v>48</v>
      </c>
      <c r="I1660" t="s">
        <v>1391</v>
      </c>
      <c r="J1660" t="s">
        <v>3986</v>
      </c>
      <c r="L1660" t="s">
        <v>6112</v>
      </c>
      <c r="M1660">
        <v>399</v>
      </c>
      <c r="N1660" t="s">
        <v>115</v>
      </c>
      <c r="O1660" t="s">
        <v>70</v>
      </c>
      <c r="P1660">
        <v>399</v>
      </c>
      <c r="Q1660" t="s">
        <v>115</v>
      </c>
      <c r="R1660" t="s">
        <v>70</v>
      </c>
      <c r="T1660" t="s">
        <v>61</v>
      </c>
      <c r="U1660" t="s">
        <v>1241</v>
      </c>
      <c r="V1660" t="s">
        <v>44</v>
      </c>
      <c r="X1660" t="s">
        <v>45</v>
      </c>
      <c r="AA1660">
        <v>0</v>
      </c>
      <c r="AC1660">
        <v>0</v>
      </c>
      <c r="AG1660" t="s">
        <v>46</v>
      </c>
      <c r="AH1660" t="s">
        <v>158</v>
      </c>
      <c r="AI1660" s="1">
        <v>39660</v>
      </c>
      <c r="AJ1660">
        <v>18663.64</v>
      </c>
      <c r="AK1660" s="33">
        <f t="shared" si="75"/>
        <v>53</v>
      </c>
      <c r="AL1660" t="str">
        <f t="shared" si="76"/>
        <v>49-53</v>
      </c>
      <c r="AM1660" t="str">
        <f t="shared" si="77"/>
        <v>18.000 a 19.999</v>
      </c>
    </row>
    <row r="1661" spans="1:39" x14ac:dyDescent="0.25">
      <c r="A1661" t="s">
        <v>6113</v>
      </c>
      <c r="B1661" t="s">
        <v>36</v>
      </c>
      <c r="C1661">
        <v>1693216</v>
      </c>
      <c r="D1661">
        <v>74588176668</v>
      </c>
      <c r="E1661" t="s">
        <v>618</v>
      </c>
      <c r="F1661" t="s">
        <v>37</v>
      </c>
      <c r="G1661" t="s">
        <v>6114</v>
      </c>
      <c r="H1661" t="s">
        <v>48</v>
      </c>
      <c r="I1661" t="s">
        <v>39</v>
      </c>
      <c r="K1661" t="s">
        <v>40</v>
      </c>
      <c r="L1661" t="s">
        <v>97</v>
      </c>
      <c r="M1661">
        <v>808</v>
      </c>
      <c r="N1661" t="s">
        <v>127</v>
      </c>
      <c r="O1661" t="s">
        <v>41</v>
      </c>
      <c r="P1661">
        <v>808</v>
      </c>
      <c r="Q1661" t="s">
        <v>127</v>
      </c>
      <c r="R1661" t="s">
        <v>41</v>
      </c>
      <c r="T1661" t="s">
        <v>61</v>
      </c>
      <c r="U1661" t="s">
        <v>1302</v>
      </c>
      <c r="V1661" t="s">
        <v>44</v>
      </c>
      <c r="X1661" t="s">
        <v>45</v>
      </c>
      <c r="AA1661">
        <v>0</v>
      </c>
      <c r="AC1661">
        <v>0</v>
      </c>
      <c r="AG1661" t="s">
        <v>46</v>
      </c>
      <c r="AH1661" t="s">
        <v>158</v>
      </c>
      <c r="AI1661" s="1">
        <v>39906</v>
      </c>
      <c r="AJ1661">
        <v>13273.52</v>
      </c>
      <c r="AK1661" s="33">
        <f t="shared" si="75"/>
        <v>56</v>
      </c>
      <c r="AL1661" t="str">
        <f t="shared" si="76"/>
        <v>54-58</v>
      </c>
      <c r="AM1661" t="str">
        <f t="shared" si="77"/>
        <v>12.000 a 13.999</v>
      </c>
    </row>
    <row r="1662" spans="1:39" x14ac:dyDescent="0.25">
      <c r="A1662" t="s">
        <v>6115</v>
      </c>
      <c r="B1662" t="s">
        <v>36</v>
      </c>
      <c r="C1662">
        <v>1173640</v>
      </c>
      <c r="D1662">
        <v>36961906168</v>
      </c>
      <c r="E1662" t="s">
        <v>6116</v>
      </c>
      <c r="F1662" t="s">
        <v>37</v>
      </c>
      <c r="G1662" t="s">
        <v>6117</v>
      </c>
      <c r="H1662" t="s">
        <v>48</v>
      </c>
      <c r="I1662" t="s">
        <v>39</v>
      </c>
      <c r="K1662" t="s">
        <v>56</v>
      </c>
      <c r="L1662" t="s">
        <v>6118</v>
      </c>
      <c r="M1662">
        <v>808</v>
      </c>
      <c r="N1662" t="s">
        <v>127</v>
      </c>
      <c r="O1662" t="s">
        <v>41</v>
      </c>
      <c r="P1662">
        <v>808</v>
      </c>
      <c r="Q1662" t="s">
        <v>127</v>
      </c>
      <c r="R1662" t="s">
        <v>41</v>
      </c>
      <c r="T1662" t="s">
        <v>52</v>
      </c>
      <c r="U1662" t="s">
        <v>1482</v>
      </c>
      <c r="V1662" t="s">
        <v>44</v>
      </c>
      <c r="X1662" t="s">
        <v>45</v>
      </c>
      <c r="AA1662">
        <v>0</v>
      </c>
      <c r="AC1662">
        <v>0</v>
      </c>
      <c r="AG1662" t="s">
        <v>46</v>
      </c>
      <c r="AH1662" t="s">
        <v>158</v>
      </c>
      <c r="AI1662" s="1">
        <v>39762</v>
      </c>
      <c r="AJ1662">
        <v>8415.0400000000009</v>
      </c>
      <c r="AK1662" s="33">
        <f t="shared" si="75"/>
        <v>56</v>
      </c>
      <c r="AL1662" t="str">
        <f t="shared" si="76"/>
        <v>54-58</v>
      </c>
      <c r="AM1662" t="str">
        <f t="shared" si="77"/>
        <v>8.000 a 9.999</v>
      </c>
    </row>
    <row r="1663" spans="1:39" x14ac:dyDescent="0.25">
      <c r="A1663" t="s">
        <v>6119</v>
      </c>
      <c r="B1663" t="s">
        <v>36</v>
      </c>
      <c r="C1663">
        <v>3315477</v>
      </c>
      <c r="D1663">
        <v>95172890653</v>
      </c>
      <c r="E1663" t="s">
        <v>6120</v>
      </c>
      <c r="F1663" t="s">
        <v>37</v>
      </c>
      <c r="G1663" t="s">
        <v>6121</v>
      </c>
      <c r="H1663" t="s">
        <v>48</v>
      </c>
      <c r="I1663" t="s">
        <v>39</v>
      </c>
      <c r="K1663" t="s">
        <v>56</v>
      </c>
      <c r="L1663" t="s">
        <v>746</v>
      </c>
      <c r="M1663">
        <v>1365</v>
      </c>
      <c r="N1663" t="s">
        <v>6122</v>
      </c>
      <c r="O1663" t="s">
        <v>86</v>
      </c>
      <c r="P1663">
        <v>288</v>
      </c>
      <c r="Q1663" t="s">
        <v>186</v>
      </c>
      <c r="R1663" t="s">
        <v>86</v>
      </c>
      <c r="T1663" t="s">
        <v>61</v>
      </c>
      <c r="U1663" t="s">
        <v>1252</v>
      </c>
      <c r="V1663" t="s">
        <v>44</v>
      </c>
      <c r="X1663" t="s">
        <v>45</v>
      </c>
      <c r="AA1663">
        <v>0</v>
      </c>
      <c r="AC1663">
        <v>0</v>
      </c>
      <c r="AG1663" t="s">
        <v>46</v>
      </c>
      <c r="AH1663" t="s">
        <v>158</v>
      </c>
      <c r="AI1663" s="1">
        <v>38569</v>
      </c>
      <c r="AJ1663">
        <v>21513.19</v>
      </c>
      <c r="AK1663" s="33">
        <f t="shared" si="75"/>
        <v>48</v>
      </c>
      <c r="AL1663" t="str">
        <f t="shared" si="76"/>
        <v>44-48</v>
      </c>
      <c r="AM1663" t="str">
        <f t="shared" si="77"/>
        <v>20.000 ou mais</v>
      </c>
    </row>
    <row r="1664" spans="1:39" x14ac:dyDescent="0.25">
      <c r="A1664" t="s">
        <v>6123</v>
      </c>
      <c r="B1664" t="s">
        <v>36</v>
      </c>
      <c r="C1664">
        <v>413891</v>
      </c>
      <c r="D1664">
        <v>41674634072</v>
      </c>
      <c r="E1664" t="s">
        <v>6072</v>
      </c>
      <c r="F1664" t="s">
        <v>53</v>
      </c>
      <c r="G1664" t="s">
        <v>6124</v>
      </c>
      <c r="H1664" t="s">
        <v>48</v>
      </c>
      <c r="I1664" t="s">
        <v>39</v>
      </c>
      <c r="K1664" t="s">
        <v>271</v>
      </c>
      <c r="L1664" t="s">
        <v>6125</v>
      </c>
      <c r="M1664">
        <v>340</v>
      </c>
      <c r="N1664" t="s">
        <v>143</v>
      </c>
      <c r="O1664" t="s">
        <v>41</v>
      </c>
      <c r="P1664">
        <v>340</v>
      </c>
      <c r="Q1664" t="s">
        <v>143</v>
      </c>
      <c r="R1664" t="s">
        <v>41</v>
      </c>
      <c r="T1664" t="s">
        <v>61</v>
      </c>
      <c r="U1664" t="s">
        <v>1252</v>
      </c>
      <c r="V1664" t="s">
        <v>44</v>
      </c>
      <c r="X1664" t="s">
        <v>45</v>
      </c>
      <c r="AA1664">
        <v>0</v>
      </c>
      <c r="AC1664">
        <v>0</v>
      </c>
      <c r="AG1664" t="s">
        <v>46</v>
      </c>
      <c r="AH1664" t="s">
        <v>158</v>
      </c>
      <c r="AI1664" s="1">
        <v>33616</v>
      </c>
      <c r="AJ1664">
        <v>21198.42</v>
      </c>
      <c r="AK1664" s="33">
        <f t="shared" si="75"/>
        <v>59</v>
      </c>
      <c r="AL1664" t="str">
        <f t="shared" si="76"/>
        <v>59-63</v>
      </c>
      <c r="AM1664" t="str">
        <f t="shared" si="77"/>
        <v>20.000 ou mais</v>
      </c>
    </row>
    <row r="1665" spans="1:39" x14ac:dyDescent="0.25">
      <c r="A1665" t="s">
        <v>6126</v>
      </c>
      <c r="B1665" t="s">
        <v>36</v>
      </c>
      <c r="C1665">
        <v>1554689</v>
      </c>
      <c r="D1665">
        <v>49403796634</v>
      </c>
      <c r="E1665" t="s">
        <v>6127</v>
      </c>
      <c r="F1665" t="s">
        <v>53</v>
      </c>
      <c r="G1665" t="s">
        <v>6128</v>
      </c>
      <c r="H1665" t="s">
        <v>48</v>
      </c>
      <c r="I1665" t="s">
        <v>39</v>
      </c>
      <c r="K1665" t="s">
        <v>40</v>
      </c>
      <c r="L1665" t="s">
        <v>97</v>
      </c>
      <c r="M1665">
        <v>326</v>
      </c>
      <c r="N1665" t="s">
        <v>87</v>
      </c>
      <c r="O1665" t="s">
        <v>86</v>
      </c>
      <c r="P1665">
        <v>326</v>
      </c>
      <c r="Q1665" t="s">
        <v>87</v>
      </c>
      <c r="R1665" t="s">
        <v>86</v>
      </c>
      <c r="T1665" t="s">
        <v>61</v>
      </c>
      <c r="U1665" t="s">
        <v>1351</v>
      </c>
      <c r="V1665" t="s">
        <v>44</v>
      </c>
      <c r="X1665" t="s">
        <v>45</v>
      </c>
      <c r="AA1665">
        <v>0</v>
      </c>
      <c r="AC1665">
        <v>0</v>
      </c>
      <c r="AG1665" t="s">
        <v>46</v>
      </c>
      <c r="AH1665" t="s">
        <v>158</v>
      </c>
      <c r="AI1665" s="1">
        <v>39009</v>
      </c>
      <c r="AJ1665">
        <v>17919.25</v>
      </c>
      <c r="AK1665" s="33">
        <f t="shared" si="75"/>
        <v>59</v>
      </c>
      <c r="AL1665" t="str">
        <f t="shared" si="76"/>
        <v>59-63</v>
      </c>
      <c r="AM1665" t="str">
        <f t="shared" si="77"/>
        <v>16.000 a 17.999</v>
      </c>
    </row>
    <row r="1666" spans="1:39" x14ac:dyDescent="0.25">
      <c r="A1666" t="s">
        <v>6129</v>
      </c>
      <c r="B1666" t="s">
        <v>36</v>
      </c>
      <c r="C1666">
        <v>2449012</v>
      </c>
      <c r="D1666">
        <v>39419703649</v>
      </c>
      <c r="E1666" t="s">
        <v>6130</v>
      </c>
      <c r="F1666" t="s">
        <v>53</v>
      </c>
      <c r="G1666" t="s">
        <v>6131</v>
      </c>
      <c r="H1666" t="s">
        <v>67</v>
      </c>
      <c r="I1666" t="s">
        <v>39</v>
      </c>
      <c r="K1666" t="s">
        <v>40</v>
      </c>
      <c r="L1666" t="s">
        <v>59</v>
      </c>
      <c r="M1666">
        <v>807</v>
      </c>
      <c r="N1666" t="s">
        <v>210</v>
      </c>
      <c r="O1666" t="s">
        <v>41</v>
      </c>
      <c r="P1666">
        <v>807</v>
      </c>
      <c r="Q1666" t="s">
        <v>210</v>
      </c>
      <c r="R1666" t="s">
        <v>41</v>
      </c>
      <c r="T1666" t="s">
        <v>61</v>
      </c>
      <c r="U1666" t="s">
        <v>1351</v>
      </c>
      <c r="V1666" t="s">
        <v>44</v>
      </c>
      <c r="X1666" t="s">
        <v>45</v>
      </c>
      <c r="AA1666">
        <v>0</v>
      </c>
      <c r="AC1666">
        <v>0</v>
      </c>
      <c r="AG1666" t="s">
        <v>46</v>
      </c>
      <c r="AH1666" t="s">
        <v>158</v>
      </c>
      <c r="AI1666" s="1">
        <v>39736</v>
      </c>
      <c r="AJ1666">
        <v>17575.09</v>
      </c>
      <c r="AK1666" s="33">
        <f t="shared" si="75"/>
        <v>61</v>
      </c>
      <c r="AL1666" t="str">
        <f t="shared" si="76"/>
        <v>59-63</v>
      </c>
      <c r="AM1666" t="str">
        <f t="shared" si="77"/>
        <v>16.000 a 17.999</v>
      </c>
    </row>
    <row r="1667" spans="1:39" x14ac:dyDescent="0.25">
      <c r="A1667" t="s">
        <v>6132</v>
      </c>
      <c r="B1667" t="s">
        <v>36</v>
      </c>
      <c r="C1667">
        <v>1850261</v>
      </c>
      <c r="D1667">
        <v>1061609820</v>
      </c>
      <c r="E1667" t="s">
        <v>6133</v>
      </c>
      <c r="F1667" t="s">
        <v>53</v>
      </c>
      <c r="G1667" t="s">
        <v>6134</v>
      </c>
      <c r="H1667" t="s">
        <v>48</v>
      </c>
      <c r="I1667" t="s">
        <v>39</v>
      </c>
      <c r="K1667" t="s">
        <v>72</v>
      </c>
      <c r="M1667">
        <v>410</v>
      </c>
      <c r="N1667" t="s">
        <v>253</v>
      </c>
      <c r="O1667" t="s">
        <v>41</v>
      </c>
      <c r="P1667">
        <v>410</v>
      </c>
      <c r="Q1667" t="s">
        <v>253</v>
      </c>
      <c r="R1667" t="s">
        <v>41</v>
      </c>
      <c r="T1667" t="s">
        <v>61</v>
      </c>
      <c r="U1667" t="s">
        <v>1285</v>
      </c>
      <c r="V1667" t="s">
        <v>44</v>
      </c>
      <c r="X1667" t="s">
        <v>45</v>
      </c>
      <c r="AA1667">
        <v>0</v>
      </c>
      <c r="AC1667">
        <v>0</v>
      </c>
      <c r="AG1667" t="s">
        <v>46</v>
      </c>
      <c r="AH1667" t="s">
        <v>158</v>
      </c>
      <c r="AI1667" s="1">
        <v>40576</v>
      </c>
      <c r="AJ1667">
        <v>19660.75</v>
      </c>
      <c r="AK1667" s="33">
        <f t="shared" ref="AK1667:AK1730" si="78">(YEAR($AO$2))-YEAR(E1667)</f>
        <v>64</v>
      </c>
      <c r="AL1667" t="str">
        <f t="shared" ref="AL1667:AL1730" si="79">VLOOKUP(AK1667,$AQ$2:$AR$13,2,1)</f>
        <v>64-68</v>
      </c>
      <c r="AM1667" t="str">
        <f t="shared" ref="AM1667:AM1730" si="80">VLOOKUP(AJ1667,$AS$2:$AT$12,2,1)</f>
        <v>18.000 a 19.999</v>
      </c>
    </row>
    <row r="1668" spans="1:39" x14ac:dyDescent="0.25">
      <c r="A1668" t="s">
        <v>6135</v>
      </c>
      <c r="B1668" t="s">
        <v>36</v>
      </c>
      <c r="C1668">
        <v>1736355</v>
      </c>
      <c r="D1668">
        <v>2951562608</v>
      </c>
      <c r="E1668" t="s">
        <v>6136</v>
      </c>
      <c r="F1668" t="s">
        <v>53</v>
      </c>
      <c r="G1668" t="s">
        <v>6137</v>
      </c>
      <c r="H1668" t="s">
        <v>48</v>
      </c>
      <c r="I1668" t="s">
        <v>39</v>
      </c>
      <c r="K1668" t="s">
        <v>40</v>
      </c>
      <c r="M1668">
        <v>399</v>
      </c>
      <c r="N1668" t="s">
        <v>115</v>
      </c>
      <c r="O1668" t="s">
        <v>70</v>
      </c>
      <c r="P1668">
        <v>399</v>
      </c>
      <c r="Q1668" t="s">
        <v>115</v>
      </c>
      <c r="R1668" t="s">
        <v>70</v>
      </c>
      <c r="T1668" t="s">
        <v>61</v>
      </c>
      <c r="U1668" t="s">
        <v>1285</v>
      </c>
      <c r="V1668" t="s">
        <v>44</v>
      </c>
      <c r="X1668" t="s">
        <v>45</v>
      </c>
      <c r="AA1668">
        <v>0</v>
      </c>
      <c r="AC1668">
        <v>0</v>
      </c>
      <c r="AG1668" t="s">
        <v>46</v>
      </c>
      <c r="AH1668" t="s">
        <v>158</v>
      </c>
      <c r="AI1668" s="1">
        <v>40841</v>
      </c>
      <c r="AJ1668">
        <v>17255.59</v>
      </c>
      <c r="AK1668" s="33">
        <f t="shared" si="78"/>
        <v>43</v>
      </c>
      <c r="AL1668" t="str">
        <f t="shared" si="79"/>
        <v>39-43</v>
      </c>
      <c r="AM1668" t="str">
        <f t="shared" si="80"/>
        <v>16.000 a 17.999</v>
      </c>
    </row>
    <row r="1669" spans="1:39" x14ac:dyDescent="0.25">
      <c r="A1669" t="s">
        <v>6138</v>
      </c>
      <c r="B1669" t="s">
        <v>36</v>
      </c>
      <c r="C1669">
        <v>1770132</v>
      </c>
      <c r="D1669">
        <v>96444630649</v>
      </c>
      <c r="E1669" t="s">
        <v>6139</v>
      </c>
      <c r="F1669" t="s">
        <v>37</v>
      </c>
      <c r="G1669" t="s">
        <v>6140</v>
      </c>
      <c r="H1669" t="s">
        <v>67</v>
      </c>
      <c r="I1669" t="s">
        <v>39</v>
      </c>
      <c r="K1669" t="s">
        <v>136</v>
      </c>
      <c r="M1669">
        <v>298</v>
      </c>
      <c r="N1669" t="s">
        <v>121</v>
      </c>
      <c r="O1669" t="s">
        <v>86</v>
      </c>
      <c r="P1669">
        <v>298</v>
      </c>
      <c r="Q1669" t="s">
        <v>121</v>
      </c>
      <c r="R1669" t="s">
        <v>86</v>
      </c>
      <c r="T1669" t="s">
        <v>61</v>
      </c>
      <c r="U1669" t="s">
        <v>1285</v>
      </c>
      <c r="V1669" t="s">
        <v>44</v>
      </c>
      <c r="X1669" t="s">
        <v>45</v>
      </c>
      <c r="AA1669">
        <v>0</v>
      </c>
      <c r="AC1669">
        <v>0</v>
      </c>
      <c r="AG1669" t="s">
        <v>46</v>
      </c>
      <c r="AH1669" t="s">
        <v>158</v>
      </c>
      <c r="AI1669" s="1">
        <v>40249</v>
      </c>
      <c r="AJ1669">
        <v>17255.59</v>
      </c>
      <c r="AK1669" s="33">
        <f t="shared" si="78"/>
        <v>49</v>
      </c>
      <c r="AL1669" t="str">
        <f t="shared" si="79"/>
        <v>49-53</v>
      </c>
      <c r="AM1669" t="str">
        <f t="shared" si="80"/>
        <v>16.000 a 17.999</v>
      </c>
    </row>
    <row r="1670" spans="1:39" x14ac:dyDescent="0.25">
      <c r="A1670" t="s">
        <v>6141</v>
      </c>
      <c r="B1670" t="s">
        <v>36</v>
      </c>
      <c r="C1670">
        <v>2445350</v>
      </c>
      <c r="D1670">
        <v>4075009602</v>
      </c>
      <c r="E1670" t="s">
        <v>3947</v>
      </c>
      <c r="F1670" t="s">
        <v>53</v>
      </c>
      <c r="G1670" t="s">
        <v>6142</v>
      </c>
      <c r="H1670" t="s">
        <v>48</v>
      </c>
      <c r="I1670" t="s">
        <v>39</v>
      </c>
      <c r="K1670" t="s">
        <v>40</v>
      </c>
      <c r="M1670">
        <v>305</v>
      </c>
      <c r="N1670" t="s">
        <v>100</v>
      </c>
      <c r="O1670" t="s">
        <v>86</v>
      </c>
      <c r="P1670">
        <v>305</v>
      </c>
      <c r="Q1670" t="s">
        <v>100</v>
      </c>
      <c r="R1670" t="s">
        <v>86</v>
      </c>
      <c r="T1670" t="s">
        <v>61</v>
      </c>
      <c r="U1670" t="s">
        <v>1236</v>
      </c>
      <c r="V1670" t="s">
        <v>44</v>
      </c>
      <c r="X1670" t="s">
        <v>45</v>
      </c>
      <c r="AA1670">
        <v>0</v>
      </c>
      <c r="AC1670">
        <v>0</v>
      </c>
      <c r="AG1670" t="s">
        <v>46</v>
      </c>
      <c r="AH1670" t="s">
        <v>47</v>
      </c>
      <c r="AI1670" s="1">
        <v>40819</v>
      </c>
      <c r="AJ1670">
        <v>12991.16</v>
      </c>
      <c r="AK1670" s="33">
        <f t="shared" si="78"/>
        <v>43</v>
      </c>
      <c r="AL1670" t="str">
        <f t="shared" si="79"/>
        <v>39-43</v>
      </c>
      <c r="AM1670" t="str">
        <f t="shared" si="80"/>
        <v>12.000 a 13.999</v>
      </c>
    </row>
    <row r="1671" spans="1:39" x14ac:dyDescent="0.25">
      <c r="A1671" t="s">
        <v>6143</v>
      </c>
      <c r="B1671" t="s">
        <v>36</v>
      </c>
      <c r="C1671">
        <v>1686684</v>
      </c>
      <c r="D1671">
        <v>27822743848</v>
      </c>
      <c r="E1671" t="s">
        <v>4827</v>
      </c>
      <c r="F1671" t="s">
        <v>37</v>
      </c>
      <c r="G1671" t="s">
        <v>6144</v>
      </c>
      <c r="H1671" t="s">
        <v>48</v>
      </c>
      <c r="I1671" t="s">
        <v>39</v>
      </c>
      <c r="K1671" t="s">
        <v>72</v>
      </c>
      <c r="L1671" t="s">
        <v>6145</v>
      </c>
      <c r="M1671">
        <v>1152</v>
      </c>
      <c r="N1671" t="s">
        <v>113</v>
      </c>
      <c r="O1671" t="s">
        <v>55</v>
      </c>
      <c r="P1671">
        <v>1152</v>
      </c>
      <c r="Q1671" t="s">
        <v>113</v>
      </c>
      <c r="R1671" t="s">
        <v>55</v>
      </c>
      <c r="T1671" t="s">
        <v>61</v>
      </c>
      <c r="U1671" t="s">
        <v>1269</v>
      </c>
      <c r="V1671" t="s">
        <v>44</v>
      </c>
      <c r="X1671" t="s">
        <v>45</v>
      </c>
      <c r="AA1671">
        <v>0</v>
      </c>
      <c r="AC1671">
        <v>0</v>
      </c>
      <c r="AG1671" t="s">
        <v>46</v>
      </c>
      <c r="AH1671" t="s">
        <v>158</v>
      </c>
      <c r="AI1671" s="1">
        <v>39876</v>
      </c>
      <c r="AJ1671">
        <v>18928.990000000002</v>
      </c>
      <c r="AK1671" s="33">
        <f t="shared" si="78"/>
        <v>44</v>
      </c>
      <c r="AL1671" t="str">
        <f t="shared" si="79"/>
        <v>44-48</v>
      </c>
      <c r="AM1671" t="str">
        <f t="shared" si="80"/>
        <v>18.000 a 19.999</v>
      </c>
    </row>
    <row r="1672" spans="1:39" x14ac:dyDescent="0.25">
      <c r="A1672" t="s">
        <v>6146</v>
      </c>
      <c r="B1672" t="s">
        <v>36</v>
      </c>
      <c r="C1672">
        <v>2909110</v>
      </c>
      <c r="D1672">
        <v>6112211602</v>
      </c>
      <c r="E1672" t="s">
        <v>6147</v>
      </c>
      <c r="F1672" t="s">
        <v>37</v>
      </c>
      <c r="G1672" t="s">
        <v>6148</v>
      </c>
      <c r="H1672" t="s">
        <v>48</v>
      </c>
      <c r="I1672" t="s">
        <v>39</v>
      </c>
      <c r="K1672" t="s">
        <v>40</v>
      </c>
      <c r="M1672">
        <v>344</v>
      </c>
      <c r="N1672" t="s">
        <v>111</v>
      </c>
      <c r="O1672" t="s">
        <v>41</v>
      </c>
      <c r="P1672">
        <v>344</v>
      </c>
      <c r="Q1672" t="s">
        <v>111</v>
      </c>
      <c r="R1672" t="s">
        <v>41</v>
      </c>
      <c r="T1672" t="s">
        <v>61</v>
      </c>
      <c r="U1672" t="s">
        <v>1302</v>
      </c>
      <c r="V1672" t="s">
        <v>44</v>
      </c>
      <c r="X1672" t="s">
        <v>45</v>
      </c>
      <c r="Z1672" t="s">
        <v>498</v>
      </c>
      <c r="AA1672">
        <v>26235</v>
      </c>
      <c r="AB1672" t="s">
        <v>254</v>
      </c>
      <c r="AC1672">
        <v>0</v>
      </c>
      <c r="AE1672" t="s">
        <v>643</v>
      </c>
      <c r="AF1672" t="s">
        <v>699</v>
      </c>
      <c r="AG1672" t="s">
        <v>46</v>
      </c>
      <c r="AH1672" t="s">
        <v>158</v>
      </c>
      <c r="AI1672" s="1">
        <v>43495</v>
      </c>
      <c r="AJ1672">
        <v>13273.52</v>
      </c>
      <c r="AK1672" s="33">
        <f t="shared" si="78"/>
        <v>39</v>
      </c>
      <c r="AL1672" t="str">
        <f t="shared" si="79"/>
        <v>39-43</v>
      </c>
      <c r="AM1672" t="str">
        <f t="shared" si="80"/>
        <v>12.000 a 13.999</v>
      </c>
    </row>
    <row r="1673" spans="1:39" x14ac:dyDescent="0.25">
      <c r="A1673" t="s">
        <v>6149</v>
      </c>
      <c r="B1673" t="s">
        <v>36</v>
      </c>
      <c r="C1673">
        <v>1772727</v>
      </c>
      <c r="D1673">
        <v>5676234679</v>
      </c>
      <c r="E1673" t="s">
        <v>4138</v>
      </c>
      <c r="F1673" t="s">
        <v>37</v>
      </c>
      <c r="G1673" t="s">
        <v>6150</v>
      </c>
      <c r="H1673" t="s">
        <v>48</v>
      </c>
      <c r="I1673" t="s">
        <v>39</v>
      </c>
      <c r="K1673" t="s">
        <v>40</v>
      </c>
      <c r="M1673">
        <v>372</v>
      </c>
      <c r="N1673" t="s">
        <v>76</v>
      </c>
      <c r="O1673" t="s">
        <v>41</v>
      </c>
      <c r="P1673">
        <v>372</v>
      </c>
      <c r="Q1673" t="s">
        <v>76</v>
      </c>
      <c r="R1673" t="s">
        <v>41</v>
      </c>
      <c r="T1673" t="s">
        <v>61</v>
      </c>
      <c r="U1673" t="s">
        <v>1278</v>
      </c>
      <c r="V1673" t="s">
        <v>44</v>
      </c>
      <c r="X1673" t="s">
        <v>45</v>
      </c>
      <c r="AA1673">
        <v>0</v>
      </c>
      <c r="AC1673">
        <v>0</v>
      </c>
      <c r="AG1673" t="s">
        <v>46</v>
      </c>
      <c r="AH1673" t="s">
        <v>158</v>
      </c>
      <c r="AI1673" s="1">
        <v>40249</v>
      </c>
      <c r="AJ1673">
        <v>12763.01</v>
      </c>
      <c r="AK1673" s="33">
        <f t="shared" si="78"/>
        <v>43</v>
      </c>
      <c r="AL1673" t="str">
        <f t="shared" si="79"/>
        <v>39-43</v>
      </c>
      <c r="AM1673" t="str">
        <f t="shared" si="80"/>
        <v>12.000 a 13.999</v>
      </c>
    </row>
    <row r="1674" spans="1:39" x14ac:dyDescent="0.25">
      <c r="A1674" t="s">
        <v>6151</v>
      </c>
      <c r="B1674" t="s">
        <v>36</v>
      </c>
      <c r="C1674">
        <v>1761243</v>
      </c>
      <c r="D1674">
        <v>5495867688</v>
      </c>
      <c r="E1674" t="s">
        <v>6152</v>
      </c>
      <c r="F1674" t="s">
        <v>37</v>
      </c>
      <c r="G1674" t="s">
        <v>6153</v>
      </c>
      <c r="H1674" t="s">
        <v>48</v>
      </c>
      <c r="I1674" t="s">
        <v>39</v>
      </c>
      <c r="K1674" t="s">
        <v>40</v>
      </c>
      <c r="M1674">
        <v>356</v>
      </c>
      <c r="N1674" t="s">
        <v>206</v>
      </c>
      <c r="O1674" t="s">
        <v>41</v>
      </c>
      <c r="P1674">
        <v>356</v>
      </c>
      <c r="Q1674" t="s">
        <v>206</v>
      </c>
      <c r="R1674" t="s">
        <v>41</v>
      </c>
      <c r="T1674" t="s">
        <v>61</v>
      </c>
      <c r="U1674" t="s">
        <v>1285</v>
      </c>
      <c r="V1674" t="s">
        <v>44</v>
      </c>
      <c r="X1674" t="s">
        <v>45</v>
      </c>
      <c r="AA1674">
        <v>0</v>
      </c>
      <c r="AC1674">
        <v>0</v>
      </c>
      <c r="AG1674" t="s">
        <v>46</v>
      </c>
      <c r="AH1674" t="s">
        <v>158</v>
      </c>
      <c r="AI1674" s="1">
        <v>40795</v>
      </c>
      <c r="AJ1674">
        <v>17255.59</v>
      </c>
      <c r="AK1674" s="33">
        <f t="shared" si="78"/>
        <v>40</v>
      </c>
      <c r="AL1674" t="str">
        <f t="shared" si="79"/>
        <v>39-43</v>
      </c>
      <c r="AM1674" t="str">
        <f t="shared" si="80"/>
        <v>16.000 a 17.999</v>
      </c>
    </row>
    <row r="1675" spans="1:39" x14ac:dyDescent="0.25">
      <c r="A1675" t="s">
        <v>6154</v>
      </c>
      <c r="B1675" t="s">
        <v>36</v>
      </c>
      <c r="C1675">
        <v>3048492</v>
      </c>
      <c r="D1675">
        <v>5336494631</v>
      </c>
      <c r="E1675" t="s">
        <v>6155</v>
      </c>
      <c r="F1675" t="s">
        <v>37</v>
      </c>
      <c r="G1675" t="s">
        <v>6156</v>
      </c>
      <c r="H1675" t="s">
        <v>48</v>
      </c>
      <c r="I1675" t="s">
        <v>39</v>
      </c>
      <c r="K1675" t="s">
        <v>271</v>
      </c>
      <c r="M1675">
        <v>288</v>
      </c>
      <c r="N1675" t="s">
        <v>186</v>
      </c>
      <c r="O1675" t="s">
        <v>86</v>
      </c>
      <c r="P1675">
        <v>288</v>
      </c>
      <c r="Q1675" t="s">
        <v>186</v>
      </c>
      <c r="R1675" t="s">
        <v>86</v>
      </c>
      <c r="T1675" t="s">
        <v>61</v>
      </c>
      <c r="U1675" t="s">
        <v>1257</v>
      </c>
      <c r="V1675" t="s">
        <v>44</v>
      </c>
      <c r="X1675" t="s">
        <v>45</v>
      </c>
      <c r="AA1675">
        <v>0</v>
      </c>
      <c r="AC1675">
        <v>0</v>
      </c>
      <c r="AG1675" t="s">
        <v>46</v>
      </c>
      <c r="AH1675" t="s">
        <v>158</v>
      </c>
      <c r="AI1675" s="1">
        <v>43255</v>
      </c>
      <c r="AJ1675">
        <v>12348.96</v>
      </c>
      <c r="AK1675" s="33">
        <f t="shared" si="78"/>
        <v>41</v>
      </c>
      <c r="AL1675" t="str">
        <f t="shared" si="79"/>
        <v>39-43</v>
      </c>
      <c r="AM1675" t="str">
        <f t="shared" si="80"/>
        <v>12.000 a 13.999</v>
      </c>
    </row>
    <row r="1676" spans="1:39" x14ac:dyDescent="0.25">
      <c r="A1676" t="s">
        <v>6157</v>
      </c>
      <c r="B1676" t="s">
        <v>36</v>
      </c>
      <c r="C1676">
        <v>2322448</v>
      </c>
      <c r="D1676">
        <v>82028923091</v>
      </c>
      <c r="E1676" t="s">
        <v>464</v>
      </c>
      <c r="F1676" t="s">
        <v>37</v>
      </c>
      <c r="G1676" t="s">
        <v>6158</v>
      </c>
      <c r="H1676" t="s">
        <v>48</v>
      </c>
      <c r="I1676" t="s">
        <v>39</v>
      </c>
      <c r="K1676" t="s">
        <v>40</v>
      </c>
      <c r="M1676">
        <v>301</v>
      </c>
      <c r="N1676" t="s">
        <v>69</v>
      </c>
      <c r="O1676" t="s">
        <v>70</v>
      </c>
      <c r="P1676">
        <v>301</v>
      </c>
      <c r="Q1676" t="s">
        <v>69</v>
      </c>
      <c r="R1676" t="s">
        <v>70</v>
      </c>
      <c r="T1676" t="s">
        <v>61</v>
      </c>
      <c r="U1676" t="s">
        <v>1236</v>
      </c>
      <c r="V1676" t="s">
        <v>44</v>
      </c>
      <c r="X1676" t="s">
        <v>45</v>
      </c>
      <c r="AA1676">
        <v>0</v>
      </c>
      <c r="AC1676">
        <v>0</v>
      </c>
      <c r="AG1676" t="s">
        <v>46</v>
      </c>
      <c r="AH1676" t="s">
        <v>158</v>
      </c>
      <c r="AI1676" s="1">
        <v>42522</v>
      </c>
      <c r="AJ1676">
        <v>12272.12</v>
      </c>
      <c r="AK1676" s="33">
        <f t="shared" si="78"/>
        <v>40</v>
      </c>
      <c r="AL1676" t="str">
        <f t="shared" si="79"/>
        <v>39-43</v>
      </c>
      <c r="AM1676" t="str">
        <f t="shared" si="80"/>
        <v>12.000 a 13.999</v>
      </c>
    </row>
    <row r="1677" spans="1:39" x14ac:dyDescent="0.25">
      <c r="A1677" t="s">
        <v>6159</v>
      </c>
      <c r="B1677" t="s">
        <v>36</v>
      </c>
      <c r="C1677">
        <v>3035199</v>
      </c>
      <c r="D1677">
        <v>52104761115</v>
      </c>
      <c r="E1677" t="s">
        <v>6160</v>
      </c>
      <c r="F1677" t="s">
        <v>37</v>
      </c>
      <c r="G1677" t="s">
        <v>6161</v>
      </c>
      <c r="H1677" t="s">
        <v>48</v>
      </c>
      <c r="I1677" t="s">
        <v>39</v>
      </c>
      <c r="K1677" t="s">
        <v>56</v>
      </c>
      <c r="L1677" t="s">
        <v>58</v>
      </c>
      <c r="M1677">
        <v>797</v>
      </c>
      <c r="N1677" t="s">
        <v>187</v>
      </c>
      <c r="O1677" t="s">
        <v>55</v>
      </c>
      <c r="P1677">
        <v>1155</v>
      </c>
      <c r="Q1677" t="s">
        <v>188</v>
      </c>
      <c r="R1677" t="s">
        <v>55</v>
      </c>
      <c r="S1677" t="s">
        <v>308</v>
      </c>
      <c r="T1677" t="s">
        <v>61</v>
      </c>
      <c r="U1677" t="s">
        <v>1257</v>
      </c>
      <c r="V1677" t="s">
        <v>44</v>
      </c>
      <c r="X1677" t="s">
        <v>45</v>
      </c>
      <c r="AA1677">
        <v>0</v>
      </c>
      <c r="AC1677">
        <v>0</v>
      </c>
      <c r="AG1677" t="s">
        <v>46</v>
      </c>
      <c r="AH1677" t="s">
        <v>158</v>
      </c>
      <c r="AI1677" s="1">
        <v>40263</v>
      </c>
      <c r="AJ1677">
        <v>12074.54</v>
      </c>
      <c r="AK1677" s="33">
        <f t="shared" si="78"/>
        <v>51</v>
      </c>
      <c r="AL1677" t="str">
        <f t="shared" si="79"/>
        <v>49-53</v>
      </c>
      <c r="AM1677" t="str">
        <f t="shared" si="80"/>
        <v>12.000 a 13.999</v>
      </c>
    </row>
    <row r="1678" spans="1:39" x14ac:dyDescent="0.25">
      <c r="A1678" t="s">
        <v>6162</v>
      </c>
      <c r="B1678" t="s">
        <v>36</v>
      </c>
      <c r="C1678">
        <v>1754916</v>
      </c>
      <c r="D1678">
        <v>15583852828</v>
      </c>
      <c r="E1678" t="s">
        <v>1078</v>
      </c>
      <c r="F1678" t="s">
        <v>37</v>
      </c>
      <c r="G1678" t="s">
        <v>6163</v>
      </c>
      <c r="H1678" t="s">
        <v>48</v>
      </c>
      <c r="I1678" t="s">
        <v>39</v>
      </c>
      <c r="K1678" t="s">
        <v>72</v>
      </c>
      <c r="M1678">
        <v>344</v>
      </c>
      <c r="N1678" t="s">
        <v>111</v>
      </c>
      <c r="O1678" t="s">
        <v>41</v>
      </c>
      <c r="P1678">
        <v>344</v>
      </c>
      <c r="Q1678" t="s">
        <v>111</v>
      </c>
      <c r="R1678" t="s">
        <v>41</v>
      </c>
      <c r="T1678" t="s">
        <v>61</v>
      </c>
      <c r="U1678" t="s">
        <v>1285</v>
      </c>
      <c r="V1678" t="s">
        <v>44</v>
      </c>
      <c r="X1678" t="s">
        <v>45</v>
      </c>
      <c r="AA1678">
        <v>0</v>
      </c>
      <c r="AC1678">
        <v>0</v>
      </c>
      <c r="AG1678" t="s">
        <v>46</v>
      </c>
      <c r="AH1678" t="s">
        <v>158</v>
      </c>
      <c r="AI1678" s="1">
        <v>40203</v>
      </c>
      <c r="AJ1678">
        <v>17255.59</v>
      </c>
      <c r="AK1678" s="33">
        <f t="shared" si="78"/>
        <v>50</v>
      </c>
      <c r="AL1678" t="str">
        <f t="shared" si="79"/>
        <v>49-53</v>
      </c>
      <c r="AM1678" t="str">
        <f t="shared" si="80"/>
        <v>16.000 a 17.999</v>
      </c>
    </row>
    <row r="1679" spans="1:39" x14ac:dyDescent="0.25">
      <c r="A1679" t="s">
        <v>6164</v>
      </c>
      <c r="B1679" t="s">
        <v>36</v>
      </c>
      <c r="C1679">
        <v>3297647</v>
      </c>
      <c r="D1679">
        <v>61286214734</v>
      </c>
      <c r="E1679" t="s">
        <v>6165</v>
      </c>
      <c r="F1679" t="s">
        <v>37</v>
      </c>
      <c r="G1679" t="s">
        <v>6166</v>
      </c>
      <c r="H1679" t="s">
        <v>48</v>
      </c>
      <c r="I1679" t="s">
        <v>39</v>
      </c>
      <c r="K1679" t="s">
        <v>114</v>
      </c>
      <c r="L1679" t="s">
        <v>216</v>
      </c>
      <c r="M1679">
        <v>363</v>
      </c>
      <c r="N1679" t="s">
        <v>155</v>
      </c>
      <c r="O1679" t="s">
        <v>41</v>
      </c>
      <c r="P1679">
        <v>363</v>
      </c>
      <c r="Q1679" t="s">
        <v>155</v>
      </c>
      <c r="R1679" t="s">
        <v>41</v>
      </c>
      <c r="S1679" t="s">
        <v>190</v>
      </c>
      <c r="T1679" t="s">
        <v>61</v>
      </c>
      <c r="U1679" t="s">
        <v>1302</v>
      </c>
      <c r="V1679" t="s">
        <v>44</v>
      </c>
      <c r="X1679" t="s">
        <v>45</v>
      </c>
      <c r="AA1679">
        <v>0</v>
      </c>
      <c r="AC1679">
        <v>0</v>
      </c>
      <c r="AG1679" t="s">
        <v>46</v>
      </c>
      <c r="AH1679" t="s">
        <v>158</v>
      </c>
      <c r="AI1679" s="1">
        <v>39762</v>
      </c>
      <c r="AJ1679">
        <v>15021.64</v>
      </c>
      <c r="AK1679" s="33">
        <f t="shared" si="78"/>
        <v>62</v>
      </c>
      <c r="AL1679" t="str">
        <f t="shared" si="79"/>
        <v>59-63</v>
      </c>
      <c r="AM1679" t="str">
        <f t="shared" si="80"/>
        <v>14.000 a 15.999</v>
      </c>
    </row>
    <row r="1680" spans="1:39" x14ac:dyDescent="0.25">
      <c r="A1680" t="s">
        <v>6167</v>
      </c>
      <c r="B1680" t="s">
        <v>36</v>
      </c>
      <c r="C1680">
        <v>412692</v>
      </c>
      <c r="D1680">
        <v>49156225687</v>
      </c>
      <c r="E1680" t="s">
        <v>6168</v>
      </c>
      <c r="F1680" t="s">
        <v>37</v>
      </c>
      <c r="G1680" t="s">
        <v>6169</v>
      </c>
      <c r="H1680" t="s">
        <v>48</v>
      </c>
      <c r="I1680" t="s">
        <v>39</v>
      </c>
      <c r="K1680" t="s">
        <v>40</v>
      </c>
      <c r="L1680" t="s">
        <v>131</v>
      </c>
      <c r="M1680">
        <v>808</v>
      </c>
      <c r="N1680" t="s">
        <v>127</v>
      </c>
      <c r="O1680" t="s">
        <v>41</v>
      </c>
      <c r="P1680">
        <v>808</v>
      </c>
      <c r="Q1680" t="s">
        <v>127</v>
      </c>
      <c r="R1680" t="s">
        <v>41</v>
      </c>
      <c r="T1680" t="s">
        <v>61</v>
      </c>
      <c r="U1680" t="s">
        <v>1269</v>
      </c>
      <c r="V1680" t="s">
        <v>44</v>
      </c>
      <c r="X1680" t="s">
        <v>45</v>
      </c>
      <c r="AA1680">
        <v>0</v>
      </c>
      <c r="AC1680">
        <v>0</v>
      </c>
      <c r="AG1680" t="s">
        <v>46</v>
      </c>
      <c r="AH1680" t="s">
        <v>158</v>
      </c>
      <c r="AI1680" s="1">
        <v>31625</v>
      </c>
      <c r="AJ1680">
        <v>21631.74</v>
      </c>
      <c r="AK1680" s="33">
        <f t="shared" si="78"/>
        <v>60</v>
      </c>
      <c r="AL1680" t="str">
        <f t="shared" si="79"/>
        <v>59-63</v>
      </c>
      <c r="AM1680" t="str">
        <f t="shared" si="80"/>
        <v>20.000 ou mais</v>
      </c>
    </row>
    <row r="1681" spans="1:39" x14ac:dyDescent="0.25">
      <c r="A1681" t="s">
        <v>6170</v>
      </c>
      <c r="B1681" t="s">
        <v>36</v>
      </c>
      <c r="C1681">
        <v>2347028</v>
      </c>
      <c r="D1681">
        <v>1571563628</v>
      </c>
      <c r="E1681" t="s">
        <v>6171</v>
      </c>
      <c r="F1681" t="s">
        <v>53</v>
      </c>
      <c r="G1681" t="s">
        <v>6172</v>
      </c>
      <c r="H1681" t="s">
        <v>38</v>
      </c>
      <c r="I1681" t="s">
        <v>1391</v>
      </c>
      <c r="J1681" t="s">
        <v>1909</v>
      </c>
      <c r="M1681">
        <v>301</v>
      </c>
      <c r="N1681" t="s">
        <v>69</v>
      </c>
      <c r="O1681" t="s">
        <v>70</v>
      </c>
      <c r="P1681">
        <v>301</v>
      </c>
      <c r="Q1681" t="s">
        <v>69</v>
      </c>
      <c r="R1681" t="s">
        <v>70</v>
      </c>
      <c r="T1681" t="s">
        <v>61</v>
      </c>
      <c r="U1681" t="s">
        <v>1236</v>
      </c>
      <c r="V1681" t="s">
        <v>44</v>
      </c>
      <c r="X1681" t="s">
        <v>45</v>
      </c>
      <c r="AA1681">
        <v>0</v>
      </c>
      <c r="AC1681">
        <v>0</v>
      </c>
      <c r="AG1681" t="s">
        <v>46</v>
      </c>
      <c r="AH1681" t="s">
        <v>158</v>
      </c>
      <c r="AI1681" s="1">
        <v>42704</v>
      </c>
      <c r="AJ1681">
        <v>12272.12</v>
      </c>
      <c r="AK1681" s="33">
        <f t="shared" si="78"/>
        <v>46</v>
      </c>
      <c r="AL1681" t="str">
        <f t="shared" si="79"/>
        <v>44-48</v>
      </c>
      <c r="AM1681" t="str">
        <f t="shared" si="80"/>
        <v>12.000 a 13.999</v>
      </c>
    </row>
    <row r="1682" spans="1:39" x14ac:dyDescent="0.25">
      <c r="A1682" t="s">
        <v>6173</v>
      </c>
      <c r="B1682" t="s">
        <v>36</v>
      </c>
      <c r="C1682">
        <v>2685505</v>
      </c>
      <c r="D1682">
        <v>7208436690</v>
      </c>
      <c r="E1682" t="s">
        <v>6174</v>
      </c>
      <c r="F1682" t="s">
        <v>53</v>
      </c>
      <c r="G1682" t="s">
        <v>6175</v>
      </c>
      <c r="H1682" t="s">
        <v>48</v>
      </c>
      <c r="I1682" t="s">
        <v>39</v>
      </c>
      <c r="K1682" t="s">
        <v>40</v>
      </c>
      <c r="L1682" t="s">
        <v>54</v>
      </c>
      <c r="M1682">
        <v>294</v>
      </c>
      <c r="N1682" t="s">
        <v>137</v>
      </c>
      <c r="O1682" t="s">
        <v>86</v>
      </c>
      <c r="P1682">
        <v>294</v>
      </c>
      <c r="Q1682" t="s">
        <v>137</v>
      </c>
      <c r="R1682" t="s">
        <v>86</v>
      </c>
      <c r="T1682" t="s">
        <v>61</v>
      </c>
      <c r="U1682" t="s">
        <v>1302</v>
      </c>
      <c r="V1682" t="s">
        <v>44</v>
      </c>
      <c r="X1682" t="s">
        <v>45</v>
      </c>
      <c r="AA1682">
        <v>0</v>
      </c>
      <c r="AC1682">
        <v>0</v>
      </c>
      <c r="AG1682" t="s">
        <v>46</v>
      </c>
      <c r="AH1682" t="s">
        <v>158</v>
      </c>
      <c r="AI1682" s="1">
        <v>40242</v>
      </c>
      <c r="AJ1682">
        <v>13273.52</v>
      </c>
      <c r="AK1682" s="33">
        <f t="shared" si="78"/>
        <v>40</v>
      </c>
      <c r="AL1682" t="str">
        <f t="shared" si="79"/>
        <v>39-43</v>
      </c>
      <c r="AM1682" t="str">
        <f t="shared" si="80"/>
        <v>12.000 a 13.999</v>
      </c>
    </row>
    <row r="1683" spans="1:39" x14ac:dyDescent="0.25">
      <c r="A1683" t="s">
        <v>6176</v>
      </c>
      <c r="B1683" t="s">
        <v>36</v>
      </c>
      <c r="C1683">
        <v>1224993</v>
      </c>
      <c r="D1683">
        <v>67779999068</v>
      </c>
      <c r="E1683" t="s">
        <v>6177</v>
      </c>
      <c r="F1683" t="s">
        <v>53</v>
      </c>
      <c r="G1683" t="s">
        <v>6178</v>
      </c>
      <c r="H1683" t="s">
        <v>48</v>
      </c>
      <c r="I1683" t="s">
        <v>39</v>
      </c>
      <c r="K1683" t="s">
        <v>271</v>
      </c>
      <c r="M1683">
        <v>796</v>
      </c>
      <c r="N1683" t="s">
        <v>571</v>
      </c>
      <c r="O1683" t="s">
        <v>55</v>
      </c>
      <c r="P1683">
        <v>1152</v>
      </c>
      <c r="Q1683" t="s">
        <v>113</v>
      </c>
      <c r="R1683" t="s">
        <v>55</v>
      </c>
      <c r="T1683" t="s">
        <v>61</v>
      </c>
      <c r="U1683" t="s">
        <v>1285</v>
      </c>
      <c r="V1683" t="s">
        <v>44</v>
      </c>
      <c r="X1683" t="s">
        <v>45</v>
      </c>
      <c r="AA1683">
        <v>0</v>
      </c>
      <c r="AC1683">
        <v>0</v>
      </c>
      <c r="AG1683" t="s">
        <v>46</v>
      </c>
      <c r="AH1683" t="s">
        <v>158</v>
      </c>
      <c r="AI1683" s="1">
        <v>40578</v>
      </c>
      <c r="AJ1683">
        <v>17255.59</v>
      </c>
      <c r="AK1683" s="33">
        <f t="shared" si="78"/>
        <v>53</v>
      </c>
      <c r="AL1683" t="str">
        <f t="shared" si="79"/>
        <v>49-53</v>
      </c>
      <c r="AM1683" t="str">
        <f t="shared" si="80"/>
        <v>16.000 a 17.999</v>
      </c>
    </row>
    <row r="1684" spans="1:39" x14ac:dyDescent="0.25">
      <c r="A1684" t="s">
        <v>6179</v>
      </c>
      <c r="B1684" t="s">
        <v>36</v>
      </c>
      <c r="C1684">
        <v>1702929</v>
      </c>
      <c r="D1684">
        <v>21509345825</v>
      </c>
      <c r="E1684" t="s">
        <v>6180</v>
      </c>
      <c r="F1684" t="s">
        <v>53</v>
      </c>
      <c r="G1684" t="s">
        <v>6181</v>
      </c>
      <c r="H1684" t="s">
        <v>38</v>
      </c>
      <c r="I1684" t="s">
        <v>1391</v>
      </c>
      <c r="J1684" t="s">
        <v>1909</v>
      </c>
      <c r="M1684">
        <v>391</v>
      </c>
      <c r="N1684" t="s">
        <v>64</v>
      </c>
      <c r="O1684" t="s">
        <v>41</v>
      </c>
      <c r="P1684">
        <v>391</v>
      </c>
      <c r="Q1684" t="s">
        <v>64</v>
      </c>
      <c r="R1684" t="s">
        <v>41</v>
      </c>
      <c r="T1684" t="s">
        <v>61</v>
      </c>
      <c r="U1684" t="s">
        <v>1351</v>
      </c>
      <c r="V1684" t="s">
        <v>44</v>
      </c>
      <c r="X1684" t="s">
        <v>45</v>
      </c>
      <c r="AA1684">
        <v>0</v>
      </c>
      <c r="AC1684">
        <v>0</v>
      </c>
      <c r="AG1684" t="s">
        <v>46</v>
      </c>
      <c r="AH1684" t="s">
        <v>158</v>
      </c>
      <c r="AI1684" s="1">
        <v>39965</v>
      </c>
      <c r="AJ1684">
        <v>16591.91</v>
      </c>
      <c r="AK1684" s="33">
        <f t="shared" si="78"/>
        <v>50</v>
      </c>
      <c r="AL1684" t="str">
        <f t="shared" si="79"/>
        <v>49-53</v>
      </c>
      <c r="AM1684" t="str">
        <f t="shared" si="80"/>
        <v>16.000 a 17.999</v>
      </c>
    </row>
    <row r="1685" spans="1:39" x14ac:dyDescent="0.25">
      <c r="A1685" t="s">
        <v>6182</v>
      </c>
      <c r="B1685" t="s">
        <v>36</v>
      </c>
      <c r="C1685">
        <v>3190845</v>
      </c>
      <c r="D1685">
        <v>55529755615</v>
      </c>
      <c r="E1685" t="s">
        <v>4036</v>
      </c>
      <c r="F1685" t="s">
        <v>37</v>
      </c>
      <c r="G1685" t="s">
        <v>6183</v>
      </c>
      <c r="H1685" t="s">
        <v>48</v>
      </c>
      <c r="I1685" t="s">
        <v>39</v>
      </c>
      <c r="K1685" t="s">
        <v>40</v>
      </c>
      <c r="L1685" t="s">
        <v>684</v>
      </c>
      <c r="M1685">
        <v>369</v>
      </c>
      <c r="N1685" t="s">
        <v>242</v>
      </c>
      <c r="O1685" t="s">
        <v>41</v>
      </c>
      <c r="P1685">
        <v>369</v>
      </c>
      <c r="Q1685" t="s">
        <v>242</v>
      </c>
      <c r="R1685" t="s">
        <v>41</v>
      </c>
      <c r="T1685" t="s">
        <v>61</v>
      </c>
      <c r="U1685" t="s">
        <v>1351</v>
      </c>
      <c r="V1685" t="s">
        <v>44</v>
      </c>
      <c r="X1685" t="s">
        <v>45</v>
      </c>
      <c r="AA1685">
        <v>0</v>
      </c>
      <c r="AC1685">
        <v>0</v>
      </c>
      <c r="AG1685" t="s">
        <v>46</v>
      </c>
      <c r="AH1685" t="s">
        <v>158</v>
      </c>
      <c r="AI1685" s="1">
        <v>40365</v>
      </c>
      <c r="AJ1685">
        <v>16591.91</v>
      </c>
      <c r="AK1685" s="33">
        <f t="shared" si="78"/>
        <v>54</v>
      </c>
      <c r="AL1685" t="str">
        <f t="shared" si="79"/>
        <v>54-58</v>
      </c>
      <c r="AM1685" t="str">
        <f t="shared" si="80"/>
        <v>16.000 a 17.999</v>
      </c>
    </row>
    <row r="1686" spans="1:39" x14ac:dyDescent="0.25">
      <c r="A1686" t="s">
        <v>6184</v>
      </c>
      <c r="B1686" t="s">
        <v>36</v>
      </c>
      <c r="C1686">
        <v>3146586</v>
      </c>
      <c r="D1686">
        <v>8671701662</v>
      </c>
      <c r="E1686" t="s">
        <v>2995</v>
      </c>
      <c r="F1686" t="s">
        <v>37</v>
      </c>
      <c r="G1686" t="s">
        <v>6185</v>
      </c>
      <c r="H1686" t="s">
        <v>38</v>
      </c>
      <c r="I1686" t="s">
        <v>39</v>
      </c>
      <c r="K1686" t="s">
        <v>40</v>
      </c>
      <c r="M1686">
        <v>410</v>
      </c>
      <c r="N1686" t="s">
        <v>253</v>
      </c>
      <c r="O1686" t="s">
        <v>41</v>
      </c>
      <c r="P1686">
        <v>410</v>
      </c>
      <c r="Q1686" t="s">
        <v>253</v>
      </c>
      <c r="R1686" t="s">
        <v>41</v>
      </c>
      <c r="T1686" t="s">
        <v>61</v>
      </c>
      <c r="U1686" t="s">
        <v>1257</v>
      </c>
      <c r="V1686" t="s">
        <v>44</v>
      </c>
      <c r="X1686" t="s">
        <v>45</v>
      </c>
      <c r="Z1686" t="s">
        <v>6186</v>
      </c>
      <c r="AA1686">
        <v>0</v>
      </c>
      <c r="AC1686">
        <v>0</v>
      </c>
      <c r="AE1686" t="s">
        <v>315</v>
      </c>
      <c r="AF1686" t="s">
        <v>173</v>
      </c>
      <c r="AG1686" t="s">
        <v>46</v>
      </c>
      <c r="AH1686" t="s">
        <v>158</v>
      </c>
      <c r="AI1686" s="1">
        <v>43714</v>
      </c>
      <c r="AJ1686">
        <v>11800.12</v>
      </c>
      <c r="AK1686" s="33">
        <f t="shared" si="78"/>
        <v>36</v>
      </c>
      <c r="AL1686" t="str">
        <f t="shared" si="79"/>
        <v>34-38</v>
      </c>
      <c r="AM1686" t="str">
        <f t="shared" si="80"/>
        <v>10.000 a 11.999</v>
      </c>
    </row>
    <row r="1687" spans="1:39" x14ac:dyDescent="0.25">
      <c r="A1687" t="s">
        <v>6187</v>
      </c>
      <c r="B1687" t="s">
        <v>36</v>
      </c>
      <c r="C1687">
        <v>1161074</v>
      </c>
      <c r="D1687">
        <v>9116701658</v>
      </c>
      <c r="E1687" t="s">
        <v>6188</v>
      </c>
      <c r="F1687" t="s">
        <v>37</v>
      </c>
      <c r="G1687" t="s">
        <v>6189</v>
      </c>
      <c r="H1687" t="s">
        <v>48</v>
      </c>
      <c r="I1687" t="s">
        <v>39</v>
      </c>
      <c r="K1687" t="s">
        <v>40</v>
      </c>
      <c r="M1687">
        <v>391</v>
      </c>
      <c r="N1687" t="s">
        <v>64</v>
      </c>
      <c r="O1687" t="s">
        <v>41</v>
      </c>
      <c r="P1687">
        <v>391</v>
      </c>
      <c r="Q1687" t="s">
        <v>64</v>
      </c>
      <c r="R1687" t="s">
        <v>41</v>
      </c>
      <c r="T1687" t="s">
        <v>61</v>
      </c>
      <c r="U1687" t="s">
        <v>1244</v>
      </c>
      <c r="V1687" t="s">
        <v>44</v>
      </c>
      <c r="X1687" t="s">
        <v>45</v>
      </c>
      <c r="AA1687">
        <v>0</v>
      </c>
      <c r="AC1687">
        <v>0</v>
      </c>
      <c r="AG1687" t="s">
        <v>46</v>
      </c>
      <c r="AH1687" t="s">
        <v>158</v>
      </c>
      <c r="AI1687" s="1">
        <v>44712</v>
      </c>
      <c r="AJ1687">
        <v>9616.18</v>
      </c>
      <c r="AK1687" s="33">
        <f t="shared" si="78"/>
        <v>29</v>
      </c>
      <c r="AL1687" t="str">
        <f t="shared" si="79"/>
        <v>29-33</v>
      </c>
      <c r="AM1687" t="str">
        <f t="shared" si="80"/>
        <v>8.000 a 9.999</v>
      </c>
    </row>
    <row r="1688" spans="1:39" x14ac:dyDescent="0.25">
      <c r="A1688" t="s">
        <v>6190</v>
      </c>
      <c r="B1688" t="s">
        <v>36</v>
      </c>
      <c r="C1688">
        <v>1582206</v>
      </c>
      <c r="D1688">
        <v>89247108691</v>
      </c>
      <c r="E1688" t="s">
        <v>6191</v>
      </c>
      <c r="F1688" t="s">
        <v>53</v>
      </c>
      <c r="G1688" t="s">
        <v>6192</v>
      </c>
      <c r="H1688" t="s">
        <v>38</v>
      </c>
      <c r="I1688" t="s">
        <v>39</v>
      </c>
      <c r="K1688" t="s">
        <v>40</v>
      </c>
      <c r="M1688">
        <v>800</v>
      </c>
      <c r="N1688" t="s">
        <v>701</v>
      </c>
      <c r="O1688" t="s">
        <v>55</v>
      </c>
      <c r="P1688">
        <v>1155</v>
      </c>
      <c r="Q1688" t="s">
        <v>188</v>
      </c>
      <c r="R1688" t="s">
        <v>55</v>
      </c>
      <c r="T1688" t="s">
        <v>52</v>
      </c>
      <c r="U1688" t="s">
        <v>1302</v>
      </c>
      <c r="V1688" t="s">
        <v>44</v>
      </c>
      <c r="X1688" t="s">
        <v>45</v>
      </c>
      <c r="AA1688">
        <v>0</v>
      </c>
      <c r="AC1688">
        <v>0</v>
      </c>
      <c r="AG1688" t="s">
        <v>46</v>
      </c>
      <c r="AH1688" t="s">
        <v>158</v>
      </c>
      <c r="AI1688" s="1">
        <v>40191</v>
      </c>
      <c r="AJ1688">
        <v>9260.6</v>
      </c>
      <c r="AK1688" s="33">
        <f t="shared" si="78"/>
        <v>49</v>
      </c>
      <c r="AL1688" t="str">
        <f t="shared" si="79"/>
        <v>49-53</v>
      </c>
      <c r="AM1688" t="str">
        <f t="shared" si="80"/>
        <v>8.000 a 9.999</v>
      </c>
    </row>
    <row r="1689" spans="1:39" x14ac:dyDescent="0.25">
      <c r="A1689" t="s">
        <v>6193</v>
      </c>
      <c r="B1689" t="s">
        <v>36</v>
      </c>
      <c r="C1689">
        <v>1433798</v>
      </c>
      <c r="D1689">
        <v>12245673824</v>
      </c>
      <c r="E1689" t="s">
        <v>6194</v>
      </c>
      <c r="F1689" t="s">
        <v>53</v>
      </c>
      <c r="G1689" t="s">
        <v>6195</v>
      </c>
      <c r="H1689" t="s">
        <v>48</v>
      </c>
      <c r="I1689" t="s">
        <v>39</v>
      </c>
      <c r="K1689" t="s">
        <v>72</v>
      </c>
      <c r="L1689" t="s">
        <v>617</v>
      </c>
      <c r="M1689">
        <v>949</v>
      </c>
      <c r="N1689" t="s">
        <v>172</v>
      </c>
      <c r="O1689" t="s">
        <v>41</v>
      </c>
      <c r="P1689">
        <v>335</v>
      </c>
      <c r="Q1689" t="s">
        <v>159</v>
      </c>
      <c r="R1689" t="s">
        <v>41</v>
      </c>
      <c r="T1689" t="s">
        <v>61</v>
      </c>
      <c r="U1689" t="s">
        <v>1252</v>
      </c>
      <c r="V1689" t="s">
        <v>44</v>
      </c>
      <c r="X1689" t="s">
        <v>45</v>
      </c>
      <c r="AA1689">
        <v>26251</v>
      </c>
      <c r="AB1689" t="s">
        <v>397</v>
      </c>
      <c r="AC1689">
        <v>0</v>
      </c>
      <c r="AG1689" t="s">
        <v>46</v>
      </c>
      <c r="AH1689" t="s">
        <v>158</v>
      </c>
      <c r="AI1689" s="1">
        <v>39113</v>
      </c>
      <c r="AJ1689">
        <v>21505.52</v>
      </c>
      <c r="AK1689" s="33">
        <f t="shared" si="78"/>
        <v>52</v>
      </c>
      <c r="AL1689" t="str">
        <f t="shared" si="79"/>
        <v>49-53</v>
      </c>
      <c r="AM1689" t="str">
        <f t="shared" si="80"/>
        <v>20.000 ou mais</v>
      </c>
    </row>
    <row r="1690" spans="1:39" x14ac:dyDescent="0.25">
      <c r="A1690" t="s">
        <v>6196</v>
      </c>
      <c r="B1690" t="s">
        <v>36</v>
      </c>
      <c r="C1690">
        <v>3262164</v>
      </c>
      <c r="D1690">
        <v>23856123806</v>
      </c>
      <c r="E1690" t="s">
        <v>179</v>
      </c>
      <c r="F1690" t="s">
        <v>53</v>
      </c>
      <c r="G1690" t="s">
        <v>6197</v>
      </c>
      <c r="H1690" t="s">
        <v>48</v>
      </c>
      <c r="I1690" t="s">
        <v>1391</v>
      </c>
      <c r="J1690" t="s">
        <v>1538</v>
      </c>
      <c r="M1690">
        <v>807</v>
      </c>
      <c r="N1690" t="s">
        <v>210</v>
      </c>
      <c r="O1690" t="s">
        <v>41</v>
      </c>
      <c r="P1690">
        <v>807</v>
      </c>
      <c r="Q1690" t="s">
        <v>210</v>
      </c>
      <c r="R1690" t="s">
        <v>41</v>
      </c>
      <c r="T1690" t="s">
        <v>342</v>
      </c>
      <c r="U1690" t="s">
        <v>1244</v>
      </c>
      <c r="V1690" t="s">
        <v>825</v>
      </c>
      <c r="X1690" t="s">
        <v>45</v>
      </c>
      <c r="AA1690">
        <v>0</v>
      </c>
      <c r="AC1690">
        <v>0</v>
      </c>
      <c r="AG1690" t="s">
        <v>826</v>
      </c>
      <c r="AH1690" t="s">
        <v>47</v>
      </c>
      <c r="AI1690" s="1">
        <v>44536</v>
      </c>
      <c r="AJ1690">
        <v>3866.06</v>
      </c>
      <c r="AK1690" s="33">
        <f t="shared" si="78"/>
        <v>37</v>
      </c>
      <c r="AL1690" t="str">
        <f t="shared" si="79"/>
        <v>34-38</v>
      </c>
      <c r="AM1690" t="str">
        <f t="shared" si="80"/>
        <v>2.000 a 3.999</v>
      </c>
    </row>
    <row r="1691" spans="1:39" x14ac:dyDescent="0.25">
      <c r="A1691" t="s">
        <v>6198</v>
      </c>
      <c r="B1691" t="s">
        <v>36</v>
      </c>
      <c r="C1691">
        <v>411518</v>
      </c>
      <c r="D1691">
        <v>13865153615</v>
      </c>
      <c r="E1691" t="s">
        <v>6199</v>
      </c>
      <c r="F1691" t="s">
        <v>53</v>
      </c>
      <c r="G1691" t="s">
        <v>6200</v>
      </c>
      <c r="H1691" t="s">
        <v>48</v>
      </c>
      <c r="I1691" t="s">
        <v>39</v>
      </c>
      <c r="K1691" t="s">
        <v>40</v>
      </c>
      <c r="L1691" t="s">
        <v>285</v>
      </c>
      <c r="M1691">
        <v>308</v>
      </c>
      <c r="N1691" t="s">
        <v>2443</v>
      </c>
      <c r="O1691" t="s">
        <v>86</v>
      </c>
      <c r="P1691">
        <v>305</v>
      </c>
      <c r="Q1691" t="s">
        <v>100</v>
      </c>
      <c r="R1691" t="s">
        <v>86</v>
      </c>
      <c r="T1691" t="s">
        <v>52</v>
      </c>
      <c r="U1691" t="s">
        <v>1302</v>
      </c>
      <c r="V1691" t="s">
        <v>44</v>
      </c>
      <c r="X1691" t="s">
        <v>45</v>
      </c>
      <c r="AA1691">
        <v>0</v>
      </c>
      <c r="AC1691">
        <v>0</v>
      </c>
      <c r="AG1691" t="s">
        <v>46</v>
      </c>
      <c r="AH1691" t="s">
        <v>47</v>
      </c>
      <c r="AI1691" s="1">
        <v>28859</v>
      </c>
      <c r="AJ1691">
        <v>16779.169999999998</v>
      </c>
      <c r="AK1691" s="33">
        <f t="shared" si="78"/>
        <v>71</v>
      </c>
      <c r="AL1691" t="str">
        <f t="shared" si="79"/>
        <v>69 ou mais</v>
      </c>
      <c r="AM1691" t="str">
        <f t="shared" si="80"/>
        <v>16.000 a 17.999</v>
      </c>
    </row>
    <row r="1692" spans="1:39" x14ac:dyDescent="0.25">
      <c r="A1692" t="s">
        <v>6201</v>
      </c>
      <c r="B1692" t="s">
        <v>36</v>
      </c>
      <c r="C1692">
        <v>1543734</v>
      </c>
      <c r="D1692">
        <v>75389827600</v>
      </c>
      <c r="E1692" t="s">
        <v>486</v>
      </c>
      <c r="F1692" t="s">
        <v>37</v>
      </c>
      <c r="G1692" t="s">
        <v>6202</v>
      </c>
      <c r="H1692" t="s">
        <v>48</v>
      </c>
      <c r="I1692" t="s">
        <v>39</v>
      </c>
      <c r="K1692" t="s">
        <v>40</v>
      </c>
      <c r="M1692">
        <v>403</v>
      </c>
      <c r="N1692" t="s">
        <v>105</v>
      </c>
      <c r="O1692" t="s">
        <v>41</v>
      </c>
      <c r="P1692">
        <v>403</v>
      </c>
      <c r="Q1692" t="s">
        <v>105</v>
      </c>
      <c r="R1692" t="s">
        <v>41</v>
      </c>
      <c r="T1692" t="s">
        <v>61</v>
      </c>
      <c r="U1692" t="s">
        <v>1241</v>
      </c>
      <c r="V1692" t="s">
        <v>44</v>
      </c>
      <c r="X1692" t="s">
        <v>45</v>
      </c>
      <c r="AA1692">
        <v>0</v>
      </c>
      <c r="AC1692">
        <v>0</v>
      </c>
      <c r="AG1692" t="s">
        <v>46</v>
      </c>
      <c r="AH1692" t="s">
        <v>158</v>
      </c>
      <c r="AI1692" s="1">
        <v>40235</v>
      </c>
      <c r="AJ1692">
        <v>21301.13</v>
      </c>
      <c r="AK1692" s="33">
        <f t="shared" si="78"/>
        <v>60</v>
      </c>
      <c r="AL1692" t="str">
        <f t="shared" si="79"/>
        <v>59-63</v>
      </c>
      <c r="AM1692" t="str">
        <f t="shared" si="80"/>
        <v>20.000 ou mais</v>
      </c>
    </row>
    <row r="1693" spans="1:39" x14ac:dyDescent="0.25">
      <c r="A1693" t="s">
        <v>6203</v>
      </c>
      <c r="B1693" t="s">
        <v>36</v>
      </c>
      <c r="C1693">
        <v>1035251</v>
      </c>
      <c r="D1693">
        <v>41224078187</v>
      </c>
      <c r="E1693" t="s">
        <v>2090</v>
      </c>
      <c r="F1693" t="s">
        <v>53</v>
      </c>
      <c r="G1693" t="s">
        <v>6204</v>
      </c>
      <c r="H1693" t="s">
        <v>48</v>
      </c>
      <c r="I1693" t="s">
        <v>39</v>
      </c>
      <c r="K1693" t="s">
        <v>56</v>
      </c>
      <c r="L1693" t="s">
        <v>144</v>
      </c>
      <c r="M1693">
        <v>363</v>
      </c>
      <c r="N1693" t="s">
        <v>155</v>
      </c>
      <c r="O1693" t="s">
        <v>41</v>
      </c>
      <c r="P1693">
        <v>363</v>
      </c>
      <c r="Q1693" t="s">
        <v>155</v>
      </c>
      <c r="R1693" t="s">
        <v>41</v>
      </c>
      <c r="T1693" t="s">
        <v>61</v>
      </c>
      <c r="U1693" t="s">
        <v>1252</v>
      </c>
      <c r="V1693" t="s">
        <v>44</v>
      </c>
      <c r="X1693" t="s">
        <v>45</v>
      </c>
      <c r="AA1693">
        <v>0</v>
      </c>
      <c r="AC1693">
        <v>0</v>
      </c>
      <c r="AG1693" t="s">
        <v>46</v>
      </c>
      <c r="AH1693" t="s">
        <v>158</v>
      </c>
      <c r="AI1693" s="1">
        <v>34207</v>
      </c>
      <c r="AJ1693">
        <v>21007.45</v>
      </c>
      <c r="AK1693" s="33">
        <f t="shared" si="78"/>
        <v>55</v>
      </c>
      <c r="AL1693" t="str">
        <f t="shared" si="79"/>
        <v>54-58</v>
      </c>
      <c r="AM1693" t="str">
        <f t="shared" si="80"/>
        <v>20.000 ou mais</v>
      </c>
    </row>
    <row r="1694" spans="1:39" x14ac:dyDescent="0.25">
      <c r="A1694" t="s">
        <v>6205</v>
      </c>
      <c r="B1694" t="s">
        <v>36</v>
      </c>
      <c r="C1694">
        <v>413473</v>
      </c>
      <c r="D1694">
        <v>44114630678</v>
      </c>
      <c r="E1694" t="s">
        <v>6206</v>
      </c>
      <c r="F1694" t="s">
        <v>53</v>
      </c>
      <c r="G1694" t="s">
        <v>6207</v>
      </c>
      <c r="H1694" t="s">
        <v>48</v>
      </c>
      <c r="I1694" t="s">
        <v>39</v>
      </c>
      <c r="K1694" t="s">
        <v>40</v>
      </c>
      <c r="L1694" t="s">
        <v>134</v>
      </c>
      <c r="M1694">
        <v>356</v>
      </c>
      <c r="N1694" t="s">
        <v>206</v>
      </c>
      <c r="O1694" t="s">
        <v>41</v>
      </c>
      <c r="P1694">
        <v>356</v>
      </c>
      <c r="Q1694" t="s">
        <v>206</v>
      </c>
      <c r="R1694" t="s">
        <v>41</v>
      </c>
      <c r="T1694" t="s">
        <v>61</v>
      </c>
      <c r="U1694" t="s">
        <v>1252</v>
      </c>
      <c r="V1694" t="s">
        <v>44</v>
      </c>
      <c r="X1694" t="s">
        <v>45</v>
      </c>
      <c r="AA1694">
        <v>0</v>
      </c>
      <c r="AC1694">
        <v>0</v>
      </c>
      <c r="AG1694" t="s">
        <v>46</v>
      </c>
      <c r="AH1694" t="s">
        <v>158</v>
      </c>
      <c r="AI1694" s="1">
        <v>32937</v>
      </c>
      <c r="AJ1694">
        <v>23406.33</v>
      </c>
      <c r="AK1694" s="33">
        <f t="shared" si="78"/>
        <v>61</v>
      </c>
      <c r="AL1694" t="str">
        <f t="shared" si="79"/>
        <v>59-63</v>
      </c>
      <c r="AM1694" t="str">
        <f t="shared" si="80"/>
        <v>20.000 ou mais</v>
      </c>
    </row>
    <row r="1695" spans="1:39" x14ac:dyDescent="0.25">
      <c r="A1695" t="s">
        <v>6208</v>
      </c>
      <c r="B1695" t="s">
        <v>36</v>
      </c>
      <c r="C1695">
        <v>2478550</v>
      </c>
      <c r="D1695">
        <v>78357683649</v>
      </c>
      <c r="E1695" t="s">
        <v>6209</v>
      </c>
      <c r="F1695" t="s">
        <v>53</v>
      </c>
      <c r="G1695" t="s">
        <v>6210</v>
      </c>
      <c r="H1695" t="s">
        <v>48</v>
      </c>
      <c r="I1695" t="s">
        <v>39</v>
      </c>
      <c r="K1695" t="s">
        <v>40</v>
      </c>
      <c r="L1695" t="s">
        <v>54</v>
      </c>
      <c r="M1695">
        <v>403</v>
      </c>
      <c r="N1695" t="s">
        <v>105</v>
      </c>
      <c r="O1695" t="s">
        <v>41</v>
      </c>
      <c r="P1695">
        <v>403</v>
      </c>
      <c r="Q1695" t="s">
        <v>105</v>
      </c>
      <c r="R1695" t="s">
        <v>41</v>
      </c>
      <c r="T1695" t="s">
        <v>61</v>
      </c>
      <c r="U1695" t="s">
        <v>1241</v>
      </c>
      <c r="V1695" t="s">
        <v>44</v>
      </c>
      <c r="X1695" t="s">
        <v>45</v>
      </c>
      <c r="AA1695">
        <v>0</v>
      </c>
      <c r="AC1695">
        <v>0</v>
      </c>
      <c r="AG1695" t="s">
        <v>46</v>
      </c>
      <c r="AH1695" t="s">
        <v>158</v>
      </c>
      <c r="AI1695" s="1">
        <v>39716</v>
      </c>
      <c r="AJ1695">
        <v>22516.400000000001</v>
      </c>
      <c r="AK1695" s="33">
        <f t="shared" si="78"/>
        <v>49</v>
      </c>
      <c r="AL1695" t="str">
        <f t="shared" si="79"/>
        <v>49-53</v>
      </c>
      <c r="AM1695" t="str">
        <f t="shared" si="80"/>
        <v>20.000 ou mais</v>
      </c>
    </row>
    <row r="1696" spans="1:39" x14ac:dyDescent="0.25">
      <c r="A1696" t="s">
        <v>6211</v>
      </c>
      <c r="B1696" t="s">
        <v>36</v>
      </c>
      <c r="C1696">
        <v>1748718</v>
      </c>
      <c r="D1696">
        <v>26601105813</v>
      </c>
      <c r="E1696" t="s">
        <v>6212</v>
      </c>
      <c r="F1696" t="s">
        <v>53</v>
      </c>
      <c r="G1696" t="s">
        <v>6213</v>
      </c>
      <c r="H1696" t="s">
        <v>38</v>
      </c>
      <c r="I1696" t="s">
        <v>39</v>
      </c>
      <c r="K1696" t="s">
        <v>68</v>
      </c>
      <c r="M1696">
        <v>1155</v>
      </c>
      <c r="N1696" t="s">
        <v>188</v>
      </c>
      <c r="O1696" t="s">
        <v>55</v>
      </c>
      <c r="P1696">
        <v>1155</v>
      </c>
      <c r="Q1696" t="s">
        <v>188</v>
      </c>
      <c r="R1696" t="s">
        <v>55</v>
      </c>
      <c r="T1696" t="s">
        <v>61</v>
      </c>
      <c r="U1696" t="s">
        <v>1269</v>
      </c>
      <c r="V1696" t="s">
        <v>44</v>
      </c>
      <c r="X1696" t="s">
        <v>45</v>
      </c>
      <c r="Z1696" t="s">
        <v>553</v>
      </c>
      <c r="AA1696">
        <v>0</v>
      </c>
      <c r="AC1696">
        <v>26432</v>
      </c>
      <c r="AD1696" t="s">
        <v>6214</v>
      </c>
      <c r="AE1696" t="s">
        <v>6215</v>
      </c>
      <c r="AF1696" t="s">
        <v>45</v>
      </c>
      <c r="AG1696" t="s">
        <v>46</v>
      </c>
      <c r="AH1696" t="s">
        <v>158</v>
      </c>
      <c r="AI1696" s="1">
        <v>40256</v>
      </c>
      <c r="AJ1696">
        <v>17945.810000000001</v>
      </c>
      <c r="AK1696" s="33">
        <f t="shared" si="78"/>
        <v>46</v>
      </c>
      <c r="AL1696" t="str">
        <f t="shared" si="79"/>
        <v>44-48</v>
      </c>
      <c r="AM1696" t="str">
        <f t="shared" si="80"/>
        <v>16.000 a 17.999</v>
      </c>
    </row>
    <row r="1697" spans="1:39" x14ac:dyDescent="0.25">
      <c r="A1697" t="s">
        <v>6216</v>
      </c>
      <c r="B1697" t="s">
        <v>36</v>
      </c>
      <c r="C1697">
        <v>2380766</v>
      </c>
      <c r="D1697">
        <v>14668917850</v>
      </c>
      <c r="E1697" t="s">
        <v>6217</v>
      </c>
      <c r="F1697" t="s">
        <v>53</v>
      </c>
      <c r="G1697" t="s">
        <v>6218</v>
      </c>
      <c r="H1697" t="s">
        <v>48</v>
      </c>
      <c r="I1697" t="s">
        <v>39</v>
      </c>
      <c r="K1697" t="s">
        <v>40</v>
      </c>
      <c r="M1697">
        <v>349</v>
      </c>
      <c r="N1697" t="s">
        <v>65</v>
      </c>
      <c r="O1697" t="s">
        <v>41</v>
      </c>
      <c r="P1697">
        <v>349</v>
      </c>
      <c r="Q1697" t="s">
        <v>65</v>
      </c>
      <c r="R1697" t="s">
        <v>41</v>
      </c>
      <c r="T1697" t="s">
        <v>61</v>
      </c>
      <c r="U1697" t="s">
        <v>1236</v>
      </c>
      <c r="V1697" t="s">
        <v>44</v>
      </c>
      <c r="X1697" t="s">
        <v>45</v>
      </c>
      <c r="AA1697">
        <v>0</v>
      </c>
      <c r="AC1697">
        <v>0</v>
      </c>
      <c r="AG1697" t="s">
        <v>46</v>
      </c>
      <c r="AH1697" t="s">
        <v>158</v>
      </c>
      <c r="AI1697" s="1">
        <v>42808</v>
      </c>
      <c r="AJ1697">
        <v>12272.12</v>
      </c>
      <c r="AK1697" s="33">
        <f t="shared" si="78"/>
        <v>43</v>
      </c>
      <c r="AL1697" t="str">
        <f t="shared" si="79"/>
        <v>39-43</v>
      </c>
      <c r="AM1697" t="str">
        <f t="shared" si="80"/>
        <v>12.000 a 13.999</v>
      </c>
    </row>
    <row r="1698" spans="1:39" x14ac:dyDescent="0.25">
      <c r="A1698" t="s">
        <v>6219</v>
      </c>
      <c r="B1698" t="s">
        <v>36</v>
      </c>
      <c r="C1698">
        <v>3322669</v>
      </c>
      <c r="D1698">
        <v>75650304653</v>
      </c>
      <c r="E1698" t="s">
        <v>6220</v>
      </c>
      <c r="F1698" t="s">
        <v>53</v>
      </c>
      <c r="G1698" t="s">
        <v>6221</v>
      </c>
      <c r="H1698" t="s">
        <v>48</v>
      </c>
      <c r="I1698" t="s">
        <v>39</v>
      </c>
      <c r="K1698" t="s">
        <v>40</v>
      </c>
      <c r="L1698" t="s">
        <v>235</v>
      </c>
      <c r="M1698">
        <v>1345</v>
      </c>
      <c r="N1698" t="s">
        <v>6222</v>
      </c>
      <c r="O1698" t="s">
        <v>81</v>
      </c>
      <c r="P1698">
        <v>332</v>
      </c>
      <c r="Q1698" t="s">
        <v>82</v>
      </c>
      <c r="R1698" t="s">
        <v>81</v>
      </c>
      <c r="T1698" t="s">
        <v>61</v>
      </c>
      <c r="U1698" t="s">
        <v>1351</v>
      </c>
      <c r="V1698" t="s">
        <v>44</v>
      </c>
      <c r="X1698" t="s">
        <v>45</v>
      </c>
      <c r="AA1698">
        <v>0</v>
      </c>
      <c r="AC1698">
        <v>0</v>
      </c>
      <c r="AG1698" t="s">
        <v>46</v>
      </c>
      <c r="AH1698" t="s">
        <v>158</v>
      </c>
      <c r="AI1698" s="1">
        <v>39876</v>
      </c>
      <c r="AJ1698">
        <v>17575.09</v>
      </c>
      <c r="AK1698" s="33">
        <f t="shared" si="78"/>
        <v>52</v>
      </c>
      <c r="AL1698" t="str">
        <f t="shared" si="79"/>
        <v>49-53</v>
      </c>
      <c r="AM1698" t="str">
        <f t="shared" si="80"/>
        <v>16.000 a 17.999</v>
      </c>
    </row>
    <row r="1699" spans="1:39" x14ac:dyDescent="0.25">
      <c r="A1699" t="s">
        <v>6223</v>
      </c>
      <c r="B1699" t="s">
        <v>36</v>
      </c>
      <c r="C1699">
        <v>2073786</v>
      </c>
      <c r="D1699">
        <v>4778525647</v>
      </c>
      <c r="E1699" t="s">
        <v>6224</v>
      </c>
      <c r="F1699" t="s">
        <v>53</v>
      </c>
      <c r="G1699" t="s">
        <v>366</v>
      </c>
      <c r="H1699" t="s">
        <v>48</v>
      </c>
      <c r="I1699" t="s">
        <v>39</v>
      </c>
      <c r="K1699" t="s">
        <v>40</v>
      </c>
      <c r="M1699">
        <v>360</v>
      </c>
      <c r="N1699" t="s">
        <v>455</v>
      </c>
      <c r="O1699" t="s">
        <v>41</v>
      </c>
      <c r="P1699">
        <v>360</v>
      </c>
      <c r="Q1699" t="s">
        <v>455</v>
      </c>
      <c r="R1699" t="s">
        <v>41</v>
      </c>
      <c r="T1699" t="s">
        <v>61</v>
      </c>
      <c r="U1699" t="s">
        <v>1278</v>
      </c>
      <c r="V1699" t="s">
        <v>44</v>
      </c>
      <c r="X1699" t="s">
        <v>45</v>
      </c>
      <c r="AA1699">
        <v>0</v>
      </c>
      <c r="AC1699">
        <v>0</v>
      </c>
      <c r="AG1699" t="s">
        <v>46</v>
      </c>
      <c r="AH1699" t="s">
        <v>158</v>
      </c>
      <c r="AI1699" s="1">
        <v>41607</v>
      </c>
      <c r="AJ1699">
        <v>12763.01</v>
      </c>
      <c r="AK1699" s="33">
        <f t="shared" si="78"/>
        <v>40</v>
      </c>
      <c r="AL1699" t="str">
        <f t="shared" si="79"/>
        <v>39-43</v>
      </c>
      <c r="AM1699" t="str">
        <f t="shared" si="80"/>
        <v>12.000 a 13.999</v>
      </c>
    </row>
    <row r="1700" spans="1:39" x14ac:dyDescent="0.25">
      <c r="A1700" t="s">
        <v>6225</v>
      </c>
      <c r="B1700" t="s">
        <v>36</v>
      </c>
      <c r="C1700">
        <v>1544906</v>
      </c>
      <c r="D1700">
        <v>3421192812</v>
      </c>
      <c r="E1700" t="s">
        <v>6226</v>
      </c>
      <c r="F1700" t="s">
        <v>53</v>
      </c>
      <c r="G1700" t="s">
        <v>6227</v>
      </c>
      <c r="H1700" t="s">
        <v>48</v>
      </c>
      <c r="I1700" t="s">
        <v>39</v>
      </c>
      <c r="K1700" t="s">
        <v>72</v>
      </c>
      <c r="L1700" t="s">
        <v>724</v>
      </c>
      <c r="M1700">
        <v>340</v>
      </c>
      <c r="N1700" t="s">
        <v>143</v>
      </c>
      <c r="O1700" t="s">
        <v>41</v>
      </c>
      <c r="P1700">
        <v>340</v>
      </c>
      <c r="Q1700" t="s">
        <v>143</v>
      </c>
      <c r="R1700" t="s">
        <v>41</v>
      </c>
      <c r="T1700" t="s">
        <v>61</v>
      </c>
      <c r="U1700" t="s">
        <v>1241</v>
      </c>
      <c r="V1700" t="s">
        <v>44</v>
      </c>
      <c r="X1700" t="s">
        <v>45</v>
      </c>
      <c r="AA1700">
        <v>0</v>
      </c>
      <c r="AC1700">
        <v>0</v>
      </c>
      <c r="AG1700" t="s">
        <v>46</v>
      </c>
      <c r="AH1700" t="s">
        <v>158</v>
      </c>
      <c r="AI1700" s="1">
        <v>38933</v>
      </c>
      <c r="AJ1700">
        <v>18663.64</v>
      </c>
      <c r="AK1700" s="33">
        <f t="shared" si="78"/>
        <v>60</v>
      </c>
      <c r="AL1700" t="str">
        <f t="shared" si="79"/>
        <v>59-63</v>
      </c>
      <c r="AM1700" t="str">
        <f t="shared" si="80"/>
        <v>18.000 a 19.999</v>
      </c>
    </row>
    <row r="1701" spans="1:39" x14ac:dyDescent="0.25">
      <c r="A1701" t="s">
        <v>6228</v>
      </c>
      <c r="B1701" t="s">
        <v>36</v>
      </c>
      <c r="C1701">
        <v>1796396</v>
      </c>
      <c r="D1701">
        <v>88496295915</v>
      </c>
      <c r="E1701" t="s">
        <v>6229</v>
      </c>
      <c r="F1701" t="s">
        <v>53</v>
      </c>
      <c r="G1701" t="s">
        <v>6230</v>
      </c>
      <c r="H1701" t="s">
        <v>48</v>
      </c>
      <c r="I1701" t="s">
        <v>39</v>
      </c>
      <c r="K1701" t="s">
        <v>68</v>
      </c>
      <c r="M1701">
        <v>410</v>
      </c>
      <c r="N1701" t="s">
        <v>253</v>
      </c>
      <c r="O1701" t="s">
        <v>41</v>
      </c>
      <c r="P1701">
        <v>410</v>
      </c>
      <c r="Q1701" t="s">
        <v>253</v>
      </c>
      <c r="R1701" t="s">
        <v>41</v>
      </c>
      <c r="T1701" t="s">
        <v>61</v>
      </c>
      <c r="U1701" t="s">
        <v>1269</v>
      </c>
      <c r="V1701" t="s">
        <v>44</v>
      </c>
      <c r="X1701" t="s">
        <v>45</v>
      </c>
      <c r="AA1701">
        <v>0</v>
      </c>
      <c r="AC1701">
        <v>0</v>
      </c>
      <c r="AG1701" t="s">
        <v>46</v>
      </c>
      <c r="AH1701" t="s">
        <v>158</v>
      </c>
      <c r="AI1701" s="1">
        <v>40365</v>
      </c>
      <c r="AJ1701">
        <v>17945.810000000001</v>
      </c>
      <c r="AK1701" s="33">
        <f t="shared" si="78"/>
        <v>49</v>
      </c>
      <c r="AL1701" t="str">
        <f t="shared" si="79"/>
        <v>49-53</v>
      </c>
      <c r="AM1701" t="str">
        <f t="shared" si="80"/>
        <v>16.000 a 17.999</v>
      </c>
    </row>
    <row r="1702" spans="1:39" x14ac:dyDescent="0.25">
      <c r="A1702" t="s">
        <v>6231</v>
      </c>
      <c r="B1702" t="s">
        <v>36</v>
      </c>
      <c r="C1702">
        <v>2343588</v>
      </c>
      <c r="D1702">
        <v>82825122653</v>
      </c>
      <c r="E1702" t="s">
        <v>6232</v>
      </c>
      <c r="F1702" t="s">
        <v>53</v>
      </c>
      <c r="G1702" t="s">
        <v>6233</v>
      </c>
      <c r="H1702" t="s">
        <v>38</v>
      </c>
      <c r="I1702" t="s">
        <v>39</v>
      </c>
      <c r="K1702" t="s">
        <v>40</v>
      </c>
      <c r="L1702" t="s">
        <v>59</v>
      </c>
      <c r="M1702">
        <v>335</v>
      </c>
      <c r="N1702" t="s">
        <v>159</v>
      </c>
      <c r="O1702" t="s">
        <v>41</v>
      </c>
      <c r="P1702">
        <v>335</v>
      </c>
      <c r="Q1702" t="s">
        <v>159</v>
      </c>
      <c r="R1702" t="s">
        <v>41</v>
      </c>
      <c r="T1702" t="s">
        <v>61</v>
      </c>
      <c r="U1702" t="s">
        <v>1241</v>
      </c>
      <c r="V1702" t="s">
        <v>44</v>
      </c>
      <c r="X1702" t="s">
        <v>45</v>
      </c>
      <c r="AA1702">
        <v>0</v>
      </c>
      <c r="AC1702">
        <v>0</v>
      </c>
      <c r="AG1702" t="s">
        <v>46</v>
      </c>
      <c r="AH1702" t="s">
        <v>158</v>
      </c>
      <c r="AI1702" s="1">
        <v>38982</v>
      </c>
      <c r="AJ1702">
        <v>18663.64</v>
      </c>
      <c r="AK1702" s="33">
        <f t="shared" si="78"/>
        <v>50</v>
      </c>
      <c r="AL1702" t="str">
        <f t="shared" si="79"/>
        <v>49-53</v>
      </c>
      <c r="AM1702" t="str">
        <f t="shared" si="80"/>
        <v>18.000 a 19.999</v>
      </c>
    </row>
    <row r="1703" spans="1:39" x14ac:dyDescent="0.25">
      <c r="A1703" t="s">
        <v>751</v>
      </c>
      <c r="B1703" t="s">
        <v>36</v>
      </c>
      <c r="C1703">
        <v>7413638</v>
      </c>
      <c r="D1703">
        <v>27101797172</v>
      </c>
      <c r="E1703" t="s">
        <v>449</v>
      </c>
      <c r="F1703" t="s">
        <v>53</v>
      </c>
      <c r="G1703" t="s">
        <v>752</v>
      </c>
      <c r="H1703" t="s">
        <v>48</v>
      </c>
      <c r="I1703" t="s">
        <v>39</v>
      </c>
      <c r="K1703" t="s">
        <v>233</v>
      </c>
      <c r="L1703" t="s">
        <v>753</v>
      </c>
      <c r="M1703">
        <v>403</v>
      </c>
      <c r="N1703" t="s">
        <v>105</v>
      </c>
      <c r="O1703" t="s">
        <v>41</v>
      </c>
      <c r="P1703">
        <v>403</v>
      </c>
      <c r="Q1703" t="s">
        <v>105</v>
      </c>
      <c r="R1703" t="s">
        <v>41</v>
      </c>
      <c r="T1703" t="s">
        <v>61</v>
      </c>
      <c r="U1703" t="s">
        <v>1302</v>
      </c>
      <c r="V1703" t="s">
        <v>44</v>
      </c>
      <c r="X1703" t="s">
        <v>45</v>
      </c>
      <c r="AA1703">
        <v>0</v>
      </c>
      <c r="AC1703">
        <v>0</v>
      </c>
      <c r="AG1703" t="s">
        <v>46</v>
      </c>
      <c r="AH1703" t="s">
        <v>71</v>
      </c>
      <c r="AI1703" s="1">
        <v>40154</v>
      </c>
      <c r="AJ1703">
        <v>4861.82</v>
      </c>
      <c r="AK1703" s="33">
        <f t="shared" si="78"/>
        <v>55</v>
      </c>
      <c r="AL1703" t="str">
        <f t="shared" si="79"/>
        <v>54-58</v>
      </c>
      <c r="AM1703" t="str">
        <f t="shared" si="80"/>
        <v>4.000 a 5.999</v>
      </c>
    </row>
    <row r="1704" spans="1:39" x14ac:dyDescent="0.25">
      <c r="A1704" t="s">
        <v>6234</v>
      </c>
      <c r="B1704" t="s">
        <v>36</v>
      </c>
      <c r="C1704">
        <v>2454604</v>
      </c>
      <c r="D1704">
        <v>3617762689</v>
      </c>
      <c r="E1704" t="s">
        <v>6235</v>
      </c>
      <c r="F1704" t="s">
        <v>53</v>
      </c>
      <c r="G1704" t="s">
        <v>6236</v>
      </c>
      <c r="H1704" t="s">
        <v>48</v>
      </c>
      <c r="I1704" t="s">
        <v>39</v>
      </c>
      <c r="K1704" t="s">
        <v>40</v>
      </c>
      <c r="L1704" t="s">
        <v>59</v>
      </c>
      <c r="M1704">
        <v>319</v>
      </c>
      <c r="N1704" t="s">
        <v>118</v>
      </c>
      <c r="O1704" t="s">
        <v>86</v>
      </c>
      <c r="P1704">
        <v>319</v>
      </c>
      <c r="Q1704" t="s">
        <v>118</v>
      </c>
      <c r="R1704" t="s">
        <v>86</v>
      </c>
      <c r="T1704" t="s">
        <v>61</v>
      </c>
      <c r="U1704" t="s">
        <v>1241</v>
      </c>
      <c r="V1704" t="s">
        <v>44</v>
      </c>
      <c r="X1704" t="s">
        <v>45</v>
      </c>
      <c r="AA1704">
        <v>0</v>
      </c>
      <c r="AC1704">
        <v>0</v>
      </c>
      <c r="AG1704" t="s">
        <v>46</v>
      </c>
      <c r="AH1704" t="s">
        <v>158</v>
      </c>
      <c r="AI1704" s="1">
        <v>38943</v>
      </c>
      <c r="AJ1704">
        <v>24198.36</v>
      </c>
      <c r="AK1704" s="33">
        <f t="shared" si="78"/>
        <v>46</v>
      </c>
      <c r="AL1704" t="str">
        <f t="shared" si="79"/>
        <v>44-48</v>
      </c>
      <c r="AM1704" t="str">
        <f t="shared" si="80"/>
        <v>20.000 ou mais</v>
      </c>
    </row>
    <row r="1705" spans="1:39" x14ac:dyDescent="0.25">
      <c r="A1705" t="s">
        <v>6237</v>
      </c>
      <c r="B1705" t="s">
        <v>36</v>
      </c>
      <c r="C1705">
        <v>2362860</v>
      </c>
      <c r="D1705">
        <v>612815650</v>
      </c>
      <c r="E1705" t="s">
        <v>2356</v>
      </c>
      <c r="F1705" t="s">
        <v>53</v>
      </c>
      <c r="G1705" t="s">
        <v>6238</v>
      </c>
      <c r="H1705" t="s">
        <v>48</v>
      </c>
      <c r="I1705" t="s">
        <v>39</v>
      </c>
      <c r="K1705" t="s">
        <v>40</v>
      </c>
      <c r="L1705" t="s">
        <v>97</v>
      </c>
      <c r="M1705">
        <v>807</v>
      </c>
      <c r="N1705" t="s">
        <v>210</v>
      </c>
      <c r="O1705" t="s">
        <v>41</v>
      </c>
      <c r="P1705">
        <v>807</v>
      </c>
      <c r="Q1705" t="s">
        <v>210</v>
      </c>
      <c r="R1705" t="s">
        <v>41</v>
      </c>
      <c r="T1705" t="s">
        <v>61</v>
      </c>
      <c r="U1705" t="s">
        <v>1285</v>
      </c>
      <c r="V1705" t="s">
        <v>44</v>
      </c>
      <c r="X1705" t="s">
        <v>45</v>
      </c>
      <c r="Z1705" t="s">
        <v>168</v>
      </c>
      <c r="AA1705">
        <v>0</v>
      </c>
      <c r="AC1705">
        <v>0</v>
      </c>
      <c r="AE1705" t="s">
        <v>643</v>
      </c>
      <c r="AF1705" t="s">
        <v>1798</v>
      </c>
      <c r="AG1705" t="s">
        <v>46</v>
      </c>
      <c r="AH1705" t="s">
        <v>158</v>
      </c>
      <c r="AI1705" s="1">
        <v>39762</v>
      </c>
      <c r="AJ1705">
        <v>17255.59</v>
      </c>
      <c r="AK1705" s="33">
        <f t="shared" si="78"/>
        <v>47</v>
      </c>
      <c r="AL1705" t="str">
        <f t="shared" si="79"/>
        <v>44-48</v>
      </c>
      <c r="AM1705" t="str">
        <f t="shared" si="80"/>
        <v>16.000 a 17.999</v>
      </c>
    </row>
    <row r="1706" spans="1:39" x14ac:dyDescent="0.25">
      <c r="A1706" t="s">
        <v>6239</v>
      </c>
      <c r="B1706" t="s">
        <v>36</v>
      </c>
      <c r="C1706">
        <v>1768594</v>
      </c>
      <c r="D1706">
        <v>26071677874</v>
      </c>
      <c r="E1706" t="s">
        <v>6240</v>
      </c>
      <c r="F1706" t="s">
        <v>37</v>
      </c>
      <c r="G1706" t="s">
        <v>6241</v>
      </c>
      <c r="H1706" t="s">
        <v>48</v>
      </c>
      <c r="I1706" t="s">
        <v>39</v>
      </c>
      <c r="K1706" t="s">
        <v>72</v>
      </c>
      <c r="M1706">
        <v>356</v>
      </c>
      <c r="N1706" t="s">
        <v>206</v>
      </c>
      <c r="O1706" t="s">
        <v>41</v>
      </c>
      <c r="P1706">
        <v>356</v>
      </c>
      <c r="Q1706" t="s">
        <v>206</v>
      </c>
      <c r="R1706" t="s">
        <v>41</v>
      </c>
      <c r="T1706" t="s">
        <v>61</v>
      </c>
      <c r="U1706" t="s">
        <v>1269</v>
      </c>
      <c r="V1706" t="s">
        <v>44</v>
      </c>
      <c r="X1706" t="s">
        <v>45</v>
      </c>
      <c r="AA1706">
        <v>0</v>
      </c>
      <c r="AC1706">
        <v>0</v>
      </c>
      <c r="AG1706" t="s">
        <v>46</v>
      </c>
      <c r="AH1706" t="s">
        <v>158</v>
      </c>
      <c r="AI1706" s="1">
        <v>40242</v>
      </c>
      <c r="AJ1706">
        <v>19615.18</v>
      </c>
      <c r="AK1706" s="33">
        <f t="shared" si="78"/>
        <v>47</v>
      </c>
      <c r="AL1706" t="str">
        <f t="shared" si="79"/>
        <v>44-48</v>
      </c>
      <c r="AM1706" t="str">
        <f t="shared" si="80"/>
        <v>18.000 a 19.999</v>
      </c>
    </row>
    <row r="1707" spans="1:39" x14ac:dyDescent="0.25">
      <c r="A1707" t="s">
        <v>6242</v>
      </c>
      <c r="B1707" t="s">
        <v>36</v>
      </c>
      <c r="C1707">
        <v>1768637</v>
      </c>
      <c r="D1707">
        <v>10441974805</v>
      </c>
      <c r="E1707" t="s">
        <v>401</v>
      </c>
      <c r="F1707" t="s">
        <v>53</v>
      </c>
      <c r="G1707" t="s">
        <v>6243</v>
      </c>
      <c r="H1707" t="s">
        <v>117</v>
      </c>
      <c r="I1707" t="s">
        <v>39</v>
      </c>
      <c r="K1707" t="s">
        <v>72</v>
      </c>
      <c r="M1707">
        <v>414</v>
      </c>
      <c r="N1707" t="s">
        <v>128</v>
      </c>
      <c r="O1707" t="s">
        <v>41</v>
      </c>
      <c r="P1707">
        <v>414</v>
      </c>
      <c r="Q1707" t="s">
        <v>128</v>
      </c>
      <c r="R1707" t="s">
        <v>41</v>
      </c>
      <c r="T1707" t="s">
        <v>61</v>
      </c>
      <c r="U1707" t="s">
        <v>1269</v>
      </c>
      <c r="V1707" t="s">
        <v>44</v>
      </c>
      <c r="X1707" t="s">
        <v>45</v>
      </c>
      <c r="AA1707">
        <v>0</v>
      </c>
      <c r="AC1707">
        <v>0</v>
      </c>
      <c r="AG1707" t="s">
        <v>46</v>
      </c>
      <c r="AH1707" t="s">
        <v>158</v>
      </c>
      <c r="AI1707" s="1">
        <v>40242</v>
      </c>
      <c r="AJ1707">
        <v>17945.810000000001</v>
      </c>
      <c r="AK1707" s="33">
        <f t="shared" si="78"/>
        <v>54</v>
      </c>
      <c r="AL1707" t="str">
        <f t="shared" si="79"/>
        <v>54-58</v>
      </c>
      <c r="AM1707" t="str">
        <f t="shared" si="80"/>
        <v>16.000 a 17.999</v>
      </c>
    </row>
    <row r="1708" spans="1:39" x14ac:dyDescent="0.25">
      <c r="A1708" t="s">
        <v>6244</v>
      </c>
      <c r="B1708" t="s">
        <v>36</v>
      </c>
      <c r="C1708">
        <v>1350609</v>
      </c>
      <c r="D1708">
        <v>91053366604</v>
      </c>
      <c r="E1708" t="s">
        <v>6245</v>
      </c>
      <c r="F1708" t="s">
        <v>37</v>
      </c>
      <c r="G1708" t="s">
        <v>6246</v>
      </c>
      <c r="H1708" t="s">
        <v>48</v>
      </c>
      <c r="I1708" t="s">
        <v>39</v>
      </c>
      <c r="K1708" t="s">
        <v>40</v>
      </c>
      <c r="L1708" t="s">
        <v>97</v>
      </c>
      <c r="M1708">
        <v>376</v>
      </c>
      <c r="N1708" t="s">
        <v>164</v>
      </c>
      <c r="O1708" t="s">
        <v>41</v>
      </c>
      <c r="P1708">
        <v>376</v>
      </c>
      <c r="Q1708" t="s">
        <v>164</v>
      </c>
      <c r="R1708" t="s">
        <v>41</v>
      </c>
      <c r="T1708" t="s">
        <v>61</v>
      </c>
      <c r="U1708" t="s">
        <v>1252</v>
      </c>
      <c r="V1708" t="s">
        <v>44</v>
      </c>
      <c r="X1708" t="s">
        <v>45</v>
      </c>
      <c r="AA1708">
        <v>0</v>
      </c>
      <c r="AC1708">
        <v>0</v>
      </c>
      <c r="AG1708" t="s">
        <v>46</v>
      </c>
      <c r="AH1708" t="s">
        <v>158</v>
      </c>
      <c r="AI1708" s="1">
        <v>37397</v>
      </c>
      <c r="AJ1708">
        <v>20530.009999999998</v>
      </c>
      <c r="AK1708" s="33">
        <f t="shared" si="78"/>
        <v>48</v>
      </c>
      <c r="AL1708" t="str">
        <f t="shared" si="79"/>
        <v>44-48</v>
      </c>
      <c r="AM1708" t="str">
        <f t="shared" si="80"/>
        <v>20.000 ou mais</v>
      </c>
    </row>
    <row r="1709" spans="1:39" x14ac:dyDescent="0.25">
      <c r="A1709" t="s">
        <v>6247</v>
      </c>
      <c r="B1709" t="s">
        <v>36</v>
      </c>
      <c r="C1709">
        <v>2173575</v>
      </c>
      <c r="D1709">
        <v>12047917832</v>
      </c>
      <c r="E1709" t="s">
        <v>1215</v>
      </c>
      <c r="F1709" t="s">
        <v>53</v>
      </c>
      <c r="G1709" t="s">
        <v>6248</v>
      </c>
      <c r="H1709" t="s">
        <v>38</v>
      </c>
      <c r="I1709" t="s">
        <v>39</v>
      </c>
      <c r="K1709" t="s">
        <v>72</v>
      </c>
      <c r="L1709" t="s">
        <v>1895</v>
      </c>
      <c r="M1709">
        <v>288</v>
      </c>
      <c r="N1709" t="s">
        <v>186</v>
      </c>
      <c r="O1709" t="s">
        <v>86</v>
      </c>
      <c r="P1709">
        <v>288</v>
      </c>
      <c r="Q1709" t="s">
        <v>186</v>
      </c>
      <c r="R1709" t="s">
        <v>86</v>
      </c>
      <c r="T1709" t="s">
        <v>77</v>
      </c>
      <c r="U1709" t="s">
        <v>1434</v>
      </c>
      <c r="V1709" t="s">
        <v>44</v>
      </c>
      <c r="X1709" t="s">
        <v>45</v>
      </c>
      <c r="AA1709">
        <v>0</v>
      </c>
      <c r="AC1709">
        <v>0</v>
      </c>
      <c r="AG1709" t="s">
        <v>46</v>
      </c>
      <c r="AH1709" t="s">
        <v>158</v>
      </c>
      <c r="AI1709" s="1">
        <v>35612</v>
      </c>
      <c r="AJ1709">
        <v>5774.55</v>
      </c>
      <c r="AK1709" s="33">
        <f t="shared" si="78"/>
        <v>52</v>
      </c>
      <c r="AL1709" t="str">
        <f t="shared" si="79"/>
        <v>49-53</v>
      </c>
      <c r="AM1709" t="str">
        <f t="shared" si="80"/>
        <v>4.000 a 5.999</v>
      </c>
    </row>
    <row r="1710" spans="1:39" x14ac:dyDescent="0.25">
      <c r="A1710" t="s">
        <v>6249</v>
      </c>
      <c r="B1710" t="s">
        <v>36</v>
      </c>
      <c r="C1710">
        <v>2188755</v>
      </c>
      <c r="D1710">
        <v>29310850817</v>
      </c>
      <c r="E1710" t="s">
        <v>6250</v>
      </c>
      <c r="F1710" t="s">
        <v>53</v>
      </c>
      <c r="G1710" t="s">
        <v>6251</v>
      </c>
      <c r="H1710" t="s">
        <v>48</v>
      </c>
      <c r="I1710" t="s">
        <v>39</v>
      </c>
      <c r="K1710" t="s">
        <v>72</v>
      </c>
      <c r="M1710">
        <v>356</v>
      </c>
      <c r="N1710" t="s">
        <v>206</v>
      </c>
      <c r="O1710" t="s">
        <v>41</v>
      </c>
      <c r="P1710">
        <v>356</v>
      </c>
      <c r="Q1710" t="s">
        <v>206</v>
      </c>
      <c r="R1710" t="s">
        <v>41</v>
      </c>
      <c r="T1710" t="s">
        <v>61</v>
      </c>
      <c r="U1710" t="s">
        <v>1278</v>
      </c>
      <c r="V1710" t="s">
        <v>44</v>
      </c>
      <c r="X1710" t="s">
        <v>45</v>
      </c>
      <c r="AA1710">
        <v>0</v>
      </c>
      <c r="AC1710">
        <v>0</v>
      </c>
      <c r="AG1710" t="s">
        <v>46</v>
      </c>
      <c r="AH1710" t="s">
        <v>158</v>
      </c>
      <c r="AI1710" s="1">
        <v>42038</v>
      </c>
      <c r="AJ1710">
        <v>12763.01</v>
      </c>
      <c r="AK1710" s="33">
        <f t="shared" si="78"/>
        <v>42</v>
      </c>
      <c r="AL1710" t="str">
        <f t="shared" si="79"/>
        <v>39-43</v>
      </c>
      <c r="AM1710" t="str">
        <f t="shared" si="80"/>
        <v>12.000 a 13.999</v>
      </c>
    </row>
    <row r="1711" spans="1:39" x14ac:dyDescent="0.25">
      <c r="A1711" t="s">
        <v>6252</v>
      </c>
      <c r="B1711" t="s">
        <v>36</v>
      </c>
      <c r="C1711">
        <v>412825</v>
      </c>
      <c r="D1711">
        <v>70642567700</v>
      </c>
      <c r="E1711" t="s">
        <v>737</v>
      </c>
      <c r="F1711" t="s">
        <v>37</v>
      </c>
      <c r="G1711" t="s">
        <v>6253</v>
      </c>
      <c r="H1711" t="s">
        <v>48</v>
      </c>
      <c r="I1711" t="s">
        <v>39</v>
      </c>
      <c r="K1711" t="s">
        <v>40</v>
      </c>
      <c r="L1711" t="s">
        <v>97</v>
      </c>
      <c r="M1711">
        <v>332</v>
      </c>
      <c r="N1711" t="s">
        <v>82</v>
      </c>
      <c r="O1711" t="s">
        <v>81</v>
      </c>
      <c r="P1711">
        <v>332</v>
      </c>
      <c r="Q1711" t="s">
        <v>82</v>
      </c>
      <c r="R1711" t="s">
        <v>81</v>
      </c>
      <c r="T1711" t="s">
        <v>61</v>
      </c>
      <c r="U1711" t="s">
        <v>1269</v>
      </c>
      <c r="V1711" t="s">
        <v>44</v>
      </c>
      <c r="X1711" t="s">
        <v>45</v>
      </c>
      <c r="AA1711">
        <v>0</v>
      </c>
      <c r="AC1711">
        <v>0</v>
      </c>
      <c r="AG1711" t="s">
        <v>46</v>
      </c>
      <c r="AH1711" t="s">
        <v>158</v>
      </c>
      <c r="AI1711" s="1">
        <v>31837</v>
      </c>
      <c r="AJ1711">
        <v>21631.74</v>
      </c>
      <c r="AK1711" s="33">
        <f t="shared" si="78"/>
        <v>63</v>
      </c>
      <c r="AL1711" t="str">
        <f t="shared" si="79"/>
        <v>59-63</v>
      </c>
      <c r="AM1711" t="str">
        <f t="shared" si="80"/>
        <v>20.000 ou mais</v>
      </c>
    </row>
    <row r="1712" spans="1:39" x14ac:dyDescent="0.25">
      <c r="A1712" t="s">
        <v>6254</v>
      </c>
      <c r="B1712" t="s">
        <v>36</v>
      </c>
      <c r="C1712">
        <v>1768873</v>
      </c>
      <c r="D1712">
        <v>95574166615</v>
      </c>
      <c r="E1712" t="s">
        <v>6255</v>
      </c>
      <c r="F1712" t="s">
        <v>37</v>
      </c>
      <c r="G1712" t="s">
        <v>6256</v>
      </c>
      <c r="H1712" t="s">
        <v>38</v>
      </c>
      <c r="I1712" t="s">
        <v>39</v>
      </c>
      <c r="K1712" t="s">
        <v>72</v>
      </c>
      <c r="M1712">
        <v>349</v>
      </c>
      <c r="N1712" t="s">
        <v>65</v>
      </c>
      <c r="O1712" t="s">
        <v>41</v>
      </c>
      <c r="P1712">
        <v>349</v>
      </c>
      <c r="Q1712" t="s">
        <v>65</v>
      </c>
      <c r="R1712" t="s">
        <v>41</v>
      </c>
      <c r="T1712" t="s">
        <v>61</v>
      </c>
      <c r="U1712" t="s">
        <v>1285</v>
      </c>
      <c r="V1712" t="s">
        <v>44</v>
      </c>
      <c r="X1712" t="s">
        <v>45</v>
      </c>
      <c r="AA1712">
        <v>0</v>
      </c>
      <c r="AC1712">
        <v>0</v>
      </c>
      <c r="AG1712" t="s">
        <v>46</v>
      </c>
      <c r="AH1712" t="s">
        <v>158</v>
      </c>
      <c r="AI1712" s="1">
        <v>40242</v>
      </c>
      <c r="AJ1712">
        <v>17255.59</v>
      </c>
      <c r="AK1712" s="33">
        <f t="shared" si="78"/>
        <v>50</v>
      </c>
      <c r="AL1712" t="str">
        <f t="shared" si="79"/>
        <v>49-53</v>
      </c>
      <c r="AM1712" t="str">
        <f t="shared" si="80"/>
        <v>16.000 a 17.999</v>
      </c>
    </row>
    <row r="1713" spans="1:39" x14ac:dyDescent="0.25">
      <c r="A1713" t="s">
        <v>6257</v>
      </c>
      <c r="B1713" t="s">
        <v>36</v>
      </c>
      <c r="C1713">
        <v>1644132</v>
      </c>
      <c r="D1713">
        <v>93926553804</v>
      </c>
      <c r="E1713" t="s">
        <v>6258</v>
      </c>
      <c r="F1713" t="s">
        <v>53</v>
      </c>
      <c r="G1713" t="s">
        <v>6259</v>
      </c>
      <c r="H1713" t="s">
        <v>67</v>
      </c>
      <c r="I1713" t="s">
        <v>39</v>
      </c>
      <c r="K1713" t="s">
        <v>72</v>
      </c>
      <c r="L1713" t="s">
        <v>139</v>
      </c>
      <c r="M1713">
        <v>808</v>
      </c>
      <c r="N1713" t="s">
        <v>127</v>
      </c>
      <c r="O1713" t="s">
        <v>41</v>
      </c>
      <c r="P1713">
        <v>808</v>
      </c>
      <c r="Q1713" t="s">
        <v>127</v>
      </c>
      <c r="R1713" t="s">
        <v>41</v>
      </c>
      <c r="T1713" t="s">
        <v>61</v>
      </c>
      <c r="U1713" t="s">
        <v>1285</v>
      </c>
      <c r="V1713" t="s">
        <v>44</v>
      </c>
      <c r="X1713" t="s">
        <v>45</v>
      </c>
      <c r="AA1713">
        <v>0</v>
      </c>
      <c r="AC1713">
        <v>0</v>
      </c>
      <c r="AG1713" t="s">
        <v>46</v>
      </c>
      <c r="AH1713" t="s">
        <v>158</v>
      </c>
      <c r="AI1713" s="1">
        <v>39660</v>
      </c>
      <c r="AJ1713">
        <v>17255.59</v>
      </c>
      <c r="AK1713" s="33">
        <f t="shared" si="78"/>
        <v>64</v>
      </c>
      <c r="AL1713" t="str">
        <f t="shared" si="79"/>
        <v>64-68</v>
      </c>
      <c r="AM1713" t="str">
        <f t="shared" si="80"/>
        <v>16.000 a 17.999</v>
      </c>
    </row>
    <row r="1714" spans="1:39" x14ac:dyDescent="0.25">
      <c r="A1714" t="s">
        <v>6260</v>
      </c>
      <c r="B1714" t="s">
        <v>36</v>
      </c>
      <c r="C1714">
        <v>1123313</v>
      </c>
      <c r="D1714">
        <v>17760147821</v>
      </c>
      <c r="E1714" t="s">
        <v>6261</v>
      </c>
      <c r="F1714" t="s">
        <v>37</v>
      </c>
      <c r="G1714" t="s">
        <v>6262</v>
      </c>
      <c r="H1714" t="s">
        <v>48</v>
      </c>
      <c r="I1714" t="s">
        <v>39</v>
      </c>
      <c r="K1714" t="s">
        <v>72</v>
      </c>
      <c r="L1714" t="s">
        <v>139</v>
      </c>
      <c r="M1714">
        <v>326</v>
      </c>
      <c r="N1714" t="s">
        <v>87</v>
      </c>
      <c r="O1714" t="s">
        <v>86</v>
      </c>
      <c r="P1714">
        <v>326</v>
      </c>
      <c r="Q1714" t="s">
        <v>87</v>
      </c>
      <c r="R1714" t="s">
        <v>86</v>
      </c>
      <c r="T1714" t="s">
        <v>61</v>
      </c>
      <c r="U1714" t="s">
        <v>1252</v>
      </c>
      <c r="V1714" t="s">
        <v>44</v>
      </c>
      <c r="X1714" t="s">
        <v>45</v>
      </c>
      <c r="AA1714">
        <v>0</v>
      </c>
      <c r="AC1714">
        <v>0</v>
      </c>
      <c r="AG1714" t="s">
        <v>46</v>
      </c>
      <c r="AH1714" t="s">
        <v>158</v>
      </c>
      <c r="AI1714" s="1">
        <v>34626</v>
      </c>
      <c r="AJ1714">
        <v>20911.96</v>
      </c>
      <c r="AK1714" s="33">
        <f t="shared" si="78"/>
        <v>55</v>
      </c>
      <c r="AL1714" t="str">
        <f t="shared" si="79"/>
        <v>54-58</v>
      </c>
      <c r="AM1714" t="str">
        <f t="shared" si="80"/>
        <v>20.000 ou mais</v>
      </c>
    </row>
    <row r="1715" spans="1:39" x14ac:dyDescent="0.25">
      <c r="A1715" t="s">
        <v>6263</v>
      </c>
      <c r="B1715" t="s">
        <v>36</v>
      </c>
      <c r="C1715">
        <v>1355106</v>
      </c>
      <c r="D1715">
        <v>1675378908</v>
      </c>
      <c r="E1715" t="s">
        <v>6264</v>
      </c>
      <c r="F1715" t="s">
        <v>37</v>
      </c>
      <c r="G1715" t="s">
        <v>6265</v>
      </c>
      <c r="H1715" t="s">
        <v>67</v>
      </c>
      <c r="I1715" t="s">
        <v>39</v>
      </c>
      <c r="K1715" t="s">
        <v>68</v>
      </c>
      <c r="L1715" t="s">
        <v>6266</v>
      </c>
      <c r="M1715">
        <v>395</v>
      </c>
      <c r="N1715" t="s">
        <v>107</v>
      </c>
      <c r="O1715" t="s">
        <v>41</v>
      </c>
      <c r="P1715">
        <v>395</v>
      </c>
      <c r="Q1715" t="s">
        <v>107</v>
      </c>
      <c r="R1715" t="s">
        <v>41</v>
      </c>
      <c r="T1715" t="s">
        <v>61</v>
      </c>
      <c r="U1715" t="s">
        <v>1241</v>
      </c>
      <c r="V1715" t="s">
        <v>44</v>
      </c>
      <c r="X1715" t="s">
        <v>45</v>
      </c>
      <c r="AA1715">
        <v>0</v>
      </c>
      <c r="AC1715">
        <v>0</v>
      </c>
      <c r="AG1715" t="s">
        <v>46</v>
      </c>
      <c r="AH1715" t="s">
        <v>158</v>
      </c>
      <c r="AI1715" s="1">
        <v>37456</v>
      </c>
      <c r="AJ1715">
        <v>18663.64</v>
      </c>
      <c r="AK1715" s="33">
        <f t="shared" si="78"/>
        <v>49</v>
      </c>
      <c r="AL1715" t="str">
        <f t="shared" si="79"/>
        <v>49-53</v>
      </c>
      <c r="AM1715" t="str">
        <f t="shared" si="80"/>
        <v>18.000 a 19.999</v>
      </c>
    </row>
    <row r="1716" spans="1:39" x14ac:dyDescent="0.25">
      <c r="A1716" t="s">
        <v>6267</v>
      </c>
      <c r="B1716" t="s">
        <v>36</v>
      </c>
      <c r="C1716">
        <v>2297651</v>
      </c>
      <c r="D1716">
        <v>6091302850</v>
      </c>
      <c r="E1716" t="s">
        <v>6268</v>
      </c>
      <c r="F1716" t="s">
        <v>53</v>
      </c>
      <c r="G1716" t="s">
        <v>6269</v>
      </c>
      <c r="H1716" t="s">
        <v>48</v>
      </c>
      <c r="I1716" t="s">
        <v>39</v>
      </c>
      <c r="K1716" t="s">
        <v>72</v>
      </c>
      <c r="L1716" t="s">
        <v>139</v>
      </c>
      <c r="M1716">
        <v>340</v>
      </c>
      <c r="N1716" t="s">
        <v>143</v>
      </c>
      <c r="O1716" t="s">
        <v>41</v>
      </c>
      <c r="P1716">
        <v>340</v>
      </c>
      <c r="Q1716" t="s">
        <v>143</v>
      </c>
      <c r="R1716" t="s">
        <v>41</v>
      </c>
      <c r="T1716" t="s">
        <v>61</v>
      </c>
      <c r="U1716" t="s">
        <v>1252</v>
      </c>
      <c r="V1716" t="s">
        <v>44</v>
      </c>
      <c r="X1716" t="s">
        <v>45</v>
      </c>
      <c r="AA1716">
        <v>0</v>
      </c>
      <c r="AC1716">
        <v>0</v>
      </c>
      <c r="AG1716" t="s">
        <v>46</v>
      </c>
      <c r="AH1716" t="s">
        <v>158</v>
      </c>
      <c r="AI1716" s="1">
        <v>37386</v>
      </c>
      <c r="AJ1716">
        <v>20530.009999999998</v>
      </c>
      <c r="AK1716" s="33">
        <f t="shared" si="78"/>
        <v>57</v>
      </c>
      <c r="AL1716" t="str">
        <f t="shared" si="79"/>
        <v>54-58</v>
      </c>
      <c r="AM1716" t="str">
        <f t="shared" si="80"/>
        <v>20.000 ou mais</v>
      </c>
    </row>
    <row r="1717" spans="1:39" x14ac:dyDescent="0.25">
      <c r="A1717" t="s">
        <v>6270</v>
      </c>
      <c r="B1717" t="s">
        <v>36</v>
      </c>
      <c r="C1717">
        <v>1123575</v>
      </c>
      <c r="D1717">
        <v>45810877672</v>
      </c>
      <c r="E1717" t="s">
        <v>6271</v>
      </c>
      <c r="F1717" t="s">
        <v>53</v>
      </c>
      <c r="G1717" t="s">
        <v>6272</v>
      </c>
      <c r="H1717" t="s">
        <v>48</v>
      </c>
      <c r="I1717" t="s">
        <v>39</v>
      </c>
      <c r="K1717" t="s">
        <v>72</v>
      </c>
      <c r="L1717" t="s">
        <v>139</v>
      </c>
      <c r="M1717">
        <v>307</v>
      </c>
      <c r="N1717" t="s">
        <v>1332</v>
      </c>
      <c r="O1717" t="s">
        <v>86</v>
      </c>
      <c r="P1717">
        <v>305</v>
      </c>
      <c r="Q1717" t="s">
        <v>100</v>
      </c>
      <c r="R1717" t="s">
        <v>86</v>
      </c>
      <c r="T1717" t="s">
        <v>43</v>
      </c>
      <c r="U1717" t="s">
        <v>1302</v>
      </c>
      <c r="V1717" t="s">
        <v>44</v>
      </c>
      <c r="X1717" t="s">
        <v>45</v>
      </c>
      <c r="AA1717">
        <v>0</v>
      </c>
      <c r="AC1717">
        <v>0</v>
      </c>
      <c r="AG1717" t="s">
        <v>46</v>
      </c>
      <c r="AH1717" t="s">
        <v>71</v>
      </c>
      <c r="AI1717" s="1">
        <v>34718</v>
      </c>
      <c r="AJ1717">
        <v>3519.03</v>
      </c>
      <c r="AK1717" s="33">
        <f t="shared" si="78"/>
        <v>63</v>
      </c>
      <c r="AL1717" t="str">
        <f t="shared" si="79"/>
        <v>59-63</v>
      </c>
      <c r="AM1717" t="str">
        <f t="shared" si="80"/>
        <v>2.000 a 3.999</v>
      </c>
    </row>
    <row r="1718" spans="1:39" x14ac:dyDescent="0.25">
      <c r="A1718" t="s">
        <v>6273</v>
      </c>
      <c r="B1718" t="s">
        <v>36</v>
      </c>
      <c r="C1718">
        <v>1252589</v>
      </c>
      <c r="D1718">
        <v>2690526077</v>
      </c>
      <c r="E1718" t="s">
        <v>6274</v>
      </c>
      <c r="F1718" t="s">
        <v>53</v>
      </c>
      <c r="G1718" t="s">
        <v>6275</v>
      </c>
      <c r="H1718" t="s">
        <v>48</v>
      </c>
      <c r="I1718" t="s">
        <v>39</v>
      </c>
      <c r="K1718" t="s">
        <v>271</v>
      </c>
      <c r="M1718">
        <v>783</v>
      </c>
      <c r="N1718" t="s">
        <v>376</v>
      </c>
      <c r="O1718" t="s">
        <v>142</v>
      </c>
      <c r="P1718">
        <v>414</v>
      </c>
      <c r="Q1718" t="s">
        <v>128</v>
      </c>
      <c r="R1718" t="s">
        <v>41</v>
      </c>
      <c r="T1718" t="s">
        <v>61</v>
      </c>
      <c r="U1718" t="s">
        <v>1244</v>
      </c>
      <c r="V1718" t="s">
        <v>44</v>
      </c>
      <c r="X1718" t="s">
        <v>45</v>
      </c>
      <c r="AA1718">
        <v>0</v>
      </c>
      <c r="AC1718">
        <v>0</v>
      </c>
      <c r="AG1718" t="s">
        <v>46</v>
      </c>
      <c r="AH1718" t="s">
        <v>158</v>
      </c>
      <c r="AI1718" s="1">
        <v>44642</v>
      </c>
      <c r="AJ1718">
        <v>9616.18</v>
      </c>
      <c r="AK1718" s="33">
        <f t="shared" si="78"/>
        <v>29</v>
      </c>
      <c r="AL1718" t="str">
        <f t="shared" si="79"/>
        <v>29-33</v>
      </c>
      <c r="AM1718" t="str">
        <f t="shared" si="80"/>
        <v>8.000 a 9.999</v>
      </c>
    </row>
    <row r="1719" spans="1:39" x14ac:dyDescent="0.25">
      <c r="A1719" t="s">
        <v>6276</v>
      </c>
      <c r="B1719" t="s">
        <v>36</v>
      </c>
      <c r="C1719">
        <v>1657849</v>
      </c>
      <c r="D1719">
        <v>14370048818</v>
      </c>
      <c r="E1719" t="s">
        <v>6277</v>
      </c>
      <c r="F1719" t="s">
        <v>53</v>
      </c>
      <c r="G1719" t="s">
        <v>6278</v>
      </c>
      <c r="H1719" t="s">
        <v>48</v>
      </c>
      <c r="I1719" t="s">
        <v>39</v>
      </c>
      <c r="K1719" t="s">
        <v>72</v>
      </c>
      <c r="L1719" t="s">
        <v>6279</v>
      </c>
      <c r="M1719">
        <v>796</v>
      </c>
      <c r="N1719" t="s">
        <v>571</v>
      </c>
      <c r="O1719" t="s">
        <v>55</v>
      </c>
      <c r="P1719">
        <v>1152</v>
      </c>
      <c r="Q1719" t="s">
        <v>113</v>
      </c>
      <c r="R1719" t="s">
        <v>55</v>
      </c>
      <c r="T1719" t="s">
        <v>61</v>
      </c>
      <c r="U1719" t="s">
        <v>1269</v>
      </c>
      <c r="V1719" t="s">
        <v>44</v>
      </c>
      <c r="X1719" t="s">
        <v>45</v>
      </c>
      <c r="AA1719">
        <v>0</v>
      </c>
      <c r="AC1719">
        <v>0</v>
      </c>
      <c r="AG1719" t="s">
        <v>46</v>
      </c>
      <c r="AH1719" t="s">
        <v>158</v>
      </c>
      <c r="AI1719" s="1">
        <v>39703</v>
      </c>
      <c r="AJ1719">
        <v>17945.810000000001</v>
      </c>
      <c r="AK1719" s="33">
        <f t="shared" si="78"/>
        <v>49</v>
      </c>
      <c r="AL1719" t="str">
        <f t="shared" si="79"/>
        <v>49-53</v>
      </c>
      <c r="AM1719" t="str">
        <f t="shared" si="80"/>
        <v>16.000 a 17.999</v>
      </c>
    </row>
    <row r="1720" spans="1:39" x14ac:dyDescent="0.25">
      <c r="A1720" t="s">
        <v>6280</v>
      </c>
      <c r="B1720" t="s">
        <v>36</v>
      </c>
      <c r="C1720">
        <v>413599</v>
      </c>
      <c r="D1720">
        <v>7879436812</v>
      </c>
      <c r="E1720" t="s">
        <v>6281</v>
      </c>
      <c r="F1720" t="s">
        <v>53</v>
      </c>
      <c r="G1720" t="s">
        <v>6282</v>
      </c>
      <c r="H1720" t="s">
        <v>48</v>
      </c>
      <c r="I1720" t="s">
        <v>39</v>
      </c>
      <c r="K1720" t="s">
        <v>72</v>
      </c>
      <c r="L1720" t="s">
        <v>724</v>
      </c>
      <c r="M1720">
        <v>807</v>
      </c>
      <c r="N1720" t="s">
        <v>210</v>
      </c>
      <c r="O1720" t="s">
        <v>41</v>
      </c>
      <c r="P1720">
        <v>807</v>
      </c>
      <c r="Q1720" t="s">
        <v>210</v>
      </c>
      <c r="R1720" t="s">
        <v>41</v>
      </c>
      <c r="T1720" t="s">
        <v>61</v>
      </c>
      <c r="U1720" t="s">
        <v>1252</v>
      </c>
      <c r="V1720" t="s">
        <v>44</v>
      </c>
      <c r="X1720" t="s">
        <v>45</v>
      </c>
      <c r="AA1720">
        <v>0</v>
      </c>
      <c r="AC1720">
        <v>0</v>
      </c>
      <c r="AG1720" t="s">
        <v>46</v>
      </c>
      <c r="AH1720" t="s">
        <v>158</v>
      </c>
      <c r="AI1720" s="1">
        <v>33576</v>
      </c>
      <c r="AJ1720">
        <v>21198.42</v>
      </c>
      <c r="AK1720" s="33">
        <f t="shared" si="78"/>
        <v>56</v>
      </c>
      <c r="AL1720" t="str">
        <f t="shared" si="79"/>
        <v>54-58</v>
      </c>
      <c r="AM1720" t="str">
        <f t="shared" si="80"/>
        <v>20.000 ou mais</v>
      </c>
    </row>
    <row r="1721" spans="1:39" x14ac:dyDescent="0.25">
      <c r="A1721" t="s">
        <v>6283</v>
      </c>
      <c r="B1721" t="s">
        <v>36</v>
      </c>
      <c r="C1721">
        <v>2715176</v>
      </c>
      <c r="D1721">
        <v>3667131674</v>
      </c>
      <c r="E1721" t="s">
        <v>6284</v>
      </c>
      <c r="F1721" t="s">
        <v>37</v>
      </c>
      <c r="G1721" t="s">
        <v>6285</v>
      </c>
      <c r="H1721" t="s">
        <v>80</v>
      </c>
      <c r="I1721" t="s">
        <v>39</v>
      </c>
      <c r="K1721" t="s">
        <v>40</v>
      </c>
      <c r="M1721">
        <v>798</v>
      </c>
      <c r="N1721" t="s">
        <v>518</v>
      </c>
      <c r="O1721" t="s">
        <v>55</v>
      </c>
      <c r="P1721">
        <v>1155</v>
      </c>
      <c r="Q1721" t="s">
        <v>188</v>
      </c>
      <c r="R1721" t="s">
        <v>55</v>
      </c>
      <c r="T1721" t="s">
        <v>61</v>
      </c>
      <c r="U1721" t="s">
        <v>1302</v>
      </c>
      <c r="V1721" t="s">
        <v>44</v>
      </c>
      <c r="X1721" t="s">
        <v>45</v>
      </c>
      <c r="AA1721">
        <v>26235</v>
      </c>
      <c r="AB1721" t="s">
        <v>254</v>
      </c>
      <c r="AC1721">
        <v>0</v>
      </c>
      <c r="AG1721" t="s">
        <v>46</v>
      </c>
      <c r="AH1721" t="s">
        <v>158</v>
      </c>
      <c r="AI1721" s="1">
        <v>43537</v>
      </c>
      <c r="AJ1721">
        <v>13273.52</v>
      </c>
      <c r="AK1721" s="33">
        <f t="shared" si="78"/>
        <v>44</v>
      </c>
      <c r="AL1721" t="str">
        <f t="shared" si="79"/>
        <v>44-48</v>
      </c>
      <c r="AM1721" t="str">
        <f t="shared" si="80"/>
        <v>12.000 a 13.999</v>
      </c>
    </row>
    <row r="1722" spans="1:39" x14ac:dyDescent="0.25">
      <c r="A1722" t="s">
        <v>6286</v>
      </c>
      <c r="B1722" t="s">
        <v>36</v>
      </c>
      <c r="C1722">
        <v>1691615</v>
      </c>
      <c r="D1722">
        <v>24543214838</v>
      </c>
      <c r="E1722" t="s">
        <v>6287</v>
      </c>
      <c r="F1722" t="s">
        <v>37</v>
      </c>
      <c r="G1722" t="s">
        <v>6288</v>
      </c>
      <c r="H1722" t="s">
        <v>48</v>
      </c>
      <c r="I1722" t="s">
        <v>39</v>
      </c>
      <c r="K1722" t="s">
        <v>72</v>
      </c>
      <c r="L1722" t="s">
        <v>73</v>
      </c>
      <c r="M1722">
        <v>372</v>
      </c>
      <c r="N1722" t="s">
        <v>76</v>
      </c>
      <c r="O1722" t="s">
        <v>41</v>
      </c>
      <c r="P1722">
        <v>372</v>
      </c>
      <c r="Q1722" t="s">
        <v>76</v>
      </c>
      <c r="R1722" t="s">
        <v>41</v>
      </c>
      <c r="T1722" t="s">
        <v>61</v>
      </c>
      <c r="U1722" t="s">
        <v>1269</v>
      </c>
      <c r="V1722" t="s">
        <v>44</v>
      </c>
      <c r="X1722" t="s">
        <v>45</v>
      </c>
      <c r="AA1722">
        <v>0</v>
      </c>
      <c r="AC1722">
        <v>0</v>
      </c>
      <c r="AG1722" t="s">
        <v>46</v>
      </c>
      <c r="AH1722" t="s">
        <v>158</v>
      </c>
      <c r="AI1722" s="1">
        <v>39899</v>
      </c>
      <c r="AJ1722">
        <v>17945.810000000001</v>
      </c>
      <c r="AK1722" s="33">
        <f t="shared" si="78"/>
        <v>50</v>
      </c>
      <c r="AL1722" t="str">
        <f t="shared" si="79"/>
        <v>49-53</v>
      </c>
      <c r="AM1722" t="str">
        <f t="shared" si="80"/>
        <v>16.000 a 17.999</v>
      </c>
    </row>
    <row r="1723" spans="1:39" x14ac:dyDescent="0.25">
      <c r="A1723" t="s">
        <v>6289</v>
      </c>
      <c r="B1723" t="s">
        <v>36</v>
      </c>
      <c r="C1723">
        <v>1146350</v>
      </c>
      <c r="D1723">
        <v>31154117820</v>
      </c>
      <c r="E1723" t="s">
        <v>6290</v>
      </c>
      <c r="F1723" t="s">
        <v>37</v>
      </c>
      <c r="G1723" t="s">
        <v>6291</v>
      </c>
      <c r="H1723" t="s">
        <v>38</v>
      </c>
      <c r="I1723" t="s">
        <v>39</v>
      </c>
      <c r="K1723" t="s">
        <v>72</v>
      </c>
      <c r="M1723">
        <v>314</v>
      </c>
      <c r="N1723" t="s">
        <v>135</v>
      </c>
      <c r="O1723" t="s">
        <v>86</v>
      </c>
      <c r="P1723">
        <v>314</v>
      </c>
      <c r="Q1723" t="s">
        <v>135</v>
      </c>
      <c r="R1723" t="s">
        <v>86</v>
      </c>
      <c r="T1723" t="s">
        <v>61</v>
      </c>
      <c r="U1723" t="s">
        <v>1236</v>
      </c>
      <c r="V1723" t="s">
        <v>44</v>
      </c>
      <c r="X1723" t="s">
        <v>45</v>
      </c>
      <c r="AA1723">
        <v>0</v>
      </c>
      <c r="AC1723">
        <v>0</v>
      </c>
      <c r="AG1723" t="s">
        <v>46</v>
      </c>
      <c r="AH1723" t="s">
        <v>158</v>
      </c>
      <c r="AI1723" s="1">
        <v>42332</v>
      </c>
      <c r="AJ1723">
        <v>12272.12</v>
      </c>
      <c r="AK1723" s="33">
        <f t="shared" si="78"/>
        <v>39</v>
      </c>
      <c r="AL1723" t="str">
        <f t="shared" si="79"/>
        <v>39-43</v>
      </c>
      <c r="AM1723" t="str">
        <f t="shared" si="80"/>
        <v>12.000 a 13.999</v>
      </c>
    </row>
    <row r="1724" spans="1:39" x14ac:dyDescent="0.25">
      <c r="A1724" t="s">
        <v>6292</v>
      </c>
      <c r="B1724" t="s">
        <v>36</v>
      </c>
      <c r="C1724">
        <v>1635439</v>
      </c>
      <c r="D1724">
        <v>86641913600</v>
      </c>
      <c r="E1724" t="s">
        <v>6293</v>
      </c>
      <c r="F1724" t="s">
        <v>37</v>
      </c>
      <c r="G1724" t="s">
        <v>6294</v>
      </c>
      <c r="H1724" t="s">
        <v>48</v>
      </c>
      <c r="I1724" t="s">
        <v>39</v>
      </c>
      <c r="K1724" t="s">
        <v>40</v>
      </c>
      <c r="L1724" t="s">
        <v>54</v>
      </c>
      <c r="M1724">
        <v>1260</v>
      </c>
      <c r="N1724" t="s">
        <v>6295</v>
      </c>
      <c r="O1724" t="s">
        <v>41</v>
      </c>
      <c r="P1724">
        <v>376</v>
      </c>
      <c r="Q1724" t="s">
        <v>164</v>
      </c>
      <c r="R1724" t="s">
        <v>41</v>
      </c>
      <c r="T1724" t="s">
        <v>61</v>
      </c>
      <c r="U1724" t="s">
        <v>1285</v>
      </c>
      <c r="V1724" t="s">
        <v>44</v>
      </c>
      <c r="X1724" t="s">
        <v>45</v>
      </c>
      <c r="AA1724">
        <v>0</v>
      </c>
      <c r="AC1724">
        <v>0</v>
      </c>
      <c r="AG1724" t="s">
        <v>46</v>
      </c>
      <c r="AH1724" t="s">
        <v>158</v>
      </c>
      <c r="AI1724" s="1">
        <v>39625</v>
      </c>
      <c r="AJ1724">
        <v>19315.36</v>
      </c>
      <c r="AK1724" s="33">
        <f t="shared" si="78"/>
        <v>50</v>
      </c>
      <c r="AL1724" t="str">
        <f t="shared" si="79"/>
        <v>49-53</v>
      </c>
      <c r="AM1724" t="str">
        <f t="shared" si="80"/>
        <v>18.000 a 19.999</v>
      </c>
    </row>
    <row r="1725" spans="1:39" x14ac:dyDescent="0.25">
      <c r="A1725" t="s">
        <v>6296</v>
      </c>
      <c r="B1725" t="s">
        <v>36</v>
      </c>
      <c r="C1725">
        <v>3207682</v>
      </c>
      <c r="D1725">
        <v>93754370006</v>
      </c>
      <c r="E1725" t="s">
        <v>6297</v>
      </c>
      <c r="F1725" t="s">
        <v>37</v>
      </c>
      <c r="G1725" t="s">
        <v>6298</v>
      </c>
      <c r="H1725" t="s">
        <v>48</v>
      </c>
      <c r="I1725" t="s">
        <v>39</v>
      </c>
      <c r="K1725" t="s">
        <v>271</v>
      </c>
      <c r="M1725">
        <v>340</v>
      </c>
      <c r="N1725" t="s">
        <v>143</v>
      </c>
      <c r="O1725" t="s">
        <v>41</v>
      </c>
      <c r="P1725">
        <v>340</v>
      </c>
      <c r="Q1725" t="s">
        <v>143</v>
      </c>
      <c r="R1725" t="s">
        <v>41</v>
      </c>
      <c r="T1725" t="s">
        <v>61</v>
      </c>
      <c r="U1725" t="s">
        <v>1534</v>
      </c>
      <c r="V1725" t="s">
        <v>44</v>
      </c>
      <c r="X1725" t="s">
        <v>45</v>
      </c>
      <c r="AA1725">
        <v>0</v>
      </c>
      <c r="AC1725">
        <v>0</v>
      </c>
      <c r="AG1725" t="s">
        <v>46</v>
      </c>
      <c r="AH1725" t="s">
        <v>158</v>
      </c>
      <c r="AI1725" s="1">
        <v>44095</v>
      </c>
      <c r="AJ1725">
        <v>10097</v>
      </c>
      <c r="AK1725" s="33">
        <f t="shared" si="78"/>
        <v>44</v>
      </c>
      <c r="AL1725" t="str">
        <f t="shared" si="79"/>
        <v>44-48</v>
      </c>
      <c r="AM1725" t="str">
        <f t="shared" si="80"/>
        <v>10.000 a 11.999</v>
      </c>
    </row>
    <row r="1726" spans="1:39" x14ac:dyDescent="0.25">
      <c r="A1726" t="s">
        <v>6299</v>
      </c>
      <c r="B1726" t="s">
        <v>36</v>
      </c>
      <c r="C1726">
        <v>412795</v>
      </c>
      <c r="D1726">
        <v>44969406634</v>
      </c>
      <c r="E1726" t="s">
        <v>6300</v>
      </c>
      <c r="F1726" t="s">
        <v>53</v>
      </c>
      <c r="G1726" t="s">
        <v>6301</v>
      </c>
      <c r="H1726" t="s">
        <v>48</v>
      </c>
      <c r="I1726" t="s">
        <v>39</v>
      </c>
      <c r="K1726" t="s">
        <v>40</v>
      </c>
      <c r="L1726" t="s">
        <v>54</v>
      </c>
      <c r="M1726">
        <v>399</v>
      </c>
      <c r="N1726" t="s">
        <v>115</v>
      </c>
      <c r="O1726" t="s">
        <v>70</v>
      </c>
      <c r="P1726">
        <v>399</v>
      </c>
      <c r="Q1726" t="s">
        <v>115</v>
      </c>
      <c r="R1726" t="s">
        <v>70</v>
      </c>
      <c r="T1726" t="s">
        <v>61</v>
      </c>
      <c r="U1726" t="s">
        <v>1252</v>
      </c>
      <c r="V1726" t="s">
        <v>44</v>
      </c>
      <c r="X1726" t="s">
        <v>45</v>
      </c>
      <c r="AA1726">
        <v>0</v>
      </c>
      <c r="AC1726">
        <v>0</v>
      </c>
      <c r="AG1726" t="s">
        <v>46</v>
      </c>
      <c r="AH1726" t="s">
        <v>158</v>
      </c>
      <c r="AI1726" s="1">
        <v>31809</v>
      </c>
      <c r="AJ1726">
        <v>21675.87</v>
      </c>
      <c r="AK1726" s="33">
        <f t="shared" si="78"/>
        <v>60</v>
      </c>
      <c r="AL1726" t="str">
        <f t="shared" si="79"/>
        <v>59-63</v>
      </c>
      <c r="AM1726" t="str">
        <f t="shared" si="80"/>
        <v>20.000 ou mais</v>
      </c>
    </row>
    <row r="1727" spans="1:39" x14ac:dyDescent="0.25">
      <c r="A1727" t="s">
        <v>6302</v>
      </c>
      <c r="B1727" t="s">
        <v>36</v>
      </c>
      <c r="C1727">
        <v>413302</v>
      </c>
      <c r="D1727">
        <v>29647886691</v>
      </c>
      <c r="E1727" t="s">
        <v>6303</v>
      </c>
      <c r="F1727" t="s">
        <v>53</v>
      </c>
      <c r="G1727" t="s">
        <v>6304</v>
      </c>
      <c r="H1727" t="s">
        <v>48</v>
      </c>
      <c r="I1727" t="s">
        <v>39</v>
      </c>
      <c r="K1727" t="s">
        <v>40</v>
      </c>
      <c r="L1727" t="s">
        <v>6305</v>
      </c>
      <c r="M1727">
        <v>326</v>
      </c>
      <c r="N1727" t="s">
        <v>87</v>
      </c>
      <c r="O1727" t="s">
        <v>86</v>
      </c>
      <c r="P1727">
        <v>326</v>
      </c>
      <c r="Q1727" t="s">
        <v>87</v>
      </c>
      <c r="R1727" t="s">
        <v>86</v>
      </c>
      <c r="T1727" t="s">
        <v>61</v>
      </c>
      <c r="U1727" t="s">
        <v>1252</v>
      </c>
      <c r="V1727" t="s">
        <v>44</v>
      </c>
      <c r="X1727" t="s">
        <v>45</v>
      </c>
      <c r="AA1727">
        <v>0</v>
      </c>
      <c r="AC1727">
        <v>0</v>
      </c>
      <c r="AG1727" t="s">
        <v>46</v>
      </c>
      <c r="AH1727" t="s">
        <v>158</v>
      </c>
      <c r="AI1727" s="1">
        <v>32540</v>
      </c>
      <c r="AJ1727">
        <v>24587.88</v>
      </c>
      <c r="AK1727" s="33">
        <f t="shared" si="78"/>
        <v>63</v>
      </c>
      <c r="AL1727" t="str">
        <f t="shared" si="79"/>
        <v>59-63</v>
      </c>
      <c r="AM1727" t="str">
        <f t="shared" si="80"/>
        <v>20.000 ou mais</v>
      </c>
    </row>
    <row r="1728" spans="1:39" x14ac:dyDescent="0.25">
      <c r="A1728" t="s">
        <v>6306</v>
      </c>
      <c r="B1728" t="s">
        <v>36</v>
      </c>
      <c r="C1728">
        <v>412942</v>
      </c>
      <c r="D1728">
        <v>30707749620</v>
      </c>
      <c r="E1728" t="s">
        <v>603</v>
      </c>
      <c r="F1728" t="s">
        <v>53</v>
      </c>
      <c r="G1728" t="s">
        <v>6307</v>
      </c>
      <c r="H1728" t="s">
        <v>48</v>
      </c>
      <c r="I1728" t="s">
        <v>39</v>
      </c>
      <c r="K1728" t="s">
        <v>40</v>
      </c>
      <c r="L1728" t="s">
        <v>134</v>
      </c>
      <c r="M1728">
        <v>308</v>
      </c>
      <c r="N1728" t="s">
        <v>2443</v>
      </c>
      <c r="O1728" t="s">
        <v>86</v>
      </c>
      <c r="P1728">
        <v>305</v>
      </c>
      <c r="Q1728" t="s">
        <v>100</v>
      </c>
      <c r="R1728" t="s">
        <v>86</v>
      </c>
      <c r="T1728" t="s">
        <v>52</v>
      </c>
      <c r="U1728" t="s">
        <v>1302</v>
      </c>
      <c r="V1728" t="s">
        <v>44</v>
      </c>
      <c r="X1728" t="s">
        <v>45</v>
      </c>
      <c r="AA1728">
        <v>0</v>
      </c>
      <c r="AC1728">
        <v>0</v>
      </c>
      <c r="AG1728" t="s">
        <v>46</v>
      </c>
      <c r="AH1728" t="s">
        <v>47</v>
      </c>
      <c r="AI1728" s="1">
        <v>31973</v>
      </c>
      <c r="AJ1728">
        <v>16704.5</v>
      </c>
      <c r="AK1728" s="33">
        <f t="shared" si="78"/>
        <v>64</v>
      </c>
      <c r="AL1728" t="str">
        <f t="shared" si="79"/>
        <v>64-68</v>
      </c>
      <c r="AM1728" t="str">
        <f t="shared" si="80"/>
        <v>16.000 a 17.999</v>
      </c>
    </row>
    <row r="1729" spans="1:39" x14ac:dyDescent="0.25">
      <c r="A1729" t="s">
        <v>6308</v>
      </c>
      <c r="B1729" t="s">
        <v>36</v>
      </c>
      <c r="C1729">
        <v>7412917</v>
      </c>
      <c r="D1729">
        <v>46091700600</v>
      </c>
      <c r="E1729" t="s">
        <v>6309</v>
      </c>
      <c r="F1729" t="s">
        <v>37</v>
      </c>
      <c r="G1729" t="s">
        <v>6310</v>
      </c>
      <c r="H1729" t="s">
        <v>38</v>
      </c>
      <c r="I1729" t="s">
        <v>39</v>
      </c>
      <c r="K1729" t="s">
        <v>72</v>
      </c>
      <c r="L1729" t="s">
        <v>6311</v>
      </c>
      <c r="M1729">
        <v>360</v>
      </c>
      <c r="N1729" t="s">
        <v>455</v>
      </c>
      <c r="O1729" t="s">
        <v>41</v>
      </c>
      <c r="P1729">
        <v>360</v>
      </c>
      <c r="Q1729" t="s">
        <v>455</v>
      </c>
      <c r="R1729" t="s">
        <v>41</v>
      </c>
      <c r="T1729" t="s">
        <v>342</v>
      </c>
      <c r="U1729" t="s">
        <v>1252</v>
      </c>
      <c r="V1729" t="s">
        <v>1346</v>
      </c>
      <c r="X1729" t="s">
        <v>45</v>
      </c>
      <c r="AA1729">
        <v>0</v>
      </c>
      <c r="AC1729">
        <v>0</v>
      </c>
      <c r="AG1729" t="s">
        <v>826</v>
      </c>
      <c r="AH1729" t="s">
        <v>158</v>
      </c>
      <c r="AI1729" s="1">
        <v>44796</v>
      </c>
      <c r="AJ1729">
        <v>19701.63</v>
      </c>
      <c r="AK1729" s="33">
        <f t="shared" si="78"/>
        <v>59</v>
      </c>
      <c r="AL1729" t="str">
        <f t="shared" si="79"/>
        <v>59-63</v>
      </c>
      <c r="AM1729" t="str">
        <f t="shared" si="80"/>
        <v>18.000 a 19.999</v>
      </c>
    </row>
    <row r="1730" spans="1:39" x14ac:dyDescent="0.25">
      <c r="A1730" t="s">
        <v>6312</v>
      </c>
      <c r="B1730" t="s">
        <v>36</v>
      </c>
      <c r="C1730">
        <v>2332757</v>
      </c>
      <c r="D1730">
        <v>21424317800</v>
      </c>
      <c r="E1730" t="s">
        <v>6313</v>
      </c>
      <c r="F1730" t="s">
        <v>37</v>
      </c>
      <c r="G1730" t="s">
        <v>6314</v>
      </c>
      <c r="H1730" t="s">
        <v>48</v>
      </c>
      <c r="I1730" t="s">
        <v>39</v>
      </c>
      <c r="K1730" t="s">
        <v>72</v>
      </c>
      <c r="M1730">
        <v>314</v>
      </c>
      <c r="N1730" t="s">
        <v>135</v>
      </c>
      <c r="O1730" t="s">
        <v>86</v>
      </c>
      <c r="P1730">
        <v>314</v>
      </c>
      <c r="Q1730" t="s">
        <v>135</v>
      </c>
      <c r="R1730" t="s">
        <v>86</v>
      </c>
      <c r="T1730" t="s">
        <v>61</v>
      </c>
      <c r="U1730" t="s">
        <v>1236</v>
      </c>
      <c r="V1730" t="s">
        <v>44</v>
      </c>
      <c r="X1730" t="s">
        <v>45</v>
      </c>
      <c r="AA1730">
        <v>0</v>
      </c>
      <c r="AC1730">
        <v>0</v>
      </c>
      <c r="AG1730" t="s">
        <v>46</v>
      </c>
      <c r="AH1730" t="s">
        <v>158</v>
      </c>
      <c r="AI1730" s="1">
        <v>42607</v>
      </c>
      <c r="AJ1730">
        <v>12842.91</v>
      </c>
      <c r="AK1730" s="33">
        <f t="shared" si="78"/>
        <v>39</v>
      </c>
      <c r="AL1730" t="str">
        <f t="shared" si="79"/>
        <v>39-43</v>
      </c>
      <c r="AM1730" t="str">
        <f t="shared" si="80"/>
        <v>12.000 a 13.999</v>
      </c>
    </row>
    <row r="1731" spans="1:39" x14ac:dyDescent="0.25">
      <c r="A1731" t="s">
        <v>6315</v>
      </c>
      <c r="B1731" t="s">
        <v>36</v>
      </c>
      <c r="C1731">
        <v>1363791</v>
      </c>
      <c r="D1731">
        <v>7167274801</v>
      </c>
      <c r="E1731" t="s">
        <v>6316</v>
      </c>
      <c r="F1731" t="s">
        <v>37</v>
      </c>
      <c r="G1731" t="s">
        <v>6317</v>
      </c>
      <c r="H1731" t="s">
        <v>48</v>
      </c>
      <c r="I1731" t="s">
        <v>39</v>
      </c>
      <c r="K1731" t="s">
        <v>72</v>
      </c>
      <c r="L1731" t="s">
        <v>2817</v>
      </c>
      <c r="M1731">
        <v>294</v>
      </c>
      <c r="N1731" t="s">
        <v>137</v>
      </c>
      <c r="O1731" t="s">
        <v>86</v>
      </c>
      <c r="P1731">
        <v>294</v>
      </c>
      <c r="Q1731" t="s">
        <v>137</v>
      </c>
      <c r="R1731" t="s">
        <v>86</v>
      </c>
      <c r="T1731" t="s">
        <v>61</v>
      </c>
      <c r="U1731" t="s">
        <v>1252</v>
      </c>
      <c r="V1731" t="s">
        <v>44</v>
      </c>
      <c r="X1731" t="s">
        <v>45</v>
      </c>
      <c r="AA1731">
        <v>0</v>
      </c>
      <c r="AC1731">
        <v>0</v>
      </c>
      <c r="AG1731" t="s">
        <v>46</v>
      </c>
      <c r="AH1731" t="s">
        <v>158</v>
      </c>
      <c r="AI1731" s="1">
        <v>37550</v>
      </c>
      <c r="AJ1731">
        <v>21484.89</v>
      </c>
      <c r="AK1731" s="33">
        <f t="shared" ref="AK1731:AK1794" si="81">(YEAR($AO$2))-YEAR(E1731)</f>
        <v>56</v>
      </c>
      <c r="AL1731" t="str">
        <f t="shared" ref="AL1731:AL1794" si="82">VLOOKUP(AK1731,$AQ$2:$AR$13,2,1)</f>
        <v>54-58</v>
      </c>
      <c r="AM1731" t="str">
        <f t="shared" ref="AM1731:AM1794" si="83">VLOOKUP(AJ1731,$AS$2:$AT$12,2,1)</f>
        <v>20.000 ou mais</v>
      </c>
    </row>
    <row r="1732" spans="1:39" x14ac:dyDescent="0.25">
      <c r="A1732" t="s">
        <v>6318</v>
      </c>
      <c r="B1732" t="s">
        <v>36</v>
      </c>
      <c r="C1732">
        <v>1659063</v>
      </c>
      <c r="D1732">
        <v>39511103687</v>
      </c>
      <c r="E1732" t="s">
        <v>278</v>
      </c>
      <c r="F1732" t="s">
        <v>37</v>
      </c>
      <c r="G1732" t="s">
        <v>6319</v>
      </c>
      <c r="H1732" t="s">
        <v>48</v>
      </c>
      <c r="I1732" t="s">
        <v>39</v>
      </c>
      <c r="K1732" t="s">
        <v>56</v>
      </c>
      <c r="L1732" t="s">
        <v>6320</v>
      </c>
      <c r="M1732">
        <v>332</v>
      </c>
      <c r="N1732" t="s">
        <v>82</v>
      </c>
      <c r="O1732" t="s">
        <v>81</v>
      </c>
      <c r="P1732">
        <v>332</v>
      </c>
      <c r="Q1732" t="s">
        <v>82</v>
      </c>
      <c r="R1732" t="s">
        <v>81</v>
      </c>
      <c r="T1732" t="s">
        <v>61</v>
      </c>
      <c r="U1732" t="s">
        <v>1269</v>
      </c>
      <c r="V1732" t="s">
        <v>44</v>
      </c>
      <c r="X1732" t="s">
        <v>45</v>
      </c>
      <c r="AA1732">
        <v>0</v>
      </c>
      <c r="AC1732">
        <v>0</v>
      </c>
      <c r="AG1732" t="s">
        <v>46</v>
      </c>
      <c r="AH1732" t="s">
        <v>158</v>
      </c>
      <c r="AI1732" s="1">
        <v>39724</v>
      </c>
      <c r="AJ1732">
        <v>20464.849999999999</v>
      </c>
      <c r="AK1732" s="33">
        <f t="shared" si="81"/>
        <v>59</v>
      </c>
      <c r="AL1732" t="str">
        <f t="shared" si="82"/>
        <v>59-63</v>
      </c>
      <c r="AM1732" t="str">
        <f t="shared" si="83"/>
        <v>20.000 ou mais</v>
      </c>
    </row>
    <row r="1733" spans="1:39" x14ac:dyDescent="0.25">
      <c r="A1733" t="s">
        <v>6321</v>
      </c>
      <c r="B1733" t="s">
        <v>36</v>
      </c>
      <c r="C1733">
        <v>2509639</v>
      </c>
      <c r="D1733">
        <v>3006655630</v>
      </c>
      <c r="E1733" t="s">
        <v>6322</v>
      </c>
      <c r="F1733" t="s">
        <v>53</v>
      </c>
      <c r="G1733" t="s">
        <v>6323</v>
      </c>
      <c r="H1733" t="s">
        <v>48</v>
      </c>
      <c r="I1733" t="s">
        <v>39</v>
      </c>
      <c r="K1733" t="s">
        <v>40</v>
      </c>
      <c r="L1733" t="s">
        <v>59</v>
      </c>
      <c r="M1733">
        <v>399</v>
      </c>
      <c r="N1733" t="s">
        <v>115</v>
      </c>
      <c r="O1733" t="s">
        <v>70</v>
      </c>
      <c r="P1733">
        <v>399</v>
      </c>
      <c r="Q1733" t="s">
        <v>115</v>
      </c>
      <c r="R1733" t="s">
        <v>70</v>
      </c>
      <c r="T1733" t="s">
        <v>61</v>
      </c>
      <c r="U1733" t="s">
        <v>1252</v>
      </c>
      <c r="V1733" t="s">
        <v>44</v>
      </c>
      <c r="X1733" t="s">
        <v>45</v>
      </c>
      <c r="AA1733">
        <v>0</v>
      </c>
      <c r="AC1733">
        <v>0</v>
      </c>
      <c r="AG1733" t="s">
        <v>46</v>
      </c>
      <c r="AH1733" t="s">
        <v>158</v>
      </c>
      <c r="AI1733" s="1">
        <v>38926</v>
      </c>
      <c r="AJ1733">
        <v>20530.009999999998</v>
      </c>
      <c r="AK1733" s="33">
        <f t="shared" si="81"/>
        <v>44</v>
      </c>
      <c r="AL1733" t="str">
        <f t="shared" si="82"/>
        <v>44-48</v>
      </c>
      <c r="AM1733" t="str">
        <f t="shared" si="83"/>
        <v>20.000 ou mais</v>
      </c>
    </row>
    <row r="1734" spans="1:39" x14ac:dyDescent="0.25">
      <c r="A1734" t="s">
        <v>6324</v>
      </c>
      <c r="B1734" t="s">
        <v>36</v>
      </c>
      <c r="C1734">
        <v>2353430</v>
      </c>
      <c r="D1734">
        <v>48163856653</v>
      </c>
      <c r="E1734" t="s">
        <v>6325</v>
      </c>
      <c r="F1734" t="s">
        <v>37</v>
      </c>
      <c r="G1734" t="s">
        <v>6326</v>
      </c>
      <c r="H1734" t="s">
        <v>48</v>
      </c>
      <c r="I1734" t="s">
        <v>39</v>
      </c>
      <c r="K1734" t="s">
        <v>40</v>
      </c>
      <c r="L1734" t="s">
        <v>59</v>
      </c>
      <c r="M1734">
        <v>332</v>
      </c>
      <c r="N1734" t="s">
        <v>82</v>
      </c>
      <c r="O1734" t="s">
        <v>81</v>
      </c>
      <c r="P1734">
        <v>332</v>
      </c>
      <c r="Q1734" t="s">
        <v>82</v>
      </c>
      <c r="R1734" t="s">
        <v>81</v>
      </c>
      <c r="T1734" t="s">
        <v>61</v>
      </c>
      <c r="U1734" t="s">
        <v>1269</v>
      </c>
      <c r="V1734" t="s">
        <v>44</v>
      </c>
      <c r="X1734" t="s">
        <v>45</v>
      </c>
      <c r="AA1734">
        <v>0</v>
      </c>
      <c r="AC1734">
        <v>0</v>
      </c>
      <c r="AG1734" t="s">
        <v>46</v>
      </c>
      <c r="AH1734" t="s">
        <v>158</v>
      </c>
      <c r="AI1734" s="1">
        <v>39835</v>
      </c>
      <c r="AJ1734">
        <v>20464.849999999999</v>
      </c>
      <c r="AK1734" s="33">
        <f t="shared" si="81"/>
        <v>59</v>
      </c>
      <c r="AL1734" t="str">
        <f t="shared" si="82"/>
        <v>59-63</v>
      </c>
      <c r="AM1734" t="str">
        <f t="shared" si="83"/>
        <v>20.000 ou mais</v>
      </c>
    </row>
    <row r="1735" spans="1:39" x14ac:dyDescent="0.25">
      <c r="A1735" t="s">
        <v>6327</v>
      </c>
      <c r="B1735" t="s">
        <v>36</v>
      </c>
      <c r="C1735">
        <v>1146468</v>
      </c>
      <c r="D1735">
        <v>28402391672</v>
      </c>
      <c r="E1735" t="s">
        <v>6328</v>
      </c>
      <c r="F1735" t="s">
        <v>37</v>
      </c>
      <c r="G1735" t="s">
        <v>6329</v>
      </c>
      <c r="H1735" t="s">
        <v>48</v>
      </c>
      <c r="I1735" t="s">
        <v>39</v>
      </c>
      <c r="K1735" t="s">
        <v>40</v>
      </c>
      <c r="M1735">
        <v>326</v>
      </c>
      <c r="N1735" t="s">
        <v>87</v>
      </c>
      <c r="O1735" t="s">
        <v>86</v>
      </c>
      <c r="P1735">
        <v>326</v>
      </c>
      <c r="Q1735" t="s">
        <v>87</v>
      </c>
      <c r="R1735" t="s">
        <v>86</v>
      </c>
      <c r="T1735" t="s">
        <v>342</v>
      </c>
      <c r="U1735" t="s">
        <v>1351</v>
      </c>
      <c r="V1735" t="s">
        <v>1346</v>
      </c>
      <c r="X1735" t="s">
        <v>45</v>
      </c>
      <c r="AA1735">
        <v>0</v>
      </c>
      <c r="AC1735">
        <v>0</v>
      </c>
      <c r="AG1735" t="s">
        <v>826</v>
      </c>
      <c r="AH1735" t="s">
        <v>158</v>
      </c>
      <c r="AI1735" s="1">
        <v>44743</v>
      </c>
      <c r="AJ1735">
        <v>15763.53</v>
      </c>
      <c r="AK1735" s="33">
        <f t="shared" si="81"/>
        <v>63</v>
      </c>
      <c r="AL1735" t="str">
        <f t="shared" si="82"/>
        <v>59-63</v>
      </c>
      <c r="AM1735" t="str">
        <f t="shared" si="83"/>
        <v>14.000 a 15.999</v>
      </c>
    </row>
    <row r="1736" spans="1:39" x14ac:dyDescent="0.25">
      <c r="A1736" t="s">
        <v>6330</v>
      </c>
      <c r="B1736" t="s">
        <v>36</v>
      </c>
      <c r="C1736">
        <v>1686698</v>
      </c>
      <c r="D1736">
        <v>22757685805</v>
      </c>
      <c r="E1736" t="s">
        <v>4119</v>
      </c>
      <c r="F1736" t="s">
        <v>37</v>
      </c>
      <c r="G1736" t="s">
        <v>6331</v>
      </c>
      <c r="H1736" t="s">
        <v>67</v>
      </c>
      <c r="I1736" t="s">
        <v>1391</v>
      </c>
      <c r="J1736" t="s">
        <v>1909</v>
      </c>
      <c r="L1736" t="s">
        <v>6332</v>
      </c>
      <c r="M1736">
        <v>391</v>
      </c>
      <c r="N1736" t="s">
        <v>64</v>
      </c>
      <c r="O1736" t="s">
        <v>41</v>
      </c>
      <c r="P1736">
        <v>391</v>
      </c>
      <c r="Q1736" t="s">
        <v>64</v>
      </c>
      <c r="R1736" t="s">
        <v>41</v>
      </c>
      <c r="T1736" t="s">
        <v>61</v>
      </c>
      <c r="U1736" t="s">
        <v>1269</v>
      </c>
      <c r="V1736" t="s">
        <v>44</v>
      </c>
      <c r="X1736" t="s">
        <v>45</v>
      </c>
      <c r="AA1736">
        <v>0</v>
      </c>
      <c r="AC1736">
        <v>0</v>
      </c>
      <c r="AG1736" t="s">
        <v>46</v>
      </c>
      <c r="AH1736" t="s">
        <v>158</v>
      </c>
      <c r="AI1736" s="1">
        <v>39876</v>
      </c>
      <c r="AJ1736">
        <v>17945.810000000001</v>
      </c>
      <c r="AK1736" s="33">
        <f t="shared" si="81"/>
        <v>44</v>
      </c>
      <c r="AL1736" t="str">
        <f t="shared" si="82"/>
        <v>44-48</v>
      </c>
      <c r="AM1736" t="str">
        <f t="shared" si="83"/>
        <v>16.000 a 17.999</v>
      </c>
    </row>
    <row r="1737" spans="1:39" x14ac:dyDescent="0.25">
      <c r="A1737" t="s">
        <v>6333</v>
      </c>
      <c r="B1737" t="s">
        <v>36</v>
      </c>
      <c r="C1737">
        <v>2558860</v>
      </c>
      <c r="D1737">
        <v>27937059850</v>
      </c>
      <c r="E1737" t="s">
        <v>5711</v>
      </c>
      <c r="F1737" t="s">
        <v>37</v>
      </c>
      <c r="G1737" t="s">
        <v>6163</v>
      </c>
      <c r="H1737" t="s">
        <v>48</v>
      </c>
      <c r="I1737" t="s">
        <v>39</v>
      </c>
      <c r="K1737" t="s">
        <v>72</v>
      </c>
      <c r="L1737" t="s">
        <v>6334</v>
      </c>
      <c r="M1737">
        <v>344</v>
      </c>
      <c r="N1737" t="s">
        <v>111</v>
      </c>
      <c r="O1737" t="s">
        <v>41</v>
      </c>
      <c r="P1737">
        <v>344</v>
      </c>
      <c r="Q1737" t="s">
        <v>111</v>
      </c>
      <c r="R1737" t="s">
        <v>41</v>
      </c>
      <c r="T1737" t="s">
        <v>61</v>
      </c>
      <c r="U1737" t="s">
        <v>1269</v>
      </c>
      <c r="V1737" t="s">
        <v>44</v>
      </c>
      <c r="X1737" t="s">
        <v>45</v>
      </c>
      <c r="AA1737">
        <v>0</v>
      </c>
      <c r="AC1737">
        <v>0</v>
      </c>
      <c r="AG1737" t="s">
        <v>46</v>
      </c>
      <c r="AH1737" t="s">
        <v>158</v>
      </c>
      <c r="AI1737" s="1">
        <v>39835</v>
      </c>
      <c r="AJ1737">
        <v>17945.810000000001</v>
      </c>
      <c r="AK1737" s="33">
        <f t="shared" si="81"/>
        <v>47</v>
      </c>
      <c r="AL1737" t="str">
        <f t="shared" si="82"/>
        <v>44-48</v>
      </c>
      <c r="AM1737" t="str">
        <f t="shared" si="83"/>
        <v>16.000 a 17.999</v>
      </c>
    </row>
    <row r="1738" spans="1:39" x14ac:dyDescent="0.25">
      <c r="A1738" t="s">
        <v>6335</v>
      </c>
      <c r="B1738" t="s">
        <v>36</v>
      </c>
      <c r="C1738">
        <v>1806501</v>
      </c>
      <c r="D1738">
        <v>17869568880</v>
      </c>
      <c r="E1738" t="s">
        <v>6336</v>
      </c>
      <c r="F1738" t="s">
        <v>37</v>
      </c>
      <c r="G1738" t="s">
        <v>6337</v>
      </c>
      <c r="H1738" t="s">
        <v>48</v>
      </c>
      <c r="I1738" t="s">
        <v>39</v>
      </c>
      <c r="K1738" t="s">
        <v>72</v>
      </c>
      <c r="M1738">
        <v>578</v>
      </c>
      <c r="N1738" t="s">
        <v>665</v>
      </c>
      <c r="O1738" t="s">
        <v>55</v>
      </c>
      <c r="P1738">
        <v>1158</v>
      </c>
      <c r="Q1738" t="s">
        <v>608</v>
      </c>
      <c r="R1738" t="s">
        <v>55</v>
      </c>
      <c r="T1738" t="s">
        <v>61</v>
      </c>
      <c r="U1738" t="s">
        <v>1285</v>
      </c>
      <c r="V1738" t="s">
        <v>44</v>
      </c>
      <c r="X1738" t="s">
        <v>45</v>
      </c>
      <c r="AA1738">
        <v>0</v>
      </c>
      <c r="AC1738">
        <v>0</v>
      </c>
      <c r="AG1738" t="s">
        <v>46</v>
      </c>
      <c r="AH1738" t="s">
        <v>158</v>
      </c>
      <c r="AI1738" s="1">
        <v>40399</v>
      </c>
      <c r="AJ1738">
        <v>17255.59</v>
      </c>
      <c r="AK1738" s="33">
        <f t="shared" si="81"/>
        <v>51</v>
      </c>
      <c r="AL1738" t="str">
        <f t="shared" si="82"/>
        <v>49-53</v>
      </c>
      <c r="AM1738" t="str">
        <f t="shared" si="83"/>
        <v>16.000 a 17.999</v>
      </c>
    </row>
    <row r="1739" spans="1:39" x14ac:dyDescent="0.25">
      <c r="A1739" t="s">
        <v>6338</v>
      </c>
      <c r="B1739" t="s">
        <v>36</v>
      </c>
      <c r="C1739">
        <v>2583533</v>
      </c>
      <c r="D1739">
        <v>7422918632</v>
      </c>
      <c r="E1739" t="s">
        <v>130</v>
      </c>
      <c r="F1739" t="s">
        <v>37</v>
      </c>
      <c r="G1739" t="s">
        <v>6339</v>
      </c>
      <c r="H1739" t="s">
        <v>48</v>
      </c>
      <c r="I1739" t="s">
        <v>39</v>
      </c>
      <c r="K1739" t="s">
        <v>40</v>
      </c>
      <c r="L1739" t="s">
        <v>119</v>
      </c>
      <c r="M1739">
        <v>395</v>
      </c>
      <c r="N1739" t="s">
        <v>107</v>
      </c>
      <c r="O1739" t="s">
        <v>41</v>
      </c>
      <c r="P1739">
        <v>395</v>
      </c>
      <c r="Q1739" t="s">
        <v>107</v>
      </c>
      <c r="R1739" t="s">
        <v>41</v>
      </c>
      <c r="T1739" t="s">
        <v>61</v>
      </c>
      <c r="U1739" t="s">
        <v>1302</v>
      </c>
      <c r="V1739" t="s">
        <v>44</v>
      </c>
      <c r="X1739" t="s">
        <v>45</v>
      </c>
      <c r="AA1739">
        <v>0</v>
      </c>
      <c r="AC1739">
        <v>0</v>
      </c>
      <c r="AG1739" t="s">
        <v>46</v>
      </c>
      <c r="AH1739" t="s">
        <v>158</v>
      </c>
      <c r="AI1739" s="1">
        <v>41095</v>
      </c>
      <c r="AJ1739">
        <v>13273.52</v>
      </c>
      <c r="AK1739" s="33">
        <f t="shared" si="81"/>
        <v>37</v>
      </c>
      <c r="AL1739" t="str">
        <f t="shared" si="82"/>
        <v>34-38</v>
      </c>
      <c r="AM1739" t="str">
        <f t="shared" si="83"/>
        <v>12.000 a 13.999</v>
      </c>
    </row>
    <row r="1740" spans="1:39" x14ac:dyDescent="0.25">
      <c r="A1740" t="s">
        <v>6340</v>
      </c>
      <c r="B1740" t="s">
        <v>36</v>
      </c>
      <c r="C1740">
        <v>3064413</v>
      </c>
      <c r="D1740">
        <v>98689410082</v>
      </c>
      <c r="E1740" t="s">
        <v>264</v>
      </c>
      <c r="F1740" t="s">
        <v>53</v>
      </c>
      <c r="G1740" t="s">
        <v>6341</v>
      </c>
      <c r="H1740" t="s">
        <v>48</v>
      </c>
      <c r="I1740" t="s">
        <v>39</v>
      </c>
      <c r="K1740" t="s">
        <v>271</v>
      </c>
      <c r="M1740">
        <v>305</v>
      </c>
      <c r="N1740" t="s">
        <v>100</v>
      </c>
      <c r="O1740" t="s">
        <v>86</v>
      </c>
      <c r="P1740">
        <v>305</v>
      </c>
      <c r="Q1740" t="s">
        <v>100</v>
      </c>
      <c r="R1740" t="s">
        <v>86</v>
      </c>
      <c r="T1740" t="s">
        <v>61</v>
      </c>
      <c r="U1740" t="s">
        <v>1257</v>
      </c>
      <c r="V1740" t="s">
        <v>44</v>
      </c>
      <c r="X1740" t="s">
        <v>45</v>
      </c>
      <c r="AA1740">
        <v>0</v>
      </c>
      <c r="AC1740">
        <v>0</v>
      </c>
      <c r="AG1740" t="s">
        <v>46</v>
      </c>
      <c r="AH1740" t="s">
        <v>158</v>
      </c>
      <c r="AI1740" s="1">
        <v>43314</v>
      </c>
      <c r="AJ1740">
        <v>11800.12</v>
      </c>
      <c r="AK1740" s="33">
        <f t="shared" si="81"/>
        <v>41</v>
      </c>
      <c r="AL1740" t="str">
        <f t="shared" si="82"/>
        <v>39-43</v>
      </c>
      <c r="AM1740" t="str">
        <f t="shared" si="83"/>
        <v>10.000 a 11.999</v>
      </c>
    </row>
    <row r="1741" spans="1:39" x14ac:dyDescent="0.25">
      <c r="A1741" t="s">
        <v>6342</v>
      </c>
      <c r="B1741" t="s">
        <v>36</v>
      </c>
      <c r="C1741">
        <v>1768797</v>
      </c>
      <c r="D1741">
        <v>108551652</v>
      </c>
      <c r="E1741" t="s">
        <v>6343</v>
      </c>
      <c r="F1741" t="s">
        <v>53</v>
      </c>
      <c r="G1741" t="s">
        <v>6344</v>
      </c>
      <c r="H1741" t="s">
        <v>48</v>
      </c>
      <c r="I1741" t="s">
        <v>39</v>
      </c>
      <c r="K1741" t="s">
        <v>40</v>
      </c>
      <c r="M1741">
        <v>349</v>
      </c>
      <c r="N1741" t="s">
        <v>65</v>
      </c>
      <c r="O1741" t="s">
        <v>41</v>
      </c>
      <c r="P1741">
        <v>349</v>
      </c>
      <c r="Q1741" t="s">
        <v>65</v>
      </c>
      <c r="R1741" t="s">
        <v>41</v>
      </c>
      <c r="T1741" t="s">
        <v>61</v>
      </c>
      <c r="U1741" t="s">
        <v>1269</v>
      </c>
      <c r="V1741" t="s">
        <v>44</v>
      </c>
      <c r="X1741" t="s">
        <v>45</v>
      </c>
      <c r="AA1741">
        <v>0</v>
      </c>
      <c r="AC1741">
        <v>0</v>
      </c>
      <c r="AG1741" t="s">
        <v>46</v>
      </c>
      <c r="AH1741" t="s">
        <v>158</v>
      </c>
      <c r="AI1741" s="1">
        <v>40242</v>
      </c>
      <c r="AJ1741">
        <v>17945.810000000001</v>
      </c>
      <c r="AK1741" s="33">
        <f t="shared" si="81"/>
        <v>48</v>
      </c>
      <c r="AL1741" t="str">
        <f t="shared" si="82"/>
        <v>44-48</v>
      </c>
      <c r="AM1741" t="str">
        <f t="shared" si="83"/>
        <v>16.000 a 17.999</v>
      </c>
    </row>
    <row r="1742" spans="1:39" x14ac:dyDescent="0.25">
      <c r="A1742" t="s">
        <v>6345</v>
      </c>
      <c r="B1742" t="s">
        <v>36</v>
      </c>
      <c r="C1742">
        <v>2250578</v>
      </c>
      <c r="D1742">
        <v>343163969</v>
      </c>
      <c r="E1742" t="s">
        <v>6346</v>
      </c>
      <c r="F1742" t="s">
        <v>53</v>
      </c>
      <c r="G1742" t="s">
        <v>6347</v>
      </c>
      <c r="H1742" t="s">
        <v>67</v>
      </c>
      <c r="I1742" t="s">
        <v>1391</v>
      </c>
      <c r="J1742" t="s">
        <v>617</v>
      </c>
      <c r="L1742" t="s">
        <v>6348</v>
      </c>
      <c r="M1742">
        <v>414</v>
      </c>
      <c r="N1742" t="s">
        <v>128</v>
      </c>
      <c r="O1742" t="s">
        <v>41</v>
      </c>
      <c r="P1742">
        <v>414</v>
      </c>
      <c r="Q1742" t="s">
        <v>128</v>
      </c>
      <c r="R1742" t="s">
        <v>41</v>
      </c>
      <c r="T1742" t="s">
        <v>61</v>
      </c>
      <c r="U1742" t="s">
        <v>1252</v>
      </c>
      <c r="V1742" t="s">
        <v>44</v>
      </c>
      <c r="X1742" t="s">
        <v>45</v>
      </c>
      <c r="AA1742">
        <v>0</v>
      </c>
      <c r="AC1742">
        <v>0</v>
      </c>
      <c r="AG1742" t="s">
        <v>46</v>
      </c>
      <c r="AH1742" t="s">
        <v>158</v>
      </c>
      <c r="AI1742" s="1">
        <v>37397</v>
      </c>
      <c r="AJ1742">
        <v>20530.009999999998</v>
      </c>
      <c r="AK1742" s="33">
        <f t="shared" si="81"/>
        <v>53</v>
      </c>
      <c r="AL1742" t="str">
        <f t="shared" si="82"/>
        <v>49-53</v>
      </c>
      <c r="AM1742" t="str">
        <f t="shared" si="83"/>
        <v>20.000 ou mais</v>
      </c>
    </row>
    <row r="1743" spans="1:39" x14ac:dyDescent="0.25">
      <c r="A1743" t="s">
        <v>6349</v>
      </c>
      <c r="B1743" t="s">
        <v>36</v>
      </c>
      <c r="C1743">
        <v>1883696</v>
      </c>
      <c r="D1743">
        <v>5494324699</v>
      </c>
      <c r="E1743" t="s">
        <v>708</v>
      </c>
      <c r="F1743" t="s">
        <v>37</v>
      </c>
      <c r="G1743" t="s">
        <v>6350</v>
      </c>
      <c r="H1743" t="s">
        <v>48</v>
      </c>
      <c r="I1743" t="s">
        <v>39</v>
      </c>
      <c r="K1743" t="s">
        <v>40</v>
      </c>
      <c r="M1743">
        <v>407</v>
      </c>
      <c r="N1743" t="s">
        <v>161</v>
      </c>
      <c r="O1743" t="s">
        <v>41</v>
      </c>
      <c r="P1743">
        <v>407</v>
      </c>
      <c r="Q1743" t="s">
        <v>161</v>
      </c>
      <c r="R1743" t="s">
        <v>41</v>
      </c>
      <c r="T1743" t="s">
        <v>52</v>
      </c>
      <c r="U1743" t="s">
        <v>1257</v>
      </c>
      <c r="V1743" t="s">
        <v>44</v>
      </c>
      <c r="X1743" t="s">
        <v>45</v>
      </c>
      <c r="Z1743" t="s">
        <v>245</v>
      </c>
      <c r="AA1743">
        <v>0</v>
      </c>
      <c r="AC1743">
        <v>0</v>
      </c>
      <c r="AE1743" t="s">
        <v>6351</v>
      </c>
      <c r="AF1743" t="s">
        <v>6352</v>
      </c>
      <c r="AG1743" t="s">
        <v>46</v>
      </c>
      <c r="AH1743" t="s">
        <v>158</v>
      </c>
      <c r="AI1743" s="1">
        <v>41618</v>
      </c>
      <c r="AJ1743">
        <v>8232.64</v>
      </c>
      <c r="AK1743" s="33">
        <f t="shared" si="81"/>
        <v>39</v>
      </c>
      <c r="AL1743" t="str">
        <f t="shared" si="82"/>
        <v>39-43</v>
      </c>
      <c r="AM1743" t="str">
        <f t="shared" si="83"/>
        <v>8.000 a 9.999</v>
      </c>
    </row>
    <row r="1744" spans="1:39" x14ac:dyDescent="0.25">
      <c r="A1744" t="s">
        <v>6353</v>
      </c>
      <c r="B1744" t="s">
        <v>36</v>
      </c>
      <c r="C1744">
        <v>2036388</v>
      </c>
      <c r="D1744">
        <v>5068619612</v>
      </c>
      <c r="E1744" t="s">
        <v>194</v>
      </c>
      <c r="F1744" t="s">
        <v>37</v>
      </c>
      <c r="G1744" t="s">
        <v>6354</v>
      </c>
      <c r="H1744" t="s">
        <v>48</v>
      </c>
      <c r="I1744" t="s">
        <v>39</v>
      </c>
      <c r="K1744" t="s">
        <v>40</v>
      </c>
      <c r="M1744">
        <v>301</v>
      </c>
      <c r="N1744" t="s">
        <v>69</v>
      </c>
      <c r="O1744" t="s">
        <v>70</v>
      </c>
      <c r="P1744">
        <v>301</v>
      </c>
      <c r="Q1744" t="s">
        <v>69</v>
      </c>
      <c r="R1744" t="s">
        <v>70</v>
      </c>
      <c r="T1744" t="s">
        <v>61</v>
      </c>
      <c r="U1744" t="s">
        <v>1302</v>
      </c>
      <c r="V1744" t="s">
        <v>44</v>
      </c>
      <c r="X1744" t="s">
        <v>45</v>
      </c>
      <c r="AA1744">
        <v>0</v>
      </c>
      <c r="AC1744">
        <v>0</v>
      </c>
      <c r="AG1744" t="s">
        <v>46</v>
      </c>
      <c r="AH1744" t="s">
        <v>158</v>
      </c>
      <c r="AI1744" s="1">
        <v>41446</v>
      </c>
      <c r="AJ1744">
        <v>13890.89</v>
      </c>
      <c r="AK1744" s="33">
        <f t="shared" si="81"/>
        <v>45</v>
      </c>
      <c r="AL1744" t="str">
        <f t="shared" si="82"/>
        <v>44-48</v>
      </c>
      <c r="AM1744" t="str">
        <f t="shared" si="83"/>
        <v>12.000 a 13.999</v>
      </c>
    </row>
    <row r="1745" spans="1:39" x14ac:dyDescent="0.25">
      <c r="A1745" t="s">
        <v>6355</v>
      </c>
      <c r="B1745" t="s">
        <v>36</v>
      </c>
      <c r="C1745">
        <v>1176091</v>
      </c>
      <c r="D1745">
        <v>56968035472</v>
      </c>
      <c r="E1745" t="s">
        <v>6356</v>
      </c>
      <c r="F1745" t="s">
        <v>37</v>
      </c>
      <c r="G1745" t="s">
        <v>6357</v>
      </c>
      <c r="H1745" t="s">
        <v>48</v>
      </c>
      <c r="I1745" t="s">
        <v>39</v>
      </c>
      <c r="K1745" t="s">
        <v>171</v>
      </c>
      <c r="L1745" t="s">
        <v>1350</v>
      </c>
      <c r="M1745">
        <v>305</v>
      </c>
      <c r="N1745" t="s">
        <v>100</v>
      </c>
      <c r="O1745" t="s">
        <v>86</v>
      </c>
      <c r="P1745">
        <v>305</v>
      </c>
      <c r="Q1745" t="s">
        <v>100</v>
      </c>
      <c r="R1745" t="s">
        <v>86</v>
      </c>
      <c r="T1745" t="s">
        <v>61</v>
      </c>
      <c r="U1745" t="s">
        <v>1302</v>
      </c>
      <c r="V1745" t="s">
        <v>44</v>
      </c>
      <c r="X1745" t="s">
        <v>45</v>
      </c>
      <c r="AA1745">
        <v>0</v>
      </c>
      <c r="AC1745">
        <v>0</v>
      </c>
      <c r="AG1745" t="s">
        <v>46</v>
      </c>
      <c r="AH1745" t="s">
        <v>158</v>
      </c>
      <c r="AI1745" s="1">
        <v>39762</v>
      </c>
      <c r="AJ1745">
        <v>14223.08</v>
      </c>
      <c r="AK1745" s="33">
        <f t="shared" si="81"/>
        <v>55</v>
      </c>
      <c r="AL1745" t="str">
        <f t="shared" si="82"/>
        <v>54-58</v>
      </c>
      <c r="AM1745" t="str">
        <f t="shared" si="83"/>
        <v>14.000 a 15.999</v>
      </c>
    </row>
    <row r="1746" spans="1:39" x14ac:dyDescent="0.25">
      <c r="A1746" t="s">
        <v>6358</v>
      </c>
      <c r="B1746" t="s">
        <v>36</v>
      </c>
      <c r="C1746">
        <v>3304233</v>
      </c>
      <c r="D1746">
        <v>30677888856</v>
      </c>
      <c r="E1746" t="s">
        <v>714</v>
      </c>
      <c r="F1746" t="s">
        <v>37</v>
      </c>
      <c r="G1746" t="s">
        <v>6359</v>
      </c>
      <c r="H1746" t="s">
        <v>48</v>
      </c>
      <c r="I1746" t="s">
        <v>39</v>
      </c>
      <c r="K1746" t="s">
        <v>72</v>
      </c>
      <c r="M1746">
        <v>340</v>
      </c>
      <c r="N1746" t="s">
        <v>143</v>
      </c>
      <c r="O1746" t="s">
        <v>41</v>
      </c>
      <c r="P1746">
        <v>340</v>
      </c>
      <c r="Q1746" t="s">
        <v>143</v>
      </c>
      <c r="R1746" t="s">
        <v>41</v>
      </c>
      <c r="T1746" t="s">
        <v>61</v>
      </c>
      <c r="U1746" t="s">
        <v>1244</v>
      </c>
      <c r="V1746" t="s">
        <v>44</v>
      </c>
      <c r="X1746" t="s">
        <v>45</v>
      </c>
      <c r="AA1746">
        <v>0</v>
      </c>
      <c r="AC1746">
        <v>0</v>
      </c>
      <c r="AG1746" t="s">
        <v>46</v>
      </c>
      <c r="AH1746" t="s">
        <v>158</v>
      </c>
      <c r="AI1746" s="1">
        <v>44760</v>
      </c>
      <c r="AJ1746">
        <v>9616.18</v>
      </c>
      <c r="AK1746" s="33">
        <f t="shared" si="81"/>
        <v>39</v>
      </c>
      <c r="AL1746" t="str">
        <f t="shared" si="82"/>
        <v>39-43</v>
      </c>
      <c r="AM1746" t="str">
        <f t="shared" si="83"/>
        <v>8.000 a 9.999</v>
      </c>
    </row>
    <row r="1747" spans="1:39" x14ac:dyDescent="0.25">
      <c r="A1747" t="s">
        <v>6360</v>
      </c>
      <c r="B1747" t="s">
        <v>36</v>
      </c>
      <c r="C1747">
        <v>1002738</v>
      </c>
      <c r="D1747">
        <v>38415527810</v>
      </c>
      <c r="E1747" t="s">
        <v>6361</v>
      </c>
      <c r="F1747" t="s">
        <v>37</v>
      </c>
      <c r="G1747" t="s">
        <v>6362</v>
      </c>
      <c r="H1747" t="s">
        <v>48</v>
      </c>
      <c r="I1747" t="s">
        <v>39</v>
      </c>
      <c r="K1747" t="s">
        <v>72</v>
      </c>
      <c r="M1747">
        <v>319</v>
      </c>
      <c r="N1747" t="s">
        <v>118</v>
      </c>
      <c r="O1747" t="s">
        <v>86</v>
      </c>
      <c r="P1747">
        <v>319</v>
      </c>
      <c r="Q1747" t="s">
        <v>118</v>
      </c>
      <c r="R1747" t="s">
        <v>86</v>
      </c>
      <c r="T1747" t="s">
        <v>61</v>
      </c>
      <c r="U1747" t="s">
        <v>1257</v>
      </c>
      <c r="V1747" t="s">
        <v>44</v>
      </c>
      <c r="X1747" t="s">
        <v>45</v>
      </c>
      <c r="AA1747">
        <v>26260</v>
      </c>
      <c r="AB1747" t="s">
        <v>4902</v>
      </c>
      <c r="AC1747">
        <v>0</v>
      </c>
      <c r="AG1747" t="s">
        <v>46</v>
      </c>
      <c r="AH1747" t="s">
        <v>158</v>
      </c>
      <c r="AI1747" s="1">
        <v>44635</v>
      </c>
      <c r="AJ1747">
        <v>12348.96</v>
      </c>
      <c r="AK1747" s="33">
        <f t="shared" si="81"/>
        <v>33</v>
      </c>
      <c r="AL1747" t="str">
        <f t="shared" si="82"/>
        <v>29-33</v>
      </c>
      <c r="AM1747" t="str">
        <f t="shared" si="83"/>
        <v>12.000 a 13.999</v>
      </c>
    </row>
    <row r="1748" spans="1:39" x14ac:dyDescent="0.25">
      <c r="A1748" t="s">
        <v>6363</v>
      </c>
      <c r="B1748" t="s">
        <v>36</v>
      </c>
      <c r="C1748">
        <v>413603</v>
      </c>
      <c r="D1748">
        <v>12337907813</v>
      </c>
      <c r="E1748" t="s">
        <v>5799</v>
      </c>
      <c r="F1748" t="s">
        <v>53</v>
      </c>
      <c r="G1748" t="s">
        <v>6364</v>
      </c>
      <c r="H1748" t="s">
        <v>48</v>
      </c>
      <c r="I1748" t="s">
        <v>39</v>
      </c>
      <c r="K1748" t="s">
        <v>72</v>
      </c>
      <c r="L1748" t="s">
        <v>724</v>
      </c>
      <c r="M1748">
        <v>340</v>
      </c>
      <c r="N1748" t="s">
        <v>143</v>
      </c>
      <c r="O1748" t="s">
        <v>41</v>
      </c>
      <c r="P1748">
        <v>340</v>
      </c>
      <c r="Q1748" t="s">
        <v>143</v>
      </c>
      <c r="R1748" t="s">
        <v>41</v>
      </c>
      <c r="T1748" t="s">
        <v>61</v>
      </c>
      <c r="U1748" t="s">
        <v>1302</v>
      </c>
      <c r="V1748" t="s">
        <v>44</v>
      </c>
      <c r="X1748" t="s">
        <v>45</v>
      </c>
      <c r="AA1748">
        <v>0</v>
      </c>
      <c r="AC1748">
        <v>0</v>
      </c>
      <c r="AG1748" t="s">
        <v>46</v>
      </c>
      <c r="AH1748" t="s">
        <v>158</v>
      </c>
      <c r="AI1748" s="1">
        <v>33560</v>
      </c>
      <c r="AJ1748">
        <v>13705.68</v>
      </c>
      <c r="AK1748" s="33">
        <f t="shared" si="81"/>
        <v>59</v>
      </c>
      <c r="AL1748" t="str">
        <f t="shared" si="82"/>
        <v>59-63</v>
      </c>
      <c r="AM1748" t="str">
        <f t="shared" si="83"/>
        <v>12.000 a 13.999</v>
      </c>
    </row>
    <row r="1749" spans="1:39" x14ac:dyDescent="0.25">
      <c r="A1749" t="s">
        <v>6365</v>
      </c>
      <c r="B1749" t="s">
        <v>36</v>
      </c>
      <c r="C1749">
        <v>2072572</v>
      </c>
      <c r="D1749">
        <v>10106743740</v>
      </c>
      <c r="E1749" t="s">
        <v>4439</v>
      </c>
      <c r="F1749" t="s">
        <v>37</v>
      </c>
      <c r="G1749" t="s">
        <v>6366</v>
      </c>
      <c r="H1749" t="s">
        <v>48</v>
      </c>
      <c r="I1749" t="s">
        <v>39</v>
      </c>
      <c r="K1749" t="s">
        <v>40</v>
      </c>
      <c r="M1749">
        <v>391</v>
      </c>
      <c r="N1749" t="s">
        <v>64</v>
      </c>
      <c r="O1749" t="s">
        <v>41</v>
      </c>
      <c r="P1749">
        <v>391</v>
      </c>
      <c r="Q1749" t="s">
        <v>64</v>
      </c>
      <c r="R1749" t="s">
        <v>41</v>
      </c>
      <c r="T1749" t="s">
        <v>61</v>
      </c>
      <c r="U1749" t="s">
        <v>1278</v>
      </c>
      <c r="V1749" t="s">
        <v>44</v>
      </c>
      <c r="X1749" t="s">
        <v>45</v>
      </c>
      <c r="AA1749">
        <v>0</v>
      </c>
      <c r="AC1749">
        <v>0</v>
      </c>
      <c r="AG1749" t="s">
        <v>46</v>
      </c>
      <c r="AH1749" t="s">
        <v>158</v>
      </c>
      <c r="AI1749" s="1">
        <v>41590</v>
      </c>
      <c r="AJ1749">
        <v>12763.01</v>
      </c>
      <c r="AK1749" s="33">
        <f t="shared" si="81"/>
        <v>39</v>
      </c>
      <c r="AL1749" t="str">
        <f t="shared" si="82"/>
        <v>39-43</v>
      </c>
      <c r="AM1749" t="str">
        <f t="shared" si="83"/>
        <v>12.000 a 13.999</v>
      </c>
    </row>
    <row r="1750" spans="1:39" x14ac:dyDescent="0.25">
      <c r="A1750" t="s">
        <v>6367</v>
      </c>
      <c r="B1750" t="s">
        <v>36</v>
      </c>
      <c r="C1750">
        <v>2604864</v>
      </c>
      <c r="D1750">
        <v>21620085801</v>
      </c>
      <c r="E1750" t="s">
        <v>509</v>
      </c>
      <c r="F1750" t="s">
        <v>53</v>
      </c>
      <c r="G1750" t="s">
        <v>6368</v>
      </c>
      <c r="H1750" t="s">
        <v>48</v>
      </c>
      <c r="I1750" t="s">
        <v>39</v>
      </c>
      <c r="K1750" t="s">
        <v>72</v>
      </c>
      <c r="M1750">
        <v>305</v>
      </c>
      <c r="N1750" t="s">
        <v>100</v>
      </c>
      <c r="O1750" t="s">
        <v>86</v>
      </c>
      <c r="P1750">
        <v>305</v>
      </c>
      <c r="Q1750" t="s">
        <v>100</v>
      </c>
      <c r="R1750" t="s">
        <v>86</v>
      </c>
      <c r="T1750" t="s">
        <v>61</v>
      </c>
      <c r="U1750" t="s">
        <v>1236</v>
      </c>
      <c r="V1750" t="s">
        <v>44</v>
      </c>
      <c r="X1750" t="s">
        <v>45</v>
      </c>
      <c r="AA1750">
        <v>0</v>
      </c>
      <c r="AC1750">
        <v>0</v>
      </c>
      <c r="AG1750" t="s">
        <v>46</v>
      </c>
      <c r="AH1750" t="s">
        <v>47</v>
      </c>
      <c r="AI1750" s="1">
        <v>42663</v>
      </c>
      <c r="AJ1750">
        <v>9908.1200000000008</v>
      </c>
      <c r="AK1750" s="33">
        <f t="shared" si="81"/>
        <v>42</v>
      </c>
      <c r="AL1750" t="str">
        <f t="shared" si="82"/>
        <v>39-43</v>
      </c>
      <c r="AM1750" t="str">
        <f t="shared" si="83"/>
        <v>8.000 a 9.999</v>
      </c>
    </row>
    <row r="1751" spans="1:39" x14ac:dyDescent="0.25">
      <c r="A1751" t="s">
        <v>6369</v>
      </c>
      <c r="B1751" t="s">
        <v>36</v>
      </c>
      <c r="C1751">
        <v>1893267</v>
      </c>
      <c r="D1751">
        <v>21647714869</v>
      </c>
      <c r="E1751" t="s">
        <v>6370</v>
      </c>
      <c r="F1751" t="s">
        <v>37</v>
      </c>
      <c r="G1751" t="s">
        <v>6371</v>
      </c>
      <c r="H1751" t="s">
        <v>48</v>
      </c>
      <c r="I1751" t="s">
        <v>39</v>
      </c>
      <c r="K1751" t="s">
        <v>72</v>
      </c>
      <c r="M1751">
        <v>349</v>
      </c>
      <c r="N1751" t="s">
        <v>65</v>
      </c>
      <c r="O1751" t="s">
        <v>41</v>
      </c>
      <c r="P1751">
        <v>349</v>
      </c>
      <c r="Q1751" t="s">
        <v>65</v>
      </c>
      <c r="R1751" t="s">
        <v>41</v>
      </c>
      <c r="T1751" t="s">
        <v>61</v>
      </c>
      <c r="U1751" t="s">
        <v>1285</v>
      </c>
      <c r="V1751" t="s">
        <v>44</v>
      </c>
      <c r="X1751" t="s">
        <v>45</v>
      </c>
      <c r="AA1751">
        <v>0</v>
      </c>
      <c r="AC1751">
        <v>0</v>
      </c>
      <c r="AG1751" t="s">
        <v>46</v>
      </c>
      <c r="AH1751" t="s">
        <v>158</v>
      </c>
      <c r="AI1751" s="1">
        <v>40822</v>
      </c>
      <c r="AJ1751">
        <v>17255.59</v>
      </c>
      <c r="AK1751" s="33">
        <f t="shared" si="81"/>
        <v>43</v>
      </c>
      <c r="AL1751" t="str">
        <f t="shared" si="82"/>
        <v>39-43</v>
      </c>
      <c r="AM1751" t="str">
        <f t="shared" si="83"/>
        <v>16.000 a 17.999</v>
      </c>
    </row>
    <row r="1752" spans="1:39" x14ac:dyDescent="0.25">
      <c r="A1752" t="s">
        <v>6372</v>
      </c>
      <c r="B1752" t="s">
        <v>36</v>
      </c>
      <c r="C1752">
        <v>1906207</v>
      </c>
      <c r="D1752">
        <v>1307368050</v>
      </c>
      <c r="E1752" t="s">
        <v>644</v>
      </c>
      <c r="F1752" t="s">
        <v>37</v>
      </c>
      <c r="G1752" t="s">
        <v>6373</v>
      </c>
      <c r="H1752" t="s">
        <v>38</v>
      </c>
      <c r="I1752" t="s">
        <v>39</v>
      </c>
      <c r="K1752" t="s">
        <v>271</v>
      </c>
      <c r="M1752">
        <v>808</v>
      </c>
      <c r="N1752" t="s">
        <v>127</v>
      </c>
      <c r="O1752" t="s">
        <v>41</v>
      </c>
      <c r="P1752">
        <v>808</v>
      </c>
      <c r="Q1752" t="s">
        <v>127</v>
      </c>
      <c r="R1752" t="s">
        <v>41</v>
      </c>
      <c r="T1752" t="s">
        <v>61</v>
      </c>
      <c r="U1752" t="s">
        <v>1236</v>
      </c>
      <c r="V1752" t="s">
        <v>44</v>
      </c>
      <c r="X1752" t="s">
        <v>45</v>
      </c>
      <c r="AA1752">
        <v>0</v>
      </c>
      <c r="AC1752">
        <v>0</v>
      </c>
      <c r="AG1752" t="s">
        <v>46</v>
      </c>
      <c r="AH1752" t="s">
        <v>158</v>
      </c>
      <c r="AI1752" s="1">
        <v>42808</v>
      </c>
      <c r="AJ1752">
        <v>12272.12</v>
      </c>
      <c r="AK1752" s="33">
        <f t="shared" si="81"/>
        <v>35</v>
      </c>
      <c r="AL1752" t="str">
        <f t="shared" si="82"/>
        <v>34-38</v>
      </c>
      <c r="AM1752" t="str">
        <f t="shared" si="83"/>
        <v>12.000 a 13.999</v>
      </c>
    </row>
    <row r="1753" spans="1:39" x14ac:dyDescent="0.25">
      <c r="A1753" t="s">
        <v>6374</v>
      </c>
      <c r="B1753" t="s">
        <v>36</v>
      </c>
      <c r="C1753">
        <v>1107303</v>
      </c>
      <c r="D1753">
        <v>46101403653</v>
      </c>
      <c r="E1753" t="s">
        <v>6375</v>
      </c>
      <c r="F1753" t="s">
        <v>37</v>
      </c>
      <c r="G1753" t="s">
        <v>6376</v>
      </c>
      <c r="H1753" t="s">
        <v>48</v>
      </c>
      <c r="I1753" t="s">
        <v>39</v>
      </c>
      <c r="K1753" t="s">
        <v>56</v>
      </c>
      <c r="M1753">
        <v>305</v>
      </c>
      <c r="N1753" t="s">
        <v>100</v>
      </c>
      <c r="O1753" t="s">
        <v>86</v>
      </c>
      <c r="P1753">
        <v>305</v>
      </c>
      <c r="Q1753" t="s">
        <v>100</v>
      </c>
      <c r="R1753" t="s">
        <v>86</v>
      </c>
      <c r="T1753" t="s">
        <v>61</v>
      </c>
      <c r="U1753" t="s">
        <v>1236</v>
      </c>
      <c r="V1753" t="s">
        <v>44</v>
      </c>
      <c r="X1753" t="s">
        <v>45</v>
      </c>
      <c r="AA1753">
        <v>0</v>
      </c>
      <c r="AC1753">
        <v>0</v>
      </c>
      <c r="AG1753" t="s">
        <v>46</v>
      </c>
      <c r="AH1753" t="s">
        <v>158</v>
      </c>
      <c r="AI1753" s="1">
        <v>42311</v>
      </c>
      <c r="AJ1753">
        <v>12272.12</v>
      </c>
      <c r="AK1753" s="33">
        <f t="shared" si="81"/>
        <v>60</v>
      </c>
      <c r="AL1753" t="str">
        <f t="shared" si="82"/>
        <v>59-63</v>
      </c>
      <c r="AM1753" t="str">
        <f t="shared" si="83"/>
        <v>12.000 a 13.999</v>
      </c>
    </row>
    <row r="1754" spans="1:39" x14ac:dyDescent="0.25">
      <c r="A1754" t="s">
        <v>6377</v>
      </c>
      <c r="B1754" t="s">
        <v>36</v>
      </c>
      <c r="C1754">
        <v>1622324</v>
      </c>
      <c r="D1754">
        <v>29438701885</v>
      </c>
      <c r="E1754" t="s">
        <v>6378</v>
      </c>
      <c r="F1754" t="s">
        <v>37</v>
      </c>
      <c r="G1754" t="s">
        <v>6379</v>
      </c>
      <c r="H1754" t="s">
        <v>48</v>
      </c>
      <c r="I1754" t="s">
        <v>39</v>
      </c>
      <c r="K1754" t="s">
        <v>56</v>
      </c>
      <c r="L1754" t="s">
        <v>6380</v>
      </c>
      <c r="M1754">
        <v>801</v>
      </c>
      <c r="N1754" t="s">
        <v>802</v>
      </c>
      <c r="O1754" t="s">
        <v>55</v>
      </c>
      <c r="P1754">
        <v>1152</v>
      </c>
      <c r="Q1754" t="s">
        <v>113</v>
      </c>
      <c r="R1754" t="s">
        <v>55</v>
      </c>
      <c r="T1754" t="s">
        <v>61</v>
      </c>
      <c r="U1754" t="s">
        <v>1269</v>
      </c>
      <c r="V1754" t="s">
        <v>44</v>
      </c>
      <c r="X1754" t="s">
        <v>45</v>
      </c>
      <c r="AA1754">
        <v>0</v>
      </c>
      <c r="AC1754">
        <v>0</v>
      </c>
      <c r="AG1754" t="s">
        <v>46</v>
      </c>
      <c r="AH1754" t="s">
        <v>158</v>
      </c>
      <c r="AI1754" s="1">
        <v>39876</v>
      </c>
      <c r="AJ1754">
        <v>17945.810000000001</v>
      </c>
      <c r="AK1754" s="33">
        <f t="shared" si="81"/>
        <v>57</v>
      </c>
      <c r="AL1754" t="str">
        <f t="shared" si="82"/>
        <v>54-58</v>
      </c>
      <c r="AM1754" t="str">
        <f t="shared" si="83"/>
        <v>16.000 a 17.999</v>
      </c>
    </row>
    <row r="1755" spans="1:39" x14ac:dyDescent="0.25">
      <c r="A1755" t="s">
        <v>6381</v>
      </c>
      <c r="B1755" t="s">
        <v>36</v>
      </c>
      <c r="C1755">
        <v>2023499</v>
      </c>
      <c r="D1755">
        <v>85376272672</v>
      </c>
      <c r="E1755" t="s">
        <v>6382</v>
      </c>
      <c r="F1755" t="s">
        <v>53</v>
      </c>
      <c r="G1755" t="s">
        <v>6383</v>
      </c>
      <c r="H1755" t="s">
        <v>38</v>
      </c>
      <c r="I1755" t="s">
        <v>39</v>
      </c>
      <c r="K1755" t="s">
        <v>72</v>
      </c>
      <c r="M1755">
        <v>288</v>
      </c>
      <c r="N1755" t="s">
        <v>186</v>
      </c>
      <c r="O1755" t="s">
        <v>86</v>
      </c>
      <c r="P1755">
        <v>288</v>
      </c>
      <c r="Q1755" t="s">
        <v>186</v>
      </c>
      <c r="R1755" t="s">
        <v>86</v>
      </c>
      <c r="T1755" t="s">
        <v>61</v>
      </c>
      <c r="U1755" t="s">
        <v>1257</v>
      </c>
      <c r="V1755" t="s">
        <v>44</v>
      </c>
      <c r="X1755" t="s">
        <v>45</v>
      </c>
      <c r="AA1755">
        <v>0</v>
      </c>
      <c r="AC1755">
        <v>0</v>
      </c>
      <c r="AG1755" t="s">
        <v>46</v>
      </c>
      <c r="AH1755" t="s">
        <v>158</v>
      </c>
      <c r="AI1755" s="1">
        <v>41396</v>
      </c>
      <c r="AJ1755">
        <v>11800.12</v>
      </c>
      <c r="AK1755" s="33">
        <f t="shared" si="81"/>
        <v>48</v>
      </c>
      <c r="AL1755" t="str">
        <f t="shared" si="82"/>
        <v>44-48</v>
      </c>
      <c r="AM1755" t="str">
        <f t="shared" si="83"/>
        <v>10.000 a 11.999</v>
      </c>
    </row>
    <row r="1756" spans="1:39" x14ac:dyDescent="0.25">
      <c r="A1756" t="s">
        <v>6384</v>
      </c>
      <c r="B1756" t="s">
        <v>36</v>
      </c>
      <c r="C1756">
        <v>2228386</v>
      </c>
      <c r="D1756">
        <v>27873818802</v>
      </c>
      <c r="E1756" t="s">
        <v>6385</v>
      </c>
      <c r="F1756" t="s">
        <v>37</v>
      </c>
      <c r="G1756" t="s">
        <v>6386</v>
      </c>
      <c r="H1756" t="s">
        <v>48</v>
      </c>
      <c r="I1756" t="s">
        <v>39</v>
      </c>
      <c r="K1756" t="s">
        <v>72</v>
      </c>
      <c r="M1756">
        <v>326</v>
      </c>
      <c r="N1756" t="s">
        <v>87</v>
      </c>
      <c r="O1756" t="s">
        <v>86</v>
      </c>
      <c r="P1756">
        <v>326</v>
      </c>
      <c r="Q1756" t="s">
        <v>87</v>
      </c>
      <c r="R1756" t="s">
        <v>86</v>
      </c>
      <c r="T1756" t="s">
        <v>61</v>
      </c>
      <c r="U1756" t="s">
        <v>1278</v>
      </c>
      <c r="V1756" t="s">
        <v>44</v>
      </c>
      <c r="X1756" t="s">
        <v>45</v>
      </c>
      <c r="Z1756" t="s">
        <v>1627</v>
      </c>
      <c r="AA1756">
        <v>0</v>
      </c>
      <c r="AC1756">
        <v>0</v>
      </c>
      <c r="AE1756" t="s">
        <v>6387</v>
      </c>
      <c r="AF1756" t="s">
        <v>6388</v>
      </c>
      <c r="AG1756" t="s">
        <v>46</v>
      </c>
      <c r="AH1756" t="s">
        <v>158</v>
      </c>
      <c r="AI1756" s="1">
        <v>42144</v>
      </c>
      <c r="AJ1756">
        <v>12763.01</v>
      </c>
      <c r="AK1756" s="33">
        <f t="shared" si="81"/>
        <v>43</v>
      </c>
      <c r="AL1756" t="str">
        <f t="shared" si="82"/>
        <v>39-43</v>
      </c>
      <c r="AM1756" t="str">
        <f t="shared" si="83"/>
        <v>12.000 a 13.999</v>
      </c>
    </row>
    <row r="1757" spans="1:39" x14ac:dyDescent="0.25">
      <c r="A1757" t="s">
        <v>6389</v>
      </c>
      <c r="B1757" t="s">
        <v>36</v>
      </c>
      <c r="C1757">
        <v>1697098</v>
      </c>
      <c r="D1757">
        <v>30544109864</v>
      </c>
      <c r="E1757" t="s">
        <v>6390</v>
      </c>
      <c r="F1757" t="s">
        <v>37</v>
      </c>
      <c r="G1757" t="s">
        <v>6391</v>
      </c>
      <c r="H1757" t="s">
        <v>48</v>
      </c>
      <c r="I1757" t="s">
        <v>39</v>
      </c>
      <c r="K1757" t="s">
        <v>72</v>
      </c>
      <c r="M1757">
        <v>288</v>
      </c>
      <c r="N1757" t="s">
        <v>186</v>
      </c>
      <c r="O1757" t="s">
        <v>86</v>
      </c>
      <c r="P1757">
        <v>288</v>
      </c>
      <c r="Q1757" t="s">
        <v>186</v>
      </c>
      <c r="R1757" t="s">
        <v>86</v>
      </c>
      <c r="T1757" t="s">
        <v>61</v>
      </c>
      <c r="U1757" t="s">
        <v>1269</v>
      </c>
      <c r="V1757" t="s">
        <v>44</v>
      </c>
      <c r="X1757" t="s">
        <v>45</v>
      </c>
      <c r="AA1757">
        <v>0</v>
      </c>
      <c r="AC1757">
        <v>0</v>
      </c>
      <c r="AG1757" t="s">
        <v>46</v>
      </c>
      <c r="AH1757" t="s">
        <v>158</v>
      </c>
      <c r="AI1757" s="1">
        <v>40414</v>
      </c>
      <c r="AJ1757">
        <v>17945.810000000001</v>
      </c>
      <c r="AK1757" s="33">
        <f t="shared" si="81"/>
        <v>44</v>
      </c>
      <c r="AL1757" t="str">
        <f t="shared" si="82"/>
        <v>44-48</v>
      </c>
      <c r="AM1757" t="str">
        <f t="shared" si="83"/>
        <v>16.000 a 17.999</v>
      </c>
    </row>
    <row r="1758" spans="1:39" x14ac:dyDescent="0.25">
      <c r="A1758" t="s">
        <v>6392</v>
      </c>
      <c r="B1758" t="s">
        <v>36</v>
      </c>
      <c r="C1758">
        <v>1290601</v>
      </c>
      <c r="D1758">
        <v>1146519060</v>
      </c>
      <c r="E1758" t="s">
        <v>6393</v>
      </c>
      <c r="F1758" t="s">
        <v>37</v>
      </c>
      <c r="G1758" t="s">
        <v>6394</v>
      </c>
      <c r="H1758" t="s">
        <v>48</v>
      </c>
      <c r="I1758" t="s">
        <v>39</v>
      </c>
      <c r="K1758" t="s">
        <v>271</v>
      </c>
      <c r="M1758">
        <v>376</v>
      </c>
      <c r="N1758" t="s">
        <v>164</v>
      </c>
      <c r="O1758" t="s">
        <v>41</v>
      </c>
      <c r="P1758">
        <v>376</v>
      </c>
      <c r="Q1758" t="s">
        <v>164</v>
      </c>
      <c r="R1758" t="s">
        <v>41</v>
      </c>
      <c r="T1758" t="s">
        <v>61</v>
      </c>
      <c r="U1758" t="s">
        <v>1257</v>
      </c>
      <c r="V1758" t="s">
        <v>44</v>
      </c>
      <c r="X1758" t="s">
        <v>45</v>
      </c>
      <c r="AA1758">
        <v>0</v>
      </c>
      <c r="AC1758">
        <v>0</v>
      </c>
      <c r="AG1758" t="s">
        <v>46</v>
      </c>
      <c r="AH1758" t="s">
        <v>158</v>
      </c>
      <c r="AI1758" s="1">
        <v>43332</v>
      </c>
      <c r="AJ1758">
        <v>11800.12</v>
      </c>
      <c r="AK1758" s="33">
        <f t="shared" si="81"/>
        <v>37</v>
      </c>
      <c r="AL1758" t="str">
        <f t="shared" si="82"/>
        <v>34-38</v>
      </c>
      <c r="AM1758" t="str">
        <f t="shared" si="83"/>
        <v>10.000 a 11.999</v>
      </c>
    </row>
    <row r="1759" spans="1:39" x14ac:dyDescent="0.25">
      <c r="A1759" t="s">
        <v>6395</v>
      </c>
      <c r="B1759" t="s">
        <v>36</v>
      </c>
      <c r="C1759">
        <v>2314331</v>
      </c>
      <c r="D1759">
        <v>24842615869</v>
      </c>
      <c r="E1759" t="s">
        <v>6396</v>
      </c>
      <c r="F1759" t="s">
        <v>37</v>
      </c>
      <c r="G1759" t="s">
        <v>6397</v>
      </c>
      <c r="H1759" t="s">
        <v>48</v>
      </c>
      <c r="I1759" t="s">
        <v>39</v>
      </c>
      <c r="K1759" t="s">
        <v>72</v>
      </c>
      <c r="M1759">
        <v>1243</v>
      </c>
      <c r="N1759" t="s">
        <v>6007</v>
      </c>
      <c r="O1759" t="s">
        <v>41</v>
      </c>
      <c r="P1759">
        <v>808</v>
      </c>
      <c r="Q1759" t="s">
        <v>127</v>
      </c>
      <c r="R1759" t="s">
        <v>41</v>
      </c>
      <c r="T1759" t="s">
        <v>61</v>
      </c>
      <c r="U1759" t="s">
        <v>1236</v>
      </c>
      <c r="V1759" t="s">
        <v>44</v>
      </c>
      <c r="X1759" t="s">
        <v>45</v>
      </c>
      <c r="AA1759">
        <v>0</v>
      </c>
      <c r="AC1759">
        <v>0</v>
      </c>
      <c r="AG1759" t="s">
        <v>46</v>
      </c>
      <c r="AH1759" t="s">
        <v>158</v>
      </c>
      <c r="AI1759" s="1">
        <v>42502</v>
      </c>
      <c r="AJ1759">
        <v>12272.12</v>
      </c>
      <c r="AK1759" s="33">
        <f t="shared" si="81"/>
        <v>48</v>
      </c>
      <c r="AL1759" t="str">
        <f t="shared" si="82"/>
        <v>44-48</v>
      </c>
      <c r="AM1759" t="str">
        <f t="shared" si="83"/>
        <v>12.000 a 13.999</v>
      </c>
    </row>
    <row r="1760" spans="1:39" x14ac:dyDescent="0.25">
      <c r="A1760" t="s">
        <v>6398</v>
      </c>
      <c r="B1760" t="s">
        <v>36</v>
      </c>
      <c r="C1760">
        <v>2079383</v>
      </c>
      <c r="D1760">
        <v>94152608153</v>
      </c>
      <c r="E1760" t="s">
        <v>6399</v>
      </c>
      <c r="F1760" t="s">
        <v>37</v>
      </c>
      <c r="G1760" t="s">
        <v>6400</v>
      </c>
      <c r="H1760" t="s">
        <v>48</v>
      </c>
      <c r="I1760" t="s">
        <v>39</v>
      </c>
      <c r="K1760" t="s">
        <v>56</v>
      </c>
      <c r="M1760">
        <v>340</v>
      </c>
      <c r="N1760" t="s">
        <v>143</v>
      </c>
      <c r="O1760" t="s">
        <v>41</v>
      </c>
      <c r="P1760">
        <v>340</v>
      </c>
      <c r="Q1760" t="s">
        <v>143</v>
      </c>
      <c r="R1760" t="s">
        <v>41</v>
      </c>
      <c r="T1760" t="s">
        <v>61</v>
      </c>
      <c r="U1760" t="s">
        <v>1278</v>
      </c>
      <c r="V1760" t="s">
        <v>44</v>
      </c>
      <c r="X1760" t="s">
        <v>45</v>
      </c>
      <c r="AA1760">
        <v>0</v>
      </c>
      <c r="AC1760">
        <v>0</v>
      </c>
      <c r="AG1760" t="s">
        <v>46</v>
      </c>
      <c r="AH1760" t="s">
        <v>158</v>
      </c>
      <c r="AI1760" s="1">
        <v>41646</v>
      </c>
      <c r="AJ1760">
        <v>12763.01</v>
      </c>
      <c r="AK1760" s="33">
        <f t="shared" si="81"/>
        <v>41</v>
      </c>
      <c r="AL1760" t="str">
        <f t="shared" si="82"/>
        <v>39-43</v>
      </c>
      <c r="AM1760" t="str">
        <f t="shared" si="83"/>
        <v>12.000 a 13.999</v>
      </c>
    </row>
    <row r="1761" spans="1:39" x14ac:dyDescent="0.25">
      <c r="A1761" t="s">
        <v>6401</v>
      </c>
      <c r="B1761" t="s">
        <v>36</v>
      </c>
      <c r="C1761">
        <v>1877135</v>
      </c>
      <c r="D1761">
        <v>815096186</v>
      </c>
      <c r="E1761" t="s">
        <v>6402</v>
      </c>
      <c r="F1761" t="s">
        <v>37</v>
      </c>
      <c r="G1761" t="s">
        <v>6403</v>
      </c>
      <c r="H1761" t="s">
        <v>48</v>
      </c>
      <c r="I1761" t="s">
        <v>39</v>
      </c>
      <c r="K1761" t="s">
        <v>125</v>
      </c>
      <c r="M1761">
        <v>787</v>
      </c>
      <c r="N1761" t="s">
        <v>268</v>
      </c>
      <c r="O1761" t="s">
        <v>142</v>
      </c>
      <c r="P1761">
        <v>301</v>
      </c>
      <c r="Q1761" t="s">
        <v>69</v>
      </c>
      <c r="R1761" t="s">
        <v>70</v>
      </c>
      <c r="T1761" t="s">
        <v>61</v>
      </c>
      <c r="U1761" t="s">
        <v>1236</v>
      </c>
      <c r="V1761" t="s">
        <v>44</v>
      </c>
      <c r="X1761" t="s">
        <v>45</v>
      </c>
      <c r="AA1761">
        <v>0</v>
      </c>
      <c r="AC1761">
        <v>0</v>
      </c>
      <c r="AG1761" t="s">
        <v>46</v>
      </c>
      <c r="AH1761" t="s">
        <v>158</v>
      </c>
      <c r="AI1761" s="1">
        <v>41547</v>
      </c>
      <c r="AJ1761">
        <v>12272.12</v>
      </c>
      <c r="AK1761" s="33">
        <f t="shared" si="81"/>
        <v>37</v>
      </c>
      <c r="AL1761" t="str">
        <f t="shared" si="82"/>
        <v>34-38</v>
      </c>
      <c r="AM1761" t="str">
        <f t="shared" si="83"/>
        <v>12.000 a 13.999</v>
      </c>
    </row>
    <row r="1762" spans="1:39" x14ac:dyDescent="0.25">
      <c r="A1762" t="s">
        <v>6404</v>
      </c>
      <c r="B1762" t="s">
        <v>36</v>
      </c>
      <c r="C1762">
        <v>1885330</v>
      </c>
      <c r="D1762">
        <v>4977083610</v>
      </c>
      <c r="E1762" t="s">
        <v>6405</v>
      </c>
      <c r="F1762" t="s">
        <v>37</v>
      </c>
      <c r="G1762" t="s">
        <v>6406</v>
      </c>
      <c r="H1762" t="s">
        <v>48</v>
      </c>
      <c r="I1762" t="s">
        <v>39</v>
      </c>
      <c r="K1762" t="s">
        <v>40</v>
      </c>
      <c r="M1762">
        <v>301</v>
      </c>
      <c r="N1762" t="s">
        <v>69</v>
      </c>
      <c r="O1762" t="s">
        <v>70</v>
      </c>
      <c r="P1762">
        <v>301</v>
      </c>
      <c r="Q1762" t="s">
        <v>69</v>
      </c>
      <c r="R1762" t="s">
        <v>70</v>
      </c>
      <c r="T1762" t="s">
        <v>61</v>
      </c>
      <c r="U1762" t="s">
        <v>1285</v>
      </c>
      <c r="V1762" t="s">
        <v>44</v>
      </c>
      <c r="X1762" t="s">
        <v>45</v>
      </c>
      <c r="AA1762">
        <v>0</v>
      </c>
      <c r="AC1762">
        <v>0</v>
      </c>
      <c r="AG1762" t="s">
        <v>46</v>
      </c>
      <c r="AH1762" t="s">
        <v>158</v>
      </c>
      <c r="AI1762" s="1">
        <v>40976</v>
      </c>
      <c r="AJ1762">
        <v>17255.59</v>
      </c>
      <c r="AK1762" s="33">
        <f t="shared" si="81"/>
        <v>41</v>
      </c>
      <c r="AL1762" t="str">
        <f t="shared" si="82"/>
        <v>39-43</v>
      </c>
      <c r="AM1762" t="str">
        <f t="shared" si="83"/>
        <v>16.000 a 17.999</v>
      </c>
    </row>
    <row r="1763" spans="1:39" x14ac:dyDescent="0.25">
      <c r="A1763" t="s">
        <v>772</v>
      </c>
      <c r="B1763" t="s">
        <v>36</v>
      </c>
      <c r="C1763">
        <v>3460076</v>
      </c>
      <c r="D1763">
        <v>4819117661</v>
      </c>
      <c r="E1763" t="s">
        <v>773</v>
      </c>
      <c r="F1763" t="s">
        <v>37</v>
      </c>
      <c r="G1763" t="s">
        <v>774</v>
      </c>
      <c r="H1763" t="s">
        <v>48</v>
      </c>
      <c r="I1763" t="s">
        <v>39</v>
      </c>
      <c r="K1763" t="s">
        <v>40</v>
      </c>
      <c r="L1763" t="s">
        <v>59</v>
      </c>
      <c r="M1763">
        <v>305</v>
      </c>
      <c r="N1763" t="s">
        <v>100</v>
      </c>
      <c r="O1763" t="s">
        <v>86</v>
      </c>
      <c r="P1763">
        <v>305</v>
      </c>
      <c r="Q1763" t="s">
        <v>100</v>
      </c>
      <c r="R1763" t="s">
        <v>86</v>
      </c>
      <c r="T1763" t="s">
        <v>61</v>
      </c>
      <c r="U1763" t="s">
        <v>1236</v>
      </c>
      <c r="V1763" t="s">
        <v>44</v>
      </c>
      <c r="X1763" t="s">
        <v>45</v>
      </c>
      <c r="AA1763">
        <v>0</v>
      </c>
      <c r="AC1763">
        <v>0</v>
      </c>
      <c r="AG1763" t="s">
        <v>46</v>
      </c>
      <c r="AH1763" t="s">
        <v>71</v>
      </c>
      <c r="AI1763" s="1">
        <v>40583</v>
      </c>
      <c r="AJ1763">
        <v>4495.0200000000004</v>
      </c>
      <c r="AK1763" s="33">
        <f t="shared" si="81"/>
        <v>42</v>
      </c>
      <c r="AL1763" t="str">
        <f t="shared" si="82"/>
        <v>39-43</v>
      </c>
      <c r="AM1763" t="str">
        <f t="shared" si="83"/>
        <v>4.000 a 5.999</v>
      </c>
    </row>
    <row r="1764" spans="1:39" x14ac:dyDescent="0.25">
      <c r="A1764" t="s">
        <v>6407</v>
      </c>
      <c r="B1764" t="s">
        <v>36</v>
      </c>
      <c r="C1764">
        <v>2344929</v>
      </c>
      <c r="D1764">
        <v>1244961647</v>
      </c>
      <c r="E1764" t="s">
        <v>6408</v>
      </c>
      <c r="F1764" t="s">
        <v>37</v>
      </c>
      <c r="G1764" t="s">
        <v>6409</v>
      </c>
      <c r="H1764" t="s">
        <v>48</v>
      </c>
      <c r="I1764" t="s">
        <v>39</v>
      </c>
      <c r="K1764" t="s">
        <v>40</v>
      </c>
      <c r="M1764">
        <v>305</v>
      </c>
      <c r="N1764" t="s">
        <v>100</v>
      </c>
      <c r="O1764" t="s">
        <v>86</v>
      </c>
      <c r="P1764">
        <v>305</v>
      </c>
      <c r="Q1764" t="s">
        <v>100</v>
      </c>
      <c r="R1764" t="s">
        <v>86</v>
      </c>
      <c r="T1764" t="s">
        <v>52</v>
      </c>
      <c r="U1764" t="s">
        <v>1434</v>
      </c>
      <c r="V1764" t="s">
        <v>44</v>
      </c>
      <c r="X1764" t="s">
        <v>45</v>
      </c>
      <c r="AA1764">
        <v>0</v>
      </c>
      <c r="AC1764">
        <v>0</v>
      </c>
      <c r="AG1764" t="s">
        <v>46</v>
      </c>
      <c r="AH1764" t="s">
        <v>47</v>
      </c>
      <c r="AI1764" s="1">
        <v>43046</v>
      </c>
      <c r="AJ1764">
        <v>5575.97</v>
      </c>
      <c r="AK1764" s="33">
        <f t="shared" si="81"/>
        <v>47</v>
      </c>
      <c r="AL1764" t="str">
        <f t="shared" si="82"/>
        <v>44-48</v>
      </c>
      <c r="AM1764" t="str">
        <f t="shared" si="83"/>
        <v>4.000 a 5.999</v>
      </c>
    </row>
    <row r="1765" spans="1:39" x14ac:dyDescent="0.25">
      <c r="A1765" t="s">
        <v>6410</v>
      </c>
      <c r="B1765" t="s">
        <v>36</v>
      </c>
      <c r="C1765">
        <v>3151942</v>
      </c>
      <c r="D1765">
        <v>34525887850</v>
      </c>
      <c r="E1765" t="s">
        <v>656</v>
      </c>
      <c r="F1765" t="s">
        <v>37</v>
      </c>
      <c r="G1765" t="s">
        <v>6411</v>
      </c>
      <c r="H1765" t="s">
        <v>48</v>
      </c>
      <c r="I1765" t="s">
        <v>39</v>
      </c>
      <c r="K1765" t="s">
        <v>72</v>
      </c>
      <c r="M1765">
        <v>356</v>
      </c>
      <c r="N1765" t="s">
        <v>206</v>
      </c>
      <c r="O1765" t="s">
        <v>41</v>
      </c>
      <c r="P1765">
        <v>356</v>
      </c>
      <c r="Q1765" t="s">
        <v>206</v>
      </c>
      <c r="R1765" t="s">
        <v>41</v>
      </c>
      <c r="T1765" t="s">
        <v>61</v>
      </c>
      <c r="U1765" t="s">
        <v>1257</v>
      </c>
      <c r="V1765" t="s">
        <v>44</v>
      </c>
      <c r="X1765" t="s">
        <v>45</v>
      </c>
      <c r="AA1765">
        <v>0</v>
      </c>
      <c r="AC1765">
        <v>0</v>
      </c>
      <c r="AG1765" t="s">
        <v>46</v>
      </c>
      <c r="AH1765" t="s">
        <v>158</v>
      </c>
      <c r="AI1765" s="1">
        <v>43745</v>
      </c>
      <c r="AJ1765">
        <v>11800.12</v>
      </c>
      <c r="AK1765" s="33">
        <f t="shared" si="81"/>
        <v>33</v>
      </c>
      <c r="AL1765" t="str">
        <f t="shared" si="82"/>
        <v>29-33</v>
      </c>
      <c r="AM1765" t="str">
        <f t="shared" si="83"/>
        <v>10.000 a 11.999</v>
      </c>
    </row>
    <row r="1766" spans="1:39" x14ac:dyDescent="0.25">
      <c r="A1766" t="s">
        <v>6412</v>
      </c>
      <c r="B1766" t="s">
        <v>36</v>
      </c>
      <c r="C1766">
        <v>411597</v>
      </c>
      <c r="D1766">
        <v>10249524104</v>
      </c>
      <c r="E1766" t="s">
        <v>6413</v>
      </c>
      <c r="F1766" t="s">
        <v>53</v>
      </c>
      <c r="G1766" t="s">
        <v>6414</v>
      </c>
      <c r="H1766" t="s">
        <v>38</v>
      </c>
      <c r="I1766" t="s">
        <v>39</v>
      </c>
      <c r="K1766" t="s">
        <v>411</v>
      </c>
      <c r="L1766" t="s">
        <v>748</v>
      </c>
      <c r="M1766">
        <v>344</v>
      </c>
      <c r="N1766" t="s">
        <v>111</v>
      </c>
      <c r="O1766" t="s">
        <v>41</v>
      </c>
      <c r="P1766">
        <v>344</v>
      </c>
      <c r="Q1766" t="s">
        <v>111</v>
      </c>
      <c r="R1766" t="s">
        <v>41</v>
      </c>
      <c r="T1766" t="s">
        <v>52</v>
      </c>
      <c r="U1766" t="s">
        <v>1302</v>
      </c>
      <c r="V1766" t="s">
        <v>44</v>
      </c>
      <c r="X1766" t="s">
        <v>45</v>
      </c>
      <c r="AA1766">
        <v>0</v>
      </c>
      <c r="AC1766">
        <v>0</v>
      </c>
      <c r="AG1766" t="s">
        <v>46</v>
      </c>
      <c r="AH1766" t="s">
        <v>158</v>
      </c>
      <c r="AI1766" s="1">
        <v>30042</v>
      </c>
      <c r="AJ1766">
        <v>11596.48</v>
      </c>
      <c r="AK1766" s="33">
        <f t="shared" si="81"/>
        <v>73</v>
      </c>
      <c r="AL1766" t="str">
        <f t="shared" si="82"/>
        <v>69 ou mais</v>
      </c>
      <c r="AM1766" t="str">
        <f t="shared" si="83"/>
        <v>10.000 a 11.999</v>
      </c>
    </row>
    <row r="1767" spans="1:39" x14ac:dyDescent="0.25">
      <c r="A1767" t="s">
        <v>6415</v>
      </c>
      <c r="B1767" t="s">
        <v>36</v>
      </c>
      <c r="C1767">
        <v>1351218</v>
      </c>
      <c r="D1767">
        <v>55711189620</v>
      </c>
      <c r="E1767" t="s">
        <v>6416</v>
      </c>
      <c r="F1767" t="s">
        <v>37</v>
      </c>
      <c r="G1767" t="s">
        <v>6417</v>
      </c>
      <c r="H1767" t="s">
        <v>48</v>
      </c>
      <c r="I1767" t="s">
        <v>39</v>
      </c>
      <c r="K1767" t="s">
        <v>40</v>
      </c>
      <c r="L1767" t="s">
        <v>6418</v>
      </c>
      <c r="M1767">
        <v>314</v>
      </c>
      <c r="N1767" t="s">
        <v>135</v>
      </c>
      <c r="O1767" t="s">
        <v>86</v>
      </c>
      <c r="P1767">
        <v>314</v>
      </c>
      <c r="Q1767" t="s">
        <v>135</v>
      </c>
      <c r="R1767" t="s">
        <v>86</v>
      </c>
      <c r="T1767" t="s">
        <v>61</v>
      </c>
      <c r="U1767" t="s">
        <v>1252</v>
      </c>
      <c r="V1767" t="s">
        <v>44</v>
      </c>
      <c r="X1767" t="s">
        <v>45</v>
      </c>
      <c r="AA1767">
        <v>0</v>
      </c>
      <c r="AC1767">
        <v>0</v>
      </c>
      <c r="AG1767" t="s">
        <v>46</v>
      </c>
      <c r="AH1767" t="s">
        <v>158</v>
      </c>
      <c r="AI1767" s="1">
        <v>39906</v>
      </c>
      <c r="AJ1767">
        <v>21484.89</v>
      </c>
      <c r="AK1767" s="33">
        <f t="shared" si="81"/>
        <v>57</v>
      </c>
      <c r="AL1767" t="str">
        <f t="shared" si="82"/>
        <v>54-58</v>
      </c>
      <c r="AM1767" t="str">
        <f t="shared" si="83"/>
        <v>20.000 ou mais</v>
      </c>
    </row>
    <row r="1768" spans="1:39" x14ac:dyDescent="0.25">
      <c r="A1768" t="s">
        <v>6419</v>
      </c>
      <c r="B1768" t="s">
        <v>36</v>
      </c>
      <c r="C1768">
        <v>1908986</v>
      </c>
      <c r="D1768">
        <v>54323843615</v>
      </c>
      <c r="E1768" t="s">
        <v>6420</v>
      </c>
      <c r="F1768" t="s">
        <v>37</v>
      </c>
      <c r="G1768" t="s">
        <v>6421</v>
      </c>
      <c r="H1768" t="s">
        <v>48</v>
      </c>
      <c r="I1768" t="s">
        <v>39</v>
      </c>
      <c r="K1768" t="s">
        <v>40</v>
      </c>
      <c r="M1768">
        <v>792</v>
      </c>
      <c r="N1768" t="s">
        <v>3443</v>
      </c>
      <c r="O1768" t="s">
        <v>104</v>
      </c>
      <c r="P1768">
        <v>298</v>
      </c>
      <c r="Q1768" t="s">
        <v>121</v>
      </c>
      <c r="R1768" t="s">
        <v>86</v>
      </c>
      <c r="T1768" t="s">
        <v>61</v>
      </c>
      <c r="U1768" t="s">
        <v>1285</v>
      </c>
      <c r="V1768" t="s">
        <v>44</v>
      </c>
      <c r="X1768" t="s">
        <v>45</v>
      </c>
      <c r="AA1768">
        <v>0</v>
      </c>
      <c r="AC1768">
        <v>0</v>
      </c>
      <c r="AG1768" t="s">
        <v>46</v>
      </c>
      <c r="AH1768" t="s">
        <v>158</v>
      </c>
      <c r="AI1768" s="1">
        <v>40911</v>
      </c>
      <c r="AJ1768">
        <v>17255.59</v>
      </c>
      <c r="AK1768" s="33">
        <f t="shared" si="81"/>
        <v>56</v>
      </c>
      <c r="AL1768" t="str">
        <f t="shared" si="82"/>
        <v>54-58</v>
      </c>
      <c r="AM1768" t="str">
        <f t="shared" si="83"/>
        <v>16.000 a 17.999</v>
      </c>
    </row>
    <row r="1769" spans="1:39" x14ac:dyDescent="0.25">
      <c r="A1769" t="s">
        <v>6422</v>
      </c>
      <c r="B1769" t="s">
        <v>36</v>
      </c>
      <c r="C1769">
        <v>3309017</v>
      </c>
      <c r="D1769">
        <v>6048685610</v>
      </c>
      <c r="E1769" t="s">
        <v>6423</v>
      </c>
      <c r="F1769" t="s">
        <v>37</v>
      </c>
      <c r="G1769" t="s">
        <v>6424</v>
      </c>
      <c r="H1769" t="s">
        <v>38</v>
      </c>
      <c r="I1769" t="s">
        <v>39</v>
      </c>
      <c r="K1769" t="s">
        <v>40</v>
      </c>
      <c r="M1769">
        <v>363</v>
      </c>
      <c r="N1769" t="s">
        <v>155</v>
      </c>
      <c r="O1769" t="s">
        <v>41</v>
      </c>
      <c r="P1769">
        <v>363</v>
      </c>
      <c r="Q1769" t="s">
        <v>155</v>
      </c>
      <c r="R1769" t="s">
        <v>41</v>
      </c>
      <c r="T1769" t="s">
        <v>342</v>
      </c>
      <c r="U1769" t="s">
        <v>1244</v>
      </c>
      <c r="V1769" t="s">
        <v>825</v>
      </c>
      <c r="X1769" t="s">
        <v>45</v>
      </c>
      <c r="AA1769">
        <v>0</v>
      </c>
      <c r="AC1769">
        <v>0</v>
      </c>
      <c r="AG1769" t="s">
        <v>826</v>
      </c>
      <c r="AH1769" t="s">
        <v>47</v>
      </c>
      <c r="AI1769" s="1">
        <v>44819</v>
      </c>
      <c r="AJ1769">
        <v>3866.06</v>
      </c>
      <c r="AK1769" s="33">
        <f t="shared" si="81"/>
        <v>37</v>
      </c>
      <c r="AL1769" t="str">
        <f t="shared" si="82"/>
        <v>34-38</v>
      </c>
      <c r="AM1769" t="str">
        <f t="shared" si="83"/>
        <v>2.000 a 3.999</v>
      </c>
    </row>
    <row r="1770" spans="1:39" x14ac:dyDescent="0.25">
      <c r="A1770" t="s">
        <v>6425</v>
      </c>
      <c r="B1770" t="s">
        <v>36</v>
      </c>
      <c r="C1770">
        <v>2554932</v>
      </c>
      <c r="D1770">
        <v>4977170695</v>
      </c>
      <c r="E1770" t="s">
        <v>586</v>
      </c>
      <c r="F1770" t="s">
        <v>37</v>
      </c>
      <c r="G1770" t="s">
        <v>6426</v>
      </c>
      <c r="H1770" t="s">
        <v>48</v>
      </c>
      <c r="I1770" t="s">
        <v>39</v>
      </c>
      <c r="K1770" t="s">
        <v>40</v>
      </c>
      <c r="L1770" t="s">
        <v>59</v>
      </c>
      <c r="M1770">
        <v>344</v>
      </c>
      <c r="N1770" t="s">
        <v>111</v>
      </c>
      <c r="O1770" t="s">
        <v>41</v>
      </c>
      <c r="P1770">
        <v>344</v>
      </c>
      <c r="Q1770" t="s">
        <v>111</v>
      </c>
      <c r="R1770" t="s">
        <v>41</v>
      </c>
      <c r="T1770" t="s">
        <v>61</v>
      </c>
      <c r="U1770" t="s">
        <v>1285</v>
      </c>
      <c r="V1770" t="s">
        <v>44</v>
      </c>
      <c r="X1770" t="s">
        <v>45</v>
      </c>
      <c r="AA1770">
        <v>0</v>
      </c>
      <c r="AC1770">
        <v>0</v>
      </c>
      <c r="AG1770" t="s">
        <v>46</v>
      </c>
      <c r="AH1770" t="s">
        <v>158</v>
      </c>
      <c r="AI1770" s="1">
        <v>39835</v>
      </c>
      <c r="AJ1770">
        <v>17255.59</v>
      </c>
      <c r="AK1770" s="33">
        <f t="shared" si="81"/>
        <v>42</v>
      </c>
      <c r="AL1770" t="str">
        <f t="shared" si="82"/>
        <v>39-43</v>
      </c>
      <c r="AM1770" t="str">
        <f t="shared" si="83"/>
        <v>16.000 a 17.999</v>
      </c>
    </row>
    <row r="1771" spans="1:39" x14ac:dyDescent="0.25">
      <c r="A1771" t="s">
        <v>6427</v>
      </c>
      <c r="B1771" t="s">
        <v>36</v>
      </c>
      <c r="C1771">
        <v>1989081</v>
      </c>
      <c r="D1771">
        <v>5789335608</v>
      </c>
      <c r="E1771" t="s">
        <v>6428</v>
      </c>
      <c r="F1771" t="s">
        <v>37</v>
      </c>
      <c r="G1771" t="s">
        <v>6429</v>
      </c>
      <c r="H1771" t="s">
        <v>48</v>
      </c>
      <c r="I1771" t="s">
        <v>39</v>
      </c>
      <c r="K1771" t="s">
        <v>40</v>
      </c>
      <c r="M1771">
        <v>792</v>
      </c>
      <c r="N1771" t="s">
        <v>3443</v>
      </c>
      <c r="O1771" t="s">
        <v>104</v>
      </c>
      <c r="P1771">
        <v>298</v>
      </c>
      <c r="Q1771" t="s">
        <v>121</v>
      </c>
      <c r="R1771" t="s">
        <v>86</v>
      </c>
      <c r="T1771" t="s">
        <v>61</v>
      </c>
      <c r="U1771" t="s">
        <v>1351</v>
      </c>
      <c r="V1771" t="s">
        <v>44</v>
      </c>
      <c r="X1771" t="s">
        <v>45</v>
      </c>
      <c r="AA1771">
        <v>0</v>
      </c>
      <c r="AC1771">
        <v>0</v>
      </c>
      <c r="AG1771" t="s">
        <v>46</v>
      </c>
      <c r="AH1771" t="s">
        <v>158</v>
      </c>
      <c r="AI1771" s="1">
        <v>41288</v>
      </c>
      <c r="AJ1771">
        <v>16591.91</v>
      </c>
      <c r="AK1771" s="33">
        <f t="shared" si="81"/>
        <v>38</v>
      </c>
      <c r="AL1771" t="str">
        <f t="shared" si="82"/>
        <v>34-38</v>
      </c>
      <c r="AM1771" t="str">
        <f t="shared" si="83"/>
        <v>16.000 a 17.999</v>
      </c>
    </row>
    <row r="1772" spans="1:39" x14ac:dyDescent="0.25">
      <c r="A1772" t="s">
        <v>6430</v>
      </c>
      <c r="B1772" t="s">
        <v>36</v>
      </c>
      <c r="C1772">
        <v>1065620</v>
      </c>
      <c r="D1772">
        <v>5908429600</v>
      </c>
      <c r="E1772" t="s">
        <v>6431</v>
      </c>
      <c r="F1772" t="s">
        <v>53</v>
      </c>
      <c r="G1772" t="s">
        <v>6432</v>
      </c>
      <c r="H1772" t="s">
        <v>48</v>
      </c>
      <c r="I1772" t="s">
        <v>39</v>
      </c>
      <c r="K1772" t="s">
        <v>40</v>
      </c>
      <c r="M1772">
        <v>403</v>
      </c>
      <c r="N1772" t="s">
        <v>105</v>
      </c>
      <c r="O1772" t="s">
        <v>41</v>
      </c>
      <c r="P1772">
        <v>403</v>
      </c>
      <c r="Q1772" t="s">
        <v>105</v>
      </c>
      <c r="R1772" t="s">
        <v>41</v>
      </c>
      <c r="T1772" t="s">
        <v>61</v>
      </c>
      <c r="U1772" t="s">
        <v>1244</v>
      </c>
      <c r="V1772" t="s">
        <v>44</v>
      </c>
      <c r="X1772" t="s">
        <v>45</v>
      </c>
      <c r="AA1772">
        <v>0</v>
      </c>
      <c r="AC1772">
        <v>0</v>
      </c>
      <c r="AG1772" t="s">
        <v>46</v>
      </c>
      <c r="AH1772" t="s">
        <v>158</v>
      </c>
      <c r="AI1772" s="1">
        <v>44459</v>
      </c>
      <c r="AJ1772">
        <v>9616.18</v>
      </c>
      <c r="AK1772" s="33">
        <f t="shared" si="81"/>
        <v>31</v>
      </c>
      <c r="AL1772" t="str">
        <f t="shared" si="82"/>
        <v>29-33</v>
      </c>
      <c r="AM1772" t="str">
        <f t="shared" si="83"/>
        <v>8.000 a 9.999</v>
      </c>
    </row>
    <row r="1773" spans="1:39" x14ac:dyDescent="0.25">
      <c r="A1773" t="s">
        <v>6433</v>
      </c>
      <c r="B1773" t="s">
        <v>36</v>
      </c>
      <c r="C1773">
        <v>3148916</v>
      </c>
      <c r="D1773">
        <v>2196937142</v>
      </c>
      <c r="E1773" t="s">
        <v>6434</v>
      </c>
      <c r="F1773" t="s">
        <v>37</v>
      </c>
      <c r="G1773" t="s">
        <v>6435</v>
      </c>
      <c r="H1773" t="s">
        <v>38</v>
      </c>
      <c r="I1773" t="s">
        <v>39</v>
      </c>
      <c r="K1773" t="s">
        <v>40</v>
      </c>
      <c r="M1773">
        <v>410</v>
      </c>
      <c r="N1773" t="s">
        <v>253</v>
      </c>
      <c r="O1773" t="s">
        <v>41</v>
      </c>
      <c r="P1773">
        <v>410</v>
      </c>
      <c r="Q1773" t="s">
        <v>253</v>
      </c>
      <c r="R1773" t="s">
        <v>41</v>
      </c>
      <c r="T1773" t="s">
        <v>61</v>
      </c>
      <c r="U1773" t="s">
        <v>1257</v>
      </c>
      <c r="V1773" t="s">
        <v>44</v>
      </c>
      <c r="X1773" t="s">
        <v>45</v>
      </c>
      <c r="AA1773">
        <v>0</v>
      </c>
      <c r="AC1773">
        <v>0</v>
      </c>
      <c r="AG1773" t="s">
        <v>46</v>
      </c>
      <c r="AH1773" t="s">
        <v>158</v>
      </c>
      <c r="AI1773" s="1">
        <v>43720</v>
      </c>
      <c r="AJ1773">
        <v>11800.12</v>
      </c>
      <c r="AK1773" s="33">
        <f t="shared" si="81"/>
        <v>33</v>
      </c>
      <c r="AL1773" t="str">
        <f t="shared" si="82"/>
        <v>29-33</v>
      </c>
      <c r="AM1773" t="str">
        <f t="shared" si="83"/>
        <v>10.000 a 11.999</v>
      </c>
    </row>
    <row r="1774" spans="1:39" x14ac:dyDescent="0.25">
      <c r="A1774" t="s">
        <v>6436</v>
      </c>
      <c r="B1774" t="s">
        <v>36</v>
      </c>
      <c r="C1774">
        <v>350643</v>
      </c>
      <c r="D1774">
        <v>11454857153</v>
      </c>
      <c r="E1774" t="s">
        <v>5223</v>
      </c>
      <c r="F1774" t="s">
        <v>37</v>
      </c>
      <c r="G1774" t="s">
        <v>6437</v>
      </c>
      <c r="H1774" t="s">
        <v>48</v>
      </c>
      <c r="I1774" t="s">
        <v>39</v>
      </c>
      <c r="K1774" t="s">
        <v>68</v>
      </c>
      <c r="L1774" t="s">
        <v>744</v>
      </c>
      <c r="M1774">
        <v>372</v>
      </c>
      <c r="N1774" t="s">
        <v>76</v>
      </c>
      <c r="O1774" t="s">
        <v>41</v>
      </c>
      <c r="P1774">
        <v>372</v>
      </c>
      <c r="Q1774" t="s">
        <v>76</v>
      </c>
      <c r="R1774" t="s">
        <v>41</v>
      </c>
      <c r="T1774" t="s">
        <v>52</v>
      </c>
      <c r="U1774" t="s">
        <v>1302</v>
      </c>
      <c r="V1774" t="s">
        <v>44</v>
      </c>
      <c r="X1774" t="s">
        <v>45</v>
      </c>
      <c r="AA1774">
        <v>0</v>
      </c>
      <c r="AC1774">
        <v>0</v>
      </c>
      <c r="AG1774" t="s">
        <v>46</v>
      </c>
      <c r="AH1774" t="s">
        <v>158</v>
      </c>
      <c r="AI1774" s="1">
        <v>39876</v>
      </c>
      <c r="AJ1774">
        <v>10404.120000000001</v>
      </c>
      <c r="AK1774" s="33">
        <f t="shared" si="81"/>
        <v>67</v>
      </c>
      <c r="AL1774" t="str">
        <f t="shared" si="82"/>
        <v>64-68</v>
      </c>
      <c r="AM1774" t="str">
        <f t="shared" si="83"/>
        <v>10.000 a 11.999</v>
      </c>
    </row>
    <row r="1775" spans="1:39" x14ac:dyDescent="0.25">
      <c r="A1775" t="s">
        <v>6438</v>
      </c>
      <c r="B1775" t="s">
        <v>36</v>
      </c>
      <c r="C1775">
        <v>1999900</v>
      </c>
      <c r="D1775">
        <v>7355639692</v>
      </c>
      <c r="E1775" t="s">
        <v>6439</v>
      </c>
      <c r="F1775" t="s">
        <v>53</v>
      </c>
      <c r="G1775" t="s">
        <v>6440</v>
      </c>
      <c r="H1775" t="s">
        <v>48</v>
      </c>
      <c r="I1775" t="s">
        <v>39</v>
      </c>
      <c r="K1775" t="s">
        <v>40</v>
      </c>
      <c r="M1775">
        <v>1158</v>
      </c>
      <c r="N1775" t="s">
        <v>608</v>
      </c>
      <c r="O1775" t="s">
        <v>55</v>
      </c>
      <c r="P1775">
        <v>1158</v>
      </c>
      <c r="Q1775" t="s">
        <v>608</v>
      </c>
      <c r="R1775" t="s">
        <v>55</v>
      </c>
      <c r="T1775" t="s">
        <v>61</v>
      </c>
      <c r="U1775" t="s">
        <v>1278</v>
      </c>
      <c r="V1775" t="s">
        <v>44</v>
      </c>
      <c r="X1775" t="s">
        <v>45</v>
      </c>
      <c r="AA1775">
        <v>0</v>
      </c>
      <c r="AC1775">
        <v>0</v>
      </c>
      <c r="AG1775" t="s">
        <v>46</v>
      </c>
      <c r="AH1775" t="s">
        <v>158</v>
      </c>
      <c r="AI1775" s="1">
        <v>41333</v>
      </c>
      <c r="AJ1775">
        <v>13746.19</v>
      </c>
      <c r="AK1775" s="33">
        <f t="shared" si="81"/>
        <v>37</v>
      </c>
      <c r="AL1775" t="str">
        <f t="shared" si="82"/>
        <v>34-38</v>
      </c>
      <c r="AM1775" t="str">
        <f t="shared" si="83"/>
        <v>12.000 a 13.999</v>
      </c>
    </row>
    <row r="1776" spans="1:39" x14ac:dyDescent="0.25">
      <c r="A1776" t="s">
        <v>6441</v>
      </c>
      <c r="B1776" t="s">
        <v>36</v>
      </c>
      <c r="C1776">
        <v>1883542</v>
      </c>
      <c r="D1776">
        <v>32032911850</v>
      </c>
      <c r="E1776" t="s">
        <v>6442</v>
      </c>
      <c r="F1776" t="s">
        <v>53</v>
      </c>
      <c r="G1776" t="s">
        <v>6443</v>
      </c>
      <c r="H1776" t="s">
        <v>48</v>
      </c>
      <c r="I1776" t="s">
        <v>39</v>
      </c>
      <c r="K1776" t="s">
        <v>72</v>
      </c>
      <c r="M1776">
        <v>391</v>
      </c>
      <c r="N1776" t="s">
        <v>64</v>
      </c>
      <c r="O1776" t="s">
        <v>41</v>
      </c>
      <c r="P1776">
        <v>391</v>
      </c>
      <c r="Q1776" t="s">
        <v>64</v>
      </c>
      <c r="R1776" t="s">
        <v>41</v>
      </c>
      <c r="T1776" t="s">
        <v>61</v>
      </c>
      <c r="U1776" t="s">
        <v>1285</v>
      </c>
      <c r="V1776" t="s">
        <v>44</v>
      </c>
      <c r="X1776" t="s">
        <v>45</v>
      </c>
      <c r="AA1776">
        <v>0</v>
      </c>
      <c r="AC1776">
        <v>0</v>
      </c>
      <c r="AG1776" t="s">
        <v>46</v>
      </c>
      <c r="AH1776" t="s">
        <v>158</v>
      </c>
      <c r="AI1776" s="1">
        <v>40760</v>
      </c>
      <c r="AJ1776">
        <v>17255.59</v>
      </c>
      <c r="AK1776" s="33">
        <f t="shared" si="81"/>
        <v>38</v>
      </c>
      <c r="AL1776" t="str">
        <f t="shared" si="82"/>
        <v>34-38</v>
      </c>
      <c r="AM1776" t="str">
        <f t="shared" si="83"/>
        <v>16.000 a 17.999</v>
      </c>
    </row>
    <row r="1777" spans="1:39" x14ac:dyDescent="0.25">
      <c r="A1777" t="s">
        <v>6444</v>
      </c>
      <c r="B1777" t="s">
        <v>36</v>
      </c>
      <c r="C1777">
        <v>3843108</v>
      </c>
      <c r="D1777">
        <v>6873550604</v>
      </c>
      <c r="E1777" t="s">
        <v>6445</v>
      </c>
      <c r="F1777" t="s">
        <v>53</v>
      </c>
      <c r="G1777" t="s">
        <v>6446</v>
      </c>
      <c r="H1777" t="s">
        <v>48</v>
      </c>
      <c r="I1777" t="s">
        <v>39</v>
      </c>
      <c r="K1777" t="s">
        <v>56</v>
      </c>
      <c r="M1777">
        <v>305</v>
      </c>
      <c r="N1777" t="s">
        <v>100</v>
      </c>
      <c r="O1777" t="s">
        <v>86</v>
      </c>
      <c r="P1777">
        <v>305</v>
      </c>
      <c r="Q1777" t="s">
        <v>100</v>
      </c>
      <c r="R1777" t="s">
        <v>86</v>
      </c>
      <c r="T1777" t="s">
        <v>43</v>
      </c>
      <c r="U1777" t="s">
        <v>1534</v>
      </c>
      <c r="V1777" t="s">
        <v>44</v>
      </c>
      <c r="X1777" t="s">
        <v>45</v>
      </c>
      <c r="AA1777">
        <v>0</v>
      </c>
      <c r="AC1777">
        <v>0</v>
      </c>
      <c r="AG1777" t="s">
        <v>46</v>
      </c>
      <c r="AH1777" t="s">
        <v>47</v>
      </c>
      <c r="AI1777" s="1">
        <v>42674</v>
      </c>
      <c r="AJ1777">
        <v>4808.18</v>
      </c>
      <c r="AK1777" s="33">
        <f t="shared" si="81"/>
        <v>38</v>
      </c>
      <c r="AL1777" t="str">
        <f t="shared" si="82"/>
        <v>34-38</v>
      </c>
      <c r="AM1777" t="str">
        <f t="shared" si="83"/>
        <v>4.000 a 5.999</v>
      </c>
    </row>
    <row r="1778" spans="1:39" x14ac:dyDescent="0.25">
      <c r="A1778" t="s">
        <v>6447</v>
      </c>
      <c r="B1778" t="s">
        <v>36</v>
      </c>
      <c r="C1778">
        <v>2066603</v>
      </c>
      <c r="D1778">
        <v>7314926689</v>
      </c>
      <c r="E1778" t="s">
        <v>6448</v>
      </c>
      <c r="F1778" t="s">
        <v>53</v>
      </c>
      <c r="G1778" t="s">
        <v>6449</v>
      </c>
      <c r="H1778" t="s">
        <v>48</v>
      </c>
      <c r="I1778" t="s">
        <v>39</v>
      </c>
      <c r="K1778" t="s">
        <v>40</v>
      </c>
      <c r="M1778">
        <v>399</v>
      </c>
      <c r="N1778" t="s">
        <v>115</v>
      </c>
      <c r="O1778" t="s">
        <v>70</v>
      </c>
      <c r="P1778">
        <v>399</v>
      </c>
      <c r="Q1778" t="s">
        <v>115</v>
      </c>
      <c r="R1778" t="s">
        <v>70</v>
      </c>
      <c r="T1778" t="s">
        <v>61</v>
      </c>
      <c r="U1778" t="s">
        <v>1236</v>
      </c>
      <c r="V1778" t="s">
        <v>44</v>
      </c>
      <c r="X1778" t="s">
        <v>45</v>
      </c>
      <c r="Z1778" t="s">
        <v>314</v>
      </c>
      <c r="AA1778">
        <v>0</v>
      </c>
      <c r="AC1778">
        <v>0</v>
      </c>
      <c r="AE1778" t="s">
        <v>6450</v>
      </c>
      <c r="AF1778" t="s">
        <v>6451</v>
      </c>
      <c r="AG1778" t="s">
        <v>46</v>
      </c>
      <c r="AH1778" t="s">
        <v>158</v>
      </c>
      <c r="AI1778" s="1">
        <v>41570</v>
      </c>
      <c r="AJ1778">
        <v>0</v>
      </c>
      <c r="AK1778" s="33">
        <f t="shared" si="81"/>
        <v>37</v>
      </c>
      <c r="AL1778" t="str">
        <f t="shared" si="82"/>
        <v>34-38</v>
      </c>
      <c r="AM1778" t="str">
        <f t="shared" si="83"/>
        <v>até 1.999</v>
      </c>
    </row>
    <row r="1779" spans="1:39" x14ac:dyDescent="0.25">
      <c r="A1779" t="s">
        <v>6452</v>
      </c>
      <c r="B1779" t="s">
        <v>36</v>
      </c>
      <c r="C1779">
        <v>2052899</v>
      </c>
      <c r="D1779">
        <v>7391594610</v>
      </c>
      <c r="E1779" t="s">
        <v>6453</v>
      </c>
      <c r="F1779" t="s">
        <v>53</v>
      </c>
      <c r="G1779" t="s">
        <v>6454</v>
      </c>
      <c r="H1779" t="s">
        <v>38</v>
      </c>
      <c r="I1779" t="s">
        <v>39</v>
      </c>
      <c r="K1779" t="s">
        <v>114</v>
      </c>
      <c r="M1779">
        <v>631</v>
      </c>
      <c r="N1779" t="s">
        <v>476</v>
      </c>
      <c r="O1779" t="s">
        <v>41</v>
      </c>
      <c r="P1779">
        <v>376</v>
      </c>
      <c r="Q1779" t="s">
        <v>164</v>
      </c>
      <c r="R1779" t="s">
        <v>41</v>
      </c>
      <c r="T1779" t="s">
        <v>61</v>
      </c>
      <c r="U1779" t="s">
        <v>1278</v>
      </c>
      <c r="V1779" t="s">
        <v>44</v>
      </c>
      <c r="X1779" t="s">
        <v>45</v>
      </c>
      <c r="AA1779">
        <v>0</v>
      </c>
      <c r="AC1779">
        <v>0</v>
      </c>
      <c r="AG1779" t="s">
        <v>46</v>
      </c>
      <c r="AH1779" t="s">
        <v>158</v>
      </c>
      <c r="AI1779" s="1">
        <v>41506</v>
      </c>
      <c r="AJ1779">
        <v>16615.77</v>
      </c>
      <c r="AK1779" s="33">
        <f t="shared" si="81"/>
        <v>38</v>
      </c>
      <c r="AL1779" t="str">
        <f t="shared" si="82"/>
        <v>34-38</v>
      </c>
      <c r="AM1779" t="str">
        <f t="shared" si="83"/>
        <v>16.000 a 17.999</v>
      </c>
    </row>
    <row r="1780" spans="1:39" x14ac:dyDescent="0.25">
      <c r="A1780" t="s">
        <v>6455</v>
      </c>
      <c r="B1780" t="s">
        <v>36</v>
      </c>
      <c r="C1780">
        <v>2411039</v>
      </c>
      <c r="D1780">
        <v>29899071811</v>
      </c>
      <c r="E1780" t="s">
        <v>723</v>
      </c>
      <c r="F1780" t="s">
        <v>53</v>
      </c>
      <c r="G1780" t="s">
        <v>6456</v>
      </c>
      <c r="H1780" t="s">
        <v>48</v>
      </c>
      <c r="I1780" t="s">
        <v>39</v>
      </c>
      <c r="K1780" t="s">
        <v>40</v>
      </c>
      <c r="M1780">
        <v>319</v>
      </c>
      <c r="N1780" t="s">
        <v>118</v>
      </c>
      <c r="O1780" t="s">
        <v>86</v>
      </c>
      <c r="P1780">
        <v>319</v>
      </c>
      <c r="Q1780" t="s">
        <v>118</v>
      </c>
      <c r="R1780" t="s">
        <v>86</v>
      </c>
      <c r="T1780" t="s">
        <v>61</v>
      </c>
      <c r="U1780" t="s">
        <v>1236</v>
      </c>
      <c r="V1780" t="s">
        <v>44</v>
      </c>
      <c r="X1780" t="s">
        <v>45</v>
      </c>
      <c r="AA1780">
        <v>0</v>
      </c>
      <c r="AC1780">
        <v>0</v>
      </c>
      <c r="AG1780" t="s">
        <v>46</v>
      </c>
      <c r="AH1780" t="s">
        <v>158</v>
      </c>
      <c r="AI1780" s="1">
        <v>42926</v>
      </c>
      <c r="AJ1780">
        <v>12433.26</v>
      </c>
      <c r="AK1780" s="33">
        <f t="shared" si="81"/>
        <v>43</v>
      </c>
      <c r="AL1780" t="str">
        <f t="shared" si="82"/>
        <v>39-43</v>
      </c>
      <c r="AM1780" t="str">
        <f t="shared" si="83"/>
        <v>12.000 a 13.999</v>
      </c>
    </row>
    <row r="1781" spans="1:39" x14ac:dyDescent="0.25">
      <c r="A1781" t="s">
        <v>6457</v>
      </c>
      <c r="B1781" t="s">
        <v>36</v>
      </c>
      <c r="C1781">
        <v>3133108</v>
      </c>
      <c r="D1781">
        <v>6678161602</v>
      </c>
      <c r="E1781" t="s">
        <v>6458</v>
      </c>
      <c r="F1781" t="s">
        <v>53</v>
      </c>
      <c r="G1781" t="s">
        <v>6459</v>
      </c>
      <c r="H1781" t="s">
        <v>80</v>
      </c>
      <c r="I1781" t="s">
        <v>39</v>
      </c>
      <c r="K1781" t="s">
        <v>40</v>
      </c>
      <c r="M1781">
        <v>1247</v>
      </c>
      <c r="N1781" t="s">
        <v>6460</v>
      </c>
      <c r="O1781" t="s">
        <v>41</v>
      </c>
      <c r="P1781">
        <v>335</v>
      </c>
      <c r="Q1781" t="s">
        <v>159</v>
      </c>
      <c r="R1781" t="s">
        <v>41</v>
      </c>
      <c r="T1781" t="s">
        <v>61</v>
      </c>
      <c r="U1781" t="s">
        <v>1257</v>
      </c>
      <c r="V1781" t="s">
        <v>44</v>
      </c>
      <c r="X1781" t="s">
        <v>45</v>
      </c>
      <c r="AA1781">
        <v>0</v>
      </c>
      <c r="AC1781">
        <v>0</v>
      </c>
      <c r="AG1781" t="s">
        <v>46</v>
      </c>
      <c r="AH1781" t="s">
        <v>158</v>
      </c>
      <c r="AI1781" s="1">
        <v>43629</v>
      </c>
      <c r="AJ1781">
        <v>12775.63</v>
      </c>
      <c r="AK1781" s="33">
        <f t="shared" si="81"/>
        <v>39</v>
      </c>
      <c r="AL1781" t="str">
        <f t="shared" si="82"/>
        <v>39-43</v>
      </c>
      <c r="AM1781" t="str">
        <f t="shared" si="83"/>
        <v>12.000 a 13.999</v>
      </c>
    </row>
    <row r="1782" spans="1:39" x14ac:dyDescent="0.25">
      <c r="A1782" t="s">
        <v>6461</v>
      </c>
      <c r="B1782" t="s">
        <v>36</v>
      </c>
      <c r="C1782">
        <v>1856628</v>
      </c>
      <c r="D1782">
        <v>21657832830</v>
      </c>
      <c r="E1782" t="s">
        <v>6462</v>
      </c>
      <c r="F1782" t="s">
        <v>53</v>
      </c>
      <c r="G1782" t="s">
        <v>6463</v>
      </c>
      <c r="H1782" t="s">
        <v>48</v>
      </c>
      <c r="I1782" t="s">
        <v>39</v>
      </c>
      <c r="K1782" t="s">
        <v>72</v>
      </c>
      <c r="M1782">
        <v>783</v>
      </c>
      <c r="N1782" t="s">
        <v>376</v>
      </c>
      <c r="O1782" t="s">
        <v>142</v>
      </c>
      <c r="P1782">
        <v>414</v>
      </c>
      <c r="Q1782" t="s">
        <v>128</v>
      </c>
      <c r="R1782" t="s">
        <v>41</v>
      </c>
      <c r="T1782" t="s">
        <v>61</v>
      </c>
      <c r="U1782" t="s">
        <v>1302</v>
      </c>
      <c r="V1782" t="s">
        <v>44</v>
      </c>
      <c r="X1782" t="s">
        <v>45</v>
      </c>
      <c r="AA1782">
        <v>0</v>
      </c>
      <c r="AC1782">
        <v>0</v>
      </c>
      <c r="AG1782" t="s">
        <v>46</v>
      </c>
      <c r="AH1782" t="s">
        <v>158</v>
      </c>
      <c r="AI1782" s="1">
        <v>41222</v>
      </c>
      <c r="AJ1782">
        <v>13273.52</v>
      </c>
      <c r="AK1782" s="33">
        <f t="shared" si="81"/>
        <v>44</v>
      </c>
      <c r="AL1782" t="str">
        <f t="shared" si="82"/>
        <v>44-48</v>
      </c>
      <c r="AM1782" t="str">
        <f t="shared" si="83"/>
        <v>12.000 a 13.999</v>
      </c>
    </row>
    <row r="1783" spans="1:39" x14ac:dyDescent="0.25">
      <c r="A1783" t="s">
        <v>6464</v>
      </c>
      <c r="B1783" t="s">
        <v>36</v>
      </c>
      <c r="C1783">
        <v>3299980</v>
      </c>
      <c r="D1783">
        <v>5969207683</v>
      </c>
      <c r="E1783" t="s">
        <v>6465</v>
      </c>
      <c r="F1783" t="s">
        <v>53</v>
      </c>
      <c r="G1783" t="s">
        <v>6466</v>
      </c>
      <c r="H1783" t="s">
        <v>48</v>
      </c>
      <c r="I1783" t="s">
        <v>39</v>
      </c>
      <c r="K1783" t="s">
        <v>40</v>
      </c>
      <c r="M1783">
        <v>332</v>
      </c>
      <c r="N1783" t="s">
        <v>82</v>
      </c>
      <c r="O1783" t="s">
        <v>81</v>
      </c>
      <c r="P1783">
        <v>332</v>
      </c>
      <c r="Q1783" t="s">
        <v>82</v>
      </c>
      <c r="R1783" t="s">
        <v>81</v>
      </c>
      <c r="T1783" t="s">
        <v>61</v>
      </c>
      <c r="U1783" t="s">
        <v>1244</v>
      </c>
      <c r="V1783" t="s">
        <v>44</v>
      </c>
      <c r="X1783" t="s">
        <v>45</v>
      </c>
      <c r="AA1783">
        <v>0</v>
      </c>
      <c r="AC1783">
        <v>0</v>
      </c>
      <c r="AG1783" t="s">
        <v>46</v>
      </c>
      <c r="AH1783" t="s">
        <v>158</v>
      </c>
      <c r="AI1783" s="1">
        <v>44736</v>
      </c>
      <c r="AJ1783">
        <v>9616.18</v>
      </c>
      <c r="AK1783" s="33">
        <f t="shared" si="81"/>
        <v>38</v>
      </c>
      <c r="AL1783" t="str">
        <f t="shared" si="82"/>
        <v>34-38</v>
      </c>
      <c r="AM1783" t="str">
        <f t="shared" si="83"/>
        <v>8.000 a 9.999</v>
      </c>
    </row>
    <row r="1784" spans="1:39" x14ac:dyDescent="0.25">
      <c r="A1784" t="s">
        <v>6467</v>
      </c>
      <c r="B1784" t="s">
        <v>36</v>
      </c>
      <c r="C1784">
        <v>1153715</v>
      </c>
      <c r="D1784">
        <v>6529229612</v>
      </c>
      <c r="E1784" t="s">
        <v>6468</v>
      </c>
      <c r="F1784" t="s">
        <v>53</v>
      </c>
      <c r="G1784" t="s">
        <v>6469</v>
      </c>
      <c r="H1784" t="s">
        <v>48</v>
      </c>
      <c r="I1784" t="s">
        <v>39</v>
      </c>
      <c r="K1784" t="s">
        <v>40</v>
      </c>
      <c r="M1784">
        <v>410</v>
      </c>
      <c r="N1784" t="s">
        <v>253</v>
      </c>
      <c r="O1784" t="s">
        <v>41</v>
      </c>
      <c r="P1784">
        <v>410</v>
      </c>
      <c r="Q1784" t="s">
        <v>253</v>
      </c>
      <c r="R1784" t="s">
        <v>41</v>
      </c>
      <c r="T1784" t="s">
        <v>61</v>
      </c>
      <c r="U1784" t="s">
        <v>1278</v>
      </c>
      <c r="V1784" t="s">
        <v>44</v>
      </c>
      <c r="X1784" t="s">
        <v>45</v>
      </c>
      <c r="AA1784">
        <v>26261</v>
      </c>
      <c r="AB1784" t="s">
        <v>660</v>
      </c>
      <c r="AC1784">
        <v>0</v>
      </c>
      <c r="AG1784" t="s">
        <v>46</v>
      </c>
      <c r="AH1784" t="s">
        <v>158</v>
      </c>
      <c r="AI1784" s="1">
        <v>44651</v>
      </c>
      <c r="AJ1784">
        <v>12763.01</v>
      </c>
      <c r="AK1784" s="33">
        <f t="shared" si="81"/>
        <v>40</v>
      </c>
      <c r="AL1784" t="str">
        <f t="shared" si="82"/>
        <v>39-43</v>
      </c>
      <c r="AM1784" t="str">
        <f t="shared" si="83"/>
        <v>12.000 a 13.999</v>
      </c>
    </row>
    <row r="1785" spans="1:39" x14ac:dyDescent="0.25">
      <c r="A1785" t="s">
        <v>781</v>
      </c>
      <c r="B1785" t="s">
        <v>36</v>
      </c>
      <c r="C1785">
        <v>2483931</v>
      </c>
      <c r="D1785">
        <v>3616769647</v>
      </c>
      <c r="E1785" t="s">
        <v>782</v>
      </c>
      <c r="F1785" t="s">
        <v>53</v>
      </c>
      <c r="G1785" t="s">
        <v>783</v>
      </c>
      <c r="H1785" t="s">
        <v>48</v>
      </c>
      <c r="I1785" t="s">
        <v>39</v>
      </c>
      <c r="K1785" t="s">
        <v>40</v>
      </c>
      <c r="M1785">
        <v>308</v>
      </c>
      <c r="N1785" t="s">
        <v>2443</v>
      </c>
      <c r="O1785" t="s">
        <v>86</v>
      </c>
      <c r="P1785">
        <v>305</v>
      </c>
      <c r="Q1785" t="s">
        <v>100</v>
      </c>
      <c r="R1785" t="s">
        <v>86</v>
      </c>
      <c r="T1785" t="s">
        <v>61</v>
      </c>
      <c r="U1785" t="s">
        <v>1302</v>
      </c>
      <c r="V1785" t="s">
        <v>44</v>
      </c>
      <c r="X1785" t="s">
        <v>45</v>
      </c>
      <c r="AA1785">
        <v>0</v>
      </c>
      <c r="AC1785">
        <v>0</v>
      </c>
      <c r="AG1785" t="s">
        <v>46</v>
      </c>
      <c r="AH1785" t="s">
        <v>47</v>
      </c>
      <c r="AI1785" s="1">
        <v>40781</v>
      </c>
      <c r="AJ1785">
        <v>8049</v>
      </c>
      <c r="AK1785" s="33">
        <f t="shared" si="81"/>
        <v>43</v>
      </c>
      <c r="AL1785" t="str">
        <f t="shared" si="82"/>
        <v>39-43</v>
      </c>
      <c r="AM1785" t="str">
        <f t="shared" si="83"/>
        <v>8.000 a 9.999</v>
      </c>
    </row>
    <row r="1786" spans="1:39" x14ac:dyDescent="0.25">
      <c r="A1786" t="s">
        <v>6470</v>
      </c>
      <c r="B1786" t="s">
        <v>36</v>
      </c>
      <c r="C1786">
        <v>1249177</v>
      </c>
      <c r="D1786">
        <v>15287647816</v>
      </c>
      <c r="E1786" t="s">
        <v>270</v>
      </c>
      <c r="F1786" t="s">
        <v>53</v>
      </c>
      <c r="G1786" t="s">
        <v>6471</v>
      </c>
      <c r="H1786" t="s">
        <v>48</v>
      </c>
      <c r="I1786" t="s">
        <v>39</v>
      </c>
      <c r="K1786" t="s">
        <v>72</v>
      </c>
      <c r="M1786">
        <v>305</v>
      </c>
      <c r="N1786" t="s">
        <v>100</v>
      </c>
      <c r="O1786" t="s">
        <v>86</v>
      </c>
      <c r="P1786">
        <v>305</v>
      </c>
      <c r="Q1786" t="s">
        <v>100</v>
      </c>
      <c r="R1786" t="s">
        <v>86</v>
      </c>
      <c r="T1786" t="s">
        <v>61</v>
      </c>
      <c r="U1786" t="s">
        <v>1534</v>
      </c>
      <c r="V1786" t="s">
        <v>44</v>
      </c>
      <c r="X1786" t="s">
        <v>45</v>
      </c>
      <c r="AA1786">
        <v>0</v>
      </c>
      <c r="AC1786">
        <v>0</v>
      </c>
      <c r="AG1786" t="s">
        <v>46</v>
      </c>
      <c r="AH1786" t="s">
        <v>158</v>
      </c>
      <c r="AI1786" s="1">
        <v>44082</v>
      </c>
      <c r="AJ1786">
        <v>10097</v>
      </c>
      <c r="AK1786" s="33">
        <f t="shared" si="81"/>
        <v>42</v>
      </c>
      <c r="AL1786" t="str">
        <f t="shared" si="82"/>
        <v>39-43</v>
      </c>
      <c r="AM1786" t="str">
        <f t="shared" si="83"/>
        <v>10.000 a 11.999</v>
      </c>
    </row>
    <row r="1787" spans="1:39" x14ac:dyDescent="0.25">
      <c r="A1787" t="s">
        <v>6472</v>
      </c>
      <c r="B1787" t="s">
        <v>36</v>
      </c>
      <c r="C1787">
        <v>1661657</v>
      </c>
      <c r="D1787">
        <v>4083732610</v>
      </c>
      <c r="E1787" t="s">
        <v>6473</v>
      </c>
      <c r="F1787" t="s">
        <v>53</v>
      </c>
      <c r="G1787" t="s">
        <v>6474</v>
      </c>
      <c r="H1787" t="s">
        <v>48</v>
      </c>
      <c r="I1787" t="s">
        <v>39</v>
      </c>
      <c r="K1787" t="s">
        <v>72</v>
      </c>
      <c r="L1787" t="s">
        <v>139</v>
      </c>
      <c r="M1787">
        <v>288</v>
      </c>
      <c r="N1787" t="s">
        <v>186</v>
      </c>
      <c r="O1787" t="s">
        <v>86</v>
      </c>
      <c r="P1787">
        <v>288</v>
      </c>
      <c r="Q1787" t="s">
        <v>186</v>
      </c>
      <c r="R1787" t="s">
        <v>86</v>
      </c>
      <c r="T1787" t="s">
        <v>61</v>
      </c>
      <c r="U1787" t="s">
        <v>1241</v>
      </c>
      <c r="V1787" t="s">
        <v>44</v>
      </c>
      <c r="X1787" t="s">
        <v>45</v>
      </c>
      <c r="AA1787">
        <v>0</v>
      </c>
      <c r="AC1787">
        <v>0</v>
      </c>
      <c r="AG1787" t="s">
        <v>46</v>
      </c>
      <c r="AH1787" t="s">
        <v>158</v>
      </c>
      <c r="AI1787" s="1">
        <v>39736</v>
      </c>
      <c r="AJ1787">
        <v>19415.97</v>
      </c>
      <c r="AK1787" s="33">
        <f t="shared" si="81"/>
        <v>43</v>
      </c>
      <c r="AL1787" t="str">
        <f t="shared" si="82"/>
        <v>39-43</v>
      </c>
      <c r="AM1787" t="str">
        <f t="shared" si="83"/>
        <v>18.000 a 19.999</v>
      </c>
    </row>
    <row r="1788" spans="1:39" x14ac:dyDescent="0.25">
      <c r="A1788" t="s">
        <v>6475</v>
      </c>
      <c r="B1788" t="s">
        <v>36</v>
      </c>
      <c r="C1788">
        <v>1308861</v>
      </c>
      <c r="D1788">
        <v>28598465810</v>
      </c>
      <c r="E1788" t="s">
        <v>259</v>
      </c>
      <c r="F1788" t="s">
        <v>53</v>
      </c>
      <c r="G1788" t="s">
        <v>6476</v>
      </c>
      <c r="H1788" t="s">
        <v>48</v>
      </c>
      <c r="I1788" t="s">
        <v>39</v>
      </c>
      <c r="K1788" t="s">
        <v>40</v>
      </c>
      <c r="M1788">
        <v>399</v>
      </c>
      <c r="N1788" t="s">
        <v>115</v>
      </c>
      <c r="O1788" t="s">
        <v>70</v>
      </c>
      <c r="P1788">
        <v>399</v>
      </c>
      <c r="Q1788" t="s">
        <v>115</v>
      </c>
      <c r="R1788" t="s">
        <v>70</v>
      </c>
      <c r="T1788" t="s">
        <v>61</v>
      </c>
      <c r="U1788" t="s">
        <v>1236</v>
      </c>
      <c r="V1788" t="s">
        <v>44</v>
      </c>
      <c r="X1788" t="s">
        <v>45</v>
      </c>
      <c r="AA1788">
        <v>0</v>
      </c>
      <c r="AC1788">
        <v>0</v>
      </c>
      <c r="AG1788" t="s">
        <v>46</v>
      </c>
      <c r="AH1788" t="s">
        <v>158</v>
      </c>
      <c r="AI1788" s="1">
        <v>43018</v>
      </c>
      <c r="AJ1788">
        <v>13074.5</v>
      </c>
      <c r="AK1788" s="33">
        <f t="shared" si="81"/>
        <v>41</v>
      </c>
      <c r="AL1788" t="str">
        <f t="shared" si="82"/>
        <v>39-43</v>
      </c>
      <c r="AM1788" t="str">
        <f t="shared" si="83"/>
        <v>12.000 a 13.999</v>
      </c>
    </row>
    <row r="1789" spans="1:39" x14ac:dyDescent="0.25">
      <c r="A1789" t="s">
        <v>6477</v>
      </c>
      <c r="B1789" t="s">
        <v>36</v>
      </c>
      <c r="C1789">
        <v>1035257</v>
      </c>
      <c r="D1789">
        <v>43752896000</v>
      </c>
      <c r="E1789" t="s">
        <v>6478</v>
      </c>
      <c r="F1789" t="s">
        <v>53</v>
      </c>
      <c r="G1789" t="s">
        <v>6479</v>
      </c>
      <c r="H1789" t="s">
        <v>48</v>
      </c>
      <c r="I1789" t="s">
        <v>39</v>
      </c>
      <c r="K1789" t="s">
        <v>271</v>
      </c>
      <c r="L1789" t="s">
        <v>6480</v>
      </c>
      <c r="M1789">
        <v>395</v>
      </c>
      <c r="N1789" t="s">
        <v>107</v>
      </c>
      <c r="O1789" t="s">
        <v>41</v>
      </c>
      <c r="P1789">
        <v>395</v>
      </c>
      <c r="Q1789" t="s">
        <v>107</v>
      </c>
      <c r="R1789" t="s">
        <v>41</v>
      </c>
      <c r="T1789" t="s">
        <v>61</v>
      </c>
      <c r="U1789" t="s">
        <v>1252</v>
      </c>
      <c r="V1789" t="s">
        <v>44</v>
      </c>
      <c r="X1789" t="s">
        <v>45</v>
      </c>
      <c r="AA1789">
        <v>0</v>
      </c>
      <c r="AC1789">
        <v>0</v>
      </c>
      <c r="AG1789" t="s">
        <v>46</v>
      </c>
      <c r="AH1789" t="s">
        <v>158</v>
      </c>
      <c r="AI1789" s="1">
        <v>34204</v>
      </c>
      <c r="AJ1789">
        <v>21007.45</v>
      </c>
      <c r="AK1789" s="33">
        <f t="shared" si="81"/>
        <v>57</v>
      </c>
      <c r="AL1789" t="str">
        <f t="shared" si="82"/>
        <v>54-58</v>
      </c>
      <c r="AM1789" t="str">
        <f t="shared" si="83"/>
        <v>20.000 ou mais</v>
      </c>
    </row>
    <row r="1790" spans="1:39" x14ac:dyDescent="0.25">
      <c r="A1790" t="s">
        <v>6481</v>
      </c>
      <c r="B1790" t="s">
        <v>36</v>
      </c>
      <c r="C1790">
        <v>1881282</v>
      </c>
      <c r="D1790">
        <v>21523824808</v>
      </c>
      <c r="E1790" t="s">
        <v>6482</v>
      </c>
      <c r="F1790" t="s">
        <v>53</v>
      </c>
      <c r="G1790" t="s">
        <v>6483</v>
      </c>
      <c r="H1790" t="s">
        <v>48</v>
      </c>
      <c r="I1790" t="s">
        <v>39</v>
      </c>
      <c r="K1790" t="s">
        <v>72</v>
      </c>
      <c r="M1790">
        <v>326</v>
      </c>
      <c r="N1790" t="s">
        <v>87</v>
      </c>
      <c r="O1790" t="s">
        <v>86</v>
      </c>
      <c r="P1790">
        <v>326</v>
      </c>
      <c r="Q1790" t="s">
        <v>87</v>
      </c>
      <c r="R1790" t="s">
        <v>86</v>
      </c>
      <c r="T1790" t="s">
        <v>61</v>
      </c>
      <c r="U1790" t="s">
        <v>1351</v>
      </c>
      <c r="V1790" t="s">
        <v>44</v>
      </c>
      <c r="X1790" t="s">
        <v>45</v>
      </c>
      <c r="AA1790">
        <v>0</v>
      </c>
      <c r="AC1790">
        <v>0</v>
      </c>
      <c r="AG1790" t="s">
        <v>46</v>
      </c>
      <c r="AH1790" t="s">
        <v>158</v>
      </c>
      <c r="AI1790" s="1">
        <v>40756</v>
      </c>
      <c r="AJ1790">
        <v>16591.91</v>
      </c>
      <c r="AK1790" s="33">
        <f t="shared" si="81"/>
        <v>47</v>
      </c>
      <c r="AL1790" t="str">
        <f t="shared" si="82"/>
        <v>44-48</v>
      </c>
      <c r="AM1790" t="str">
        <f t="shared" si="83"/>
        <v>16.000 a 17.999</v>
      </c>
    </row>
    <row r="1791" spans="1:39" x14ac:dyDescent="0.25">
      <c r="A1791" t="s">
        <v>6484</v>
      </c>
      <c r="B1791" t="s">
        <v>36</v>
      </c>
      <c r="C1791">
        <v>2328414</v>
      </c>
      <c r="D1791">
        <v>93192282649</v>
      </c>
      <c r="E1791" t="s">
        <v>6485</v>
      </c>
      <c r="F1791" t="s">
        <v>53</v>
      </c>
      <c r="G1791" t="s">
        <v>6486</v>
      </c>
      <c r="H1791" t="s">
        <v>48</v>
      </c>
      <c r="I1791" t="s">
        <v>39</v>
      </c>
      <c r="K1791" t="s">
        <v>40</v>
      </c>
      <c r="M1791">
        <v>305</v>
      </c>
      <c r="N1791" t="s">
        <v>100</v>
      </c>
      <c r="O1791" t="s">
        <v>86</v>
      </c>
      <c r="P1791">
        <v>305</v>
      </c>
      <c r="Q1791" t="s">
        <v>100</v>
      </c>
      <c r="R1791" t="s">
        <v>86</v>
      </c>
      <c r="T1791" t="s">
        <v>61</v>
      </c>
      <c r="U1791" t="s">
        <v>1351</v>
      </c>
      <c r="V1791" t="s">
        <v>44</v>
      </c>
      <c r="X1791" t="s">
        <v>45</v>
      </c>
      <c r="AA1791">
        <v>0</v>
      </c>
      <c r="AC1791">
        <v>0</v>
      </c>
      <c r="AG1791" t="s">
        <v>46</v>
      </c>
      <c r="AH1791" t="s">
        <v>47</v>
      </c>
      <c r="AI1791" s="1">
        <v>41291</v>
      </c>
      <c r="AJ1791">
        <v>10061.26</v>
      </c>
      <c r="AK1791" s="33">
        <f t="shared" si="81"/>
        <v>46</v>
      </c>
      <c r="AL1791" t="str">
        <f t="shared" si="82"/>
        <v>44-48</v>
      </c>
      <c r="AM1791" t="str">
        <f t="shared" si="83"/>
        <v>10.000 a 11.999</v>
      </c>
    </row>
    <row r="1792" spans="1:39" x14ac:dyDescent="0.25">
      <c r="A1792" t="s">
        <v>6487</v>
      </c>
      <c r="B1792" t="s">
        <v>36</v>
      </c>
      <c r="C1792">
        <v>1625945</v>
      </c>
      <c r="D1792">
        <v>21523011882</v>
      </c>
      <c r="E1792" t="s">
        <v>6488</v>
      </c>
      <c r="F1792" t="s">
        <v>53</v>
      </c>
      <c r="G1792" t="s">
        <v>6489</v>
      </c>
      <c r="H1792" t="s">
        <v>48</v>
      </c>
      <c r="I1792" t="s">
        <v>39</v>
      </c>
      <c r="K1792" t="s">
        <v>68</v>
      </c>
      <c r="L1792" t="s">
        <v>6490</v>
      </c>
      <c r="M1792">
        <v>340</v>
      </c>
      <c r="N1792" t="s">
        <v>143</v>
      </c>
      <c r="O1792" t="s">
        <v>41</v>
      </c>
      <c r="P1792">
        <v>340</v>
      </c>
      <c r="Q1792" t="s">
        <v>143</v>
      </c>
      <c r="R1792" t="s">
        <v>41</v>
      </c>
      <c r="T1792" t="s">
        <v>61</v>
      </c>
      <c r="U1792" t="s">
        <v>1285</v>
      </c>
      <c r="V1792" t="s">
        <v>44</v>
      </c>
      <c r="X1792" t="s">
        <v>45</v>
      </c>
      <c r="AA1792">
        <v>0</v>
      </c>
      <c r="AC1792">
        <v>0</v>
      </c>
      <c r="AG1792" t="s">
        <v>46</v>
      </c>
      <c r="AH1792" t="s">
        <v>158</v>
      </c>
      <c r="AI1792" s="1">
        <v>39752</v>
      </c>
      <c r="AJ1792">
        <v>17255.59</v>
      </c>
      <c r="AK1792" s="33">
        <f t="shared" si="81"/>
        <v>43</v>
      </c>
      <c r="AL1792" t="str">
        <f t="shared" si="82"/>
        <v>39-43</v>
      </c>
      <c r="AM1792" t="str">
        <f t="shared" si="83"/>
        <v>16.000 a 17.999</v>
      </c>
    </row>
    <row r="1793" spans="1:39" x14ac:dyDescent="0.25">
      <c r="A1793" t="s">
        <v>6491</v>
      </c>
      <c r="B1793" t="s">
        <v>36</v>
      </c>
      <c r="C1793">
        <v>1145854</v>
      </c>
      <c r="D1793">
        <v>5222485609</v>
      </c>
      <c r="E1793" t="s">
        <v>6492</v>
      </c>
      <c r="F1793" t="s">
        <v>53</v>
      </c>
      <c r="G1793" t="s">
        <v>6493</v>
      </c>
      <c r="H1793" t="s">
        <v>38</v>
      </c>
      <c r="I1793" t="s">
        <v>39</v>
      </c>
      <c r="K1793" t="s">
        <v>40</v>
      </c>
      <c r="M1793">
        <v>806</v>
      </c>
      <c r="N1793" t="s">
        <v>265</v>
      </c>
      <c r="O1793" t="s">
        <v>41</v>
      </c>
      <c r="P1793">
        <v>806</v>
      </c>
      <c r="Q1793" t="s">
        <v>265</v>
      </c>
      <c r="R1793" t="s">
        <v>41</v>
      </c>
      <c r="T1793" t="s">
        <v>61</v>
      </c>
      <c r="U1793" t="s">
        <v>1236</v>
      </c>
      <c r="V1793" t="s">
        <v>44</v>
      </c>
      <c r="X1793" t="s">
        <v>45</v>
      </c>
      <c r="AA1793">
        <v>26236</v>
      </c>
      <c r="AB1793" t="s">
        <v>2921</v>
      </c>
      <c r="AC1793">
        <v>0</v>
      </c>
      <c r="AG1793" t="s">
        <v>46</v>
      </c>
      <c r="AH1793" t="s">
        <v>158</v>
      </c>
      <c r="AI1793" s="1">
        <v>44476</v>
      </c>
      <c r="AJ1793">
        <v>12807.04</v>
      </c>
      <c r="AK1793" s="33">
        <f t="shared" si="81"/>
        <v>40</v>
      </c>
      <c r="AL1793" t="str">
        <f t="shared" si="82"/>
        <v>39-43</v>
      </c>
      <c r="AM1793" t="str">
        <f t="shared" si="83"/>
        <v>12.000 a 13.999</v>
      </c>
    </row>
    <row r="1794" spans="1:39" x14ac:dyDescent="0.25">
      <c r="A1794" t="s">
        <v>6494</v>
      </c>
      <c r="B1794" t="s">
        <v>36</v>
      </c>
      <c r="C1794">
        <v>1161903</v>
      </c>
      <c r="D1794">
        <v>9834083602</v>
      </c>
      <c r="E1794" t="s">
        <v>6495</v>
      </c>
      <c r="F1794" t="s">
        <v>53</v>
      </c>
      <c r="G1794" t="s">
        <v>6496</v>
      </c>
      <c r="H1794" t="s">
        <v>38</v>
      </c>
      <c r="I1794" t="s">
        <v>39</v>
      </c>
      <c r="K1794" t="s">
        <v>40</v>
      </c>
      <c r="M1794">
        <v>391</v>
      </c>
      <c r="N1794" t="s">
        <v>64</v>
      </c>
      <c r="O1794" t="s">
        <v>41</v>
      </c>
      <c r="P1794">
        <v>391</v>
      </c>
      <c r="Q1794" t="s">
        <v>64</v>
      </c>
      <c r="R1794" t="s">
        <v>41</v>
      </c>
      <c r="T1794" t="s">
        <v>61</v>
      </c>
      <c r="U1794" t="s">
        <v>1244</v>
      </c>
      <c r="V1794" t="s">
        <v>44</v>
      </c>
      <c r="X1794" t="s">
        <v>45</v>
      </c>
      <c r="AA1794">
        <v>0</v>
      </c>
      <c r="AC1794">
        <v>0</v>
      </c>
      <c r="AG1794" t="s">
        <v>46</v>
      </c>
      <c r="AH1794" t="s">
        <v>158</v>
      </c>
      <c r="AI1794" s="1">
        <v>44718</v>
      </c>
      <c r="AJ1794">
        <v>9616.18</v>
      </c>
      <c r="AK1794" s="33">
        <f t="shared" si="81"/>
        <v>33</v>
      </c>
      <c r="AL1794" t="str">
        <f t="shared" si="82"/>
        <v>29-33</v>
      </c>
      <c r="AM1794" t="str">
        <f t="shared" si="83"/>
        <v>8.000 a 9.999</v>
      </c>
    </row>
    <row r="1795" spans="1:39" x14ac:dyDescent="0.25">
      <c r="A1795" t="s">
        <v>6497</v>
      </c>
      <c r="B1795" t="s">
        <v>36</v>
      </c>
      <c r="C1795">
        <v>2204511</v>
      </c>
      <c r="D1795">
        <v>75366347653</v>
      </c>
      <c r="E1795" t="s">
        <v>6498</v>
      </c>
      <c r="F1795" t="s">
        <v>53</v>
      </c>
      <c r="G1795" t="s">
        <v>6499</v>
      </c>
      <c r="H1795" t="s">
        <v>48</v>
      </c>
      <c r="I1795" t="s">
        <v>39</v>
      </c>
      <c r="K1795" t="s">
        <v>40</v>
      </c>
      <c r="L1795" t="s">
        <v>134</v>
      </c>
      <c r="M1795">
        <v>410</v>
      </c>
      <c r="N1795" t="s">
        <v>253</v>
      </c>
      <c r="O1795" t="s">
        <v>41</v>
      </c>
      <c r="P1795">
        <v>410</v>
      </c>
      <c r="Q1795" t="s">
        <v>253</v>
      </c>
      <c r="R1795" t="s">
        <v>41</v>
      </c>
      <c r="T1795" t="s">
        <v>61</v>
      </c>
      <c r="U1795" t="s">
        <v>1351</v>
      </c>
      <c r="V1795" t="s">
        <v>44</v>
      </c>
      <c r="X1795" t="s">
        <v>45</v>
      </c>
      <c r="AA1795">
        <v>0</v>
      </c>
      <c r="AC1795">
        <v>0</v>
      </c>
      <c r="AG1795" t="s">
        <v>46</v>
      </c>
      <c r="AH1795" t="s">
        <v>158</v>
      </c>
      <c r="AI1795" s="1">
        <v>38205</v>
      </c>
      <c r="AJ1795">
        <v>18135.34</v>
      </c>
      <c r="AK1795" s="33">
        <f t="shared" ref="AK1795:AK1858" si="84">(YEAR($AO$2))-YEAR(E1795)</f>
        <v>52</v>
      </c>
      <c r="AL1795" t="str">
        <f t="shared" ref="AL1795:AL1858" si="85">VLOOKUP(AK1795,$AQ$2:$AR$13,2,1)</f>
        <v>49-53</v>
      </c>
      <c r="AM1795" t="str">
        <f t="shared" ref="AM1795:AM1858" si="86">VLOOKUP(AJ1795,$AS$2:$AT$12,2,1)</f>
        <v>18.000 a 19.999</v>
      </c>
    </row>
    <row r="1796" spans="1:39" x14ac:dyDescent="0.25">
      <c r="A1796" t="s">
        <v>6500</v>
      </c>
      <c r="B1796" t="s">
        <v>36</v>
      </c>
      <c r="C1796">
        <v>2378314</v>
      </c>
      <c r="D1796">
        <v>21670506827</v>
      </c>
      <c r="E1796" t="s">
        <v>255</v>
      </c>
      <c r="F1796" t="s">
        <v>53</v>
      </c>
      <c r="G1796" t="s">
        <v>6501</v>
      </c>
      <c r="H1796" t="s">
        <v>48</v>
      </c>
      <c r="I1796" t="s">
        <v>39</v>
      </c>
      <c r="K1796" t="s">
        <v>72</v>
      </c>
      <c r="M1796">
        <v>332</v>
      </c>
      <c r="N1796" t="s">
        <v>82</v>
      </c>
      <c r="O1796" t="s">
        <v>81</v>
      </c>
      <c r="P1796">
        <v>332</v>
      </c>
      <c r="Q1796" t="s">
        <v>82</v>
      </c>
      <c r="R1796" t="s">
        <v>81</v>
      </c>
      <c r="T1796" t="s">
        <v>61</v>
      </c>
      <c r="U1796" t="s">
        <v>1236</v>
      </c>
      <c r="V1796" t="s">
        <v>44</v>
      </c>
      <c r="X1796" t="s">
        <v>45</v>
      </c>
      <c r="AA1796">
        <v>0</v>
      </c>
      <c r="AC1796">
        <v>0</v>
      </c>
      <c r="AG1796" t="s">
        <v>46</v>
      </c>
      <c r="AH1796" t="s">
        <v>158</v>
      </c>
      <c r="AI1796" s="1">
        <v>42809</v>
      </c>
      <c r="AJ1796">
        <v>12272.12</v>
      </c>
      <c r="AK1796" s="33">
        <f t="shared" si="84"/>
        <v>39</v>
      </c>
      <c r="AL1796" t="str">
        <f t="shared" si="85"/>
        <v>39-43</v>
      </c>
      <c r="AM1796" t="str">
        <f t="shared" si="86"/>
        <v>12.000 a 13.999</v>
      </c>
    </row>
    <row r="1797" spans="1:39" x14ac:dyDescent="0.25">
      <c r="A1797" t="s">
        <v>6502</v>
      </c>
      <c r="B1797" t="s">
        <v>36</v>
      </c>
      <c r="C1797">
        <v>1142621</v>
      </c>
      <c r="D1797">
        <v>8844928850</v>
      </c>
      <c r="E1797" t="s">
        <v>6503</v>
      </c>
      <c r="F1797" t="s">
        <v>53</v>
      </c>
      <c r="G1797" t="s">
        <v>6504</v>
      </c>
      <c r="H1797" t="s">
        <v>48</v>
      </c>
      <c r="I1797" t="s">
        <v>39</v>
      </c>
      <c r="K1797" t="s">
        <v>72</v>
      </c>
      <c r="L1797" t="s">
        <v>6505</v>
      </c>
      <c r="M1797">
        <v>391</v>
      </c>
      <c r="N1797" t="s">
        <v>64</v>
      </c>
      <c r="O1797" t="s">
        <v>41</v>
      </c>
      <c r="P1797">
        <v>391</v>
      </c>
      <c r="Q1797" t="s">
        <v>64</v>
      </c>
      <c r="R1797" t="s">
        <v>41</v>
      </c>
      <c r="T1797" t="s">
        <v>61</v>
      </c>
      <c r="U1797" t="s">
        <v>1241</v>
      </c>
      <c r="V1797" t="s">
        <v>44</v>
      </c>
      <c r="X1797" t="s">
        <v>45</v>
      </c>
      <c r="AA1797">
        <v>26280</v>
      </c>
      <c r="AB1797" t="s">
        <v>452</v>
      </c>
      <c r="AC1797">
        <v>0</v>
      </c>
      <c r="AG1797" t="s">
        <v>46</v>
      </c>
      <c r="AH1797" t="s">
        <v>158</v>
      </c>
      <c r="AI1797" s="1">
        <v>36557</v>
      </c>
      <c r="AJ1797">
        <v>19097.669999999998</v>
      </c>
      <c r="AK1797" s="33">
        <f t="shared" si="84"/>
        <v>55</v>
      </c>
      <c r="AL1797" t="str">
        <f t="shared" si="85"/>
        <v>54-58</v>
      </c>
      <c r="AM1797" t="str">
        <f t="shared" si="86"/>
        <v>18.000 a 19.999</v>
      </c>
    </row>
    <row r="1798" spans="1:39" x14ac:dyDescent="0.25">
      <c r="A1798" t="s">
        <v>6506</v>
      </c>
      <c r="B1798" t="s">
        <v>36</v>
      </c>
      <c r="C1798">
        <v>1714745</v>
      </c>
      <c r="D1798">
        <v>8551562878</v>
      </c>
      <c r="E1798" t="s">
        <v>6507</v>
      </c>
      <c r="F1798" t="s">
        <v>53</v>
      </c>
      <c r="G1798" t="s">
        <v>6508</v>
      </c>
      <c r="H1798" t="s">
        <v>48</v>
      </c>
      <c r="I1798" t="s">
        <v>39</v>
      </c>
      <c r="K1798" t="s">
        <v>72</v>
      </c>
      <c r="M1798">
        <v>332</v>
      </c>
      <c r="N1798" t="s">
        <v>82</v>
      </c>
      <c r="O1798" t="s">
        <v>81</v>
      </c>
      <c r="P1798">
        <v>332</v>
      </c>
      <c r="Q1798" t="s">
        <v>82</v>
      </c>
      <c r="R1798" t="s">
        <v>81</v>
      </c>
      <c r="T1798" t="s">
        <v>61</v>
      </c>
      <c r="U1798" t="s">
        <v>1269</v>
      </c>
      <c r="V1798" t="s">
        <v>44</v>
      </c>
      <c r="X1798" t="s">
        <v>45</v>
      </c>
      <c r="AA1798">
        <v>0</v>
      </c>
      <c r="AC1798">
        <v>0</v>
      </c>
      <c r="AG1798" t="s">
        <v>46</v>
      </c>
      <c r="AH1798" t="s">
        <v>158</v>
      </c>
      <c r="AI1798" s="1">
        <v>40435</v>
      </c>
      <c r="AJ1798">
        <v>18454.509999999998</v>
      </c>
      <c r="AK1798" s="33">
        <f t="shared" si="84"/>
        <v>57</v>
      </c>
      <c r="AL1798" t="str">
        <f t="shared" si="85"/>
        <v>54-58</v>
      </c>
      <c r="AM1798" t="str">
        <f t="shared" si="86"/>
        <v>18.000 a 19.999</v>
      </c>
    </row>
    <row r="1799" spans="1:39" x14ac:dyDescent="0.25">
      <c r="A1799" t="s">
        <v>6509</v>
      </c>
      <c r="B1799" t="s">
        <v>36</v>
      </c>
      <c r="C1799">
        <v>411798</v>
      </c>
      <c r="D1799">
        <v>77804341849</v>
      </c>
      <c r="E1799" t="s">
        <v>6510</v>
      </c>
      <c r="F1799" t="s">
        <v>53</v>
      </c>
      <c r="G1799" t="s">
        <v>6511</v>
      </c>
      <c r="H1799" t="s">
        <v>48</v>
      </c>
      <c r="I1799" t="s">
        <v>39</v>
      </c>
      <c r="K1799" t="s">
        <v>72</v>
      </c>
      <c r="L1799" t="s">
        <v>724</v>
      </c>
      <c r="M1799">
        <v>1</v>
      </c>
      <c r="N1799" t="s">
        <v>707</v>
      </c>
      <c r="O1799" t="s">
        <v>41</v>
      </c>
      <c r="P1799">
        <v>399</v>
      </c>
      <c r="Q1799" t="s">
        <v>115</v>
      </c>
      <c r="R1799" t="s">
        <v>70</v>
      </c>
      <c r="T1799" t="s">
        <v>61</v>
      </c>
      <c r="U1799" t="s">
        <v>1252</v>
      </c>
      <c r="V1799" t="s">
        <v>44</v>
      </c>
      <c r="X1799" t="s">
        <v>45</v>
      </c>
      <c r="AA1799">
        <v>0</v>
      </c>
      <c r="AC1799">
        <v>0</v>
      </c>
      <c r="AG1799" t="s">
        <v>46</v>
      </c>
      <c r="AH1799" t="s">
        <v>158</v>
      </c>
      <c r="AI1799" s="1">
        <v>27942</v>
      </c>
      <c r="AJ1799">
        <v>40764.639999999999</v>
      </c>
      <c r="AK1799" s="33">
        <f t="shared" si="84"/>
        <v>70</v>
      </c>
      <c r="AL1799" t="str">
        <f t="shared" si="85"/>
        <v>69 ou mais</v>
      </c>
      <c r="AM1799" t="str">
        <f t="shared" si="86"/>
        <v>20.000 ou mais</v>
      </c>
    </row>
    <row r="1800" spans="1:39" x14ac:dyDescent="0.25">
      <c r="A1800" t="s">
        <v>6512</v>
      </c>
      <c r="B1800" t="s">
        <v>36</v>
      </c>
      <c r="C1800">
        <v>2445608</v>
      </c>
      <c r="D1800">
        <v>50772350159</v>
      </c>
      <c r="E1800" t="s">
        <v>762</v>
      </c>
      <c r="F1800" t="s">
        <v>53</v>
      </c>
      <c r="G1800" t="s">
        <v>6513</v>
      </c>
      <c r="H1800" t="s">
        <v>38</v>
      </c>
      <c r="I1800" t="s">
        <v>39</v>
      </c>
      <c r="K1800" t="s">
        <v>56</v>
      </c>
      <c r="L1800" t="s">
        <v>537</v>
      </c>
      <c r="M1800">
        <v>360</v>
      </c>
      <c r="N1800" t="s">
        <v>455</v>
      </c>
      <c r="O1800" t="s">
        <v>41</v>
      </c>
      <c r="P1800">
        <v>360</v>
      </c>
      <c r="Q1800" t="s">
        <v>455</v>
      </c>
      <c r="R1800" t="s">
        <v>41</v>
      </c>
      <c r="T1800" t="s">
        <v>52</v>
      </c>
      <c r="U1800" t="s">
        <v>1434</v>
      </c>
      <c r="V1800" t="s">
        <v>44</v>
      </c>
      <c r="X1800" t="s">
        <v>45</v>
      </c>
      <c r="AA1800">
        <v>0</v>
      </c>
      <c r="AC1800">
        <v>0</v>
      </c>
      <c r="AG1800" t="s">
        <v>46</v>
      </c>
      <c r="AH1800" t="s">
        <v>71</v>
      </c>
      <c r="AI1800" s="1">
        <v>40385</v>
      </c>
      <c r="AJ1800">
        <v>3251.44</v>
      </c>
      <c r="AK1800" s="33">
        <f t="shared" si="84"/>
        <v>50</v>
      </c>
      <c r="AL1800" t="str">
        <f t="shared" si="85"/>
        <v>49-53</v>
      </c>
      <c r="AM1800" t="str">
        <f t="shared" si="86"/>
        <v>2.000 a 3.999</v>
      </c>
    </row>
    <row r="1801" spans="1:39" x14ac:dyDescent="0.25">
      <c r="A1801" t="s">
        <v>6514</v>
      </c>
      <c r="B1801" t="s">
        <v>36</v>
      </c>
      <c r="C1801">
        <v>1035019</v>
      </c>
      <c r="D1801">
        <v>56501447615</v>
      </c>
      <c r="E1801" t="s">
        <v>1271</v>
      </c>
      <c r="F1801" t="s">
        <v>37</v>
      </c>
      <c r="G1801" t="s">
        <v>6515</v>
      </c>
      <c r="H1801" t="s">
        <v>48</v>
      </c>
      <c r="I1801" t="s">
        <v>39</v>
      </c>
      <c r="K1801" t="s">
        <v>40</v>
      </c>
      <c r="L1801" t="s">
        <v>124</v>
      </c>
      <c r="M1801">
        <v>363</v>
      </c>
      <c r="N1801" t="s">
        <v>155</v>
      </c>
      <c r="O1801" t="s">
        <v>41</v>
      </c>
      <c r="P1801">
        <v>363</v>
      </c>
      <c r="Q1801" t="s">
        <v>155</v>
      </c>
      <c r="R1801" t="s">
        <v>41</v>
      </c>
      <c r="T1801" t="s">
        <v>61</v>
      </c>
      <c r="U1801" t="s">
        <v>1241</v>
      </c>
      <c r="V1801" t="s">
        <v>44</v>
      </c>
      <c r="X1801" t="s">
        <v>45</v>
      </c>
      <c r="AA1801">
        <v>0</v>
      </c>
      <c r="AC1801">
        <v>0</v>
      </c>
      <c r="AG1801" t="s">
        <v>46</v>
      </c>
      <c r="AH1801" t="s">
        <v>158</v>
      </c>
      <c r="AI1801" s="1">
        <v>33697</v>
      </c>
      <c r="AJ1801">
        <v>19184.48</v>
      </c>
      <c r="AK1801" s="33">
        <f t="shared" si="84"/>
        <v>55</v>
      </c>
      <c r="AL1801" t="str">
        <f t="shared" si="85"/>
        <v>54-58</v>
      </c>
      <c r="AM1801" t="str">
        <f t="shared" si="86"/>
        <v>18.000 a 19.999</v>
      </c>
    </row>
    <row r="1802" spans="1:39" x14ac:dyDescent="0.25">
      <c r="A1802" t="s">
        <v>6516</v>
      </c>
      <c r="B1802" t="s">
        <v>36</v>
      </c>
      <c r="C1802">
        <v>2213497</v>
      </c>
      <c r="D1802">
        <v>3234590648</v>
      </c>
      <c r="E1802" t="s">
        <v>915</v>
      </c>
      <c r="F1802" t="s">
        <v>37</v>
      </c>
      <c r="G1802" t="s">
        <v>6517</v>
      </c>
      <c r="H1802" t="s">
        <v>48</v>
      </c>
      <c r="I1802" t="s">
        <v>39</v>
      </c>
      <c r="K1802" t="s">
        <v>40</v>
      </c>
      <c r="M1802">
        <v>806</v>
      </c>
      <c r="N1802" t="s">
        <v>265</v>
      </c>
      <c r="O1802" t="s">
        <v>41</v>
      </c>
      <c r="P1802">
        <v>806</v>
      </c>
      <c r="Q1802" t="s">
        <v>265</v>
      </c>
      <c r="R1802" t="s">
        <v>41</v>
      </c>
      <c r="T1802" t="s">
        <v>61</v>
      </c>
      <c r="U1802" t="s">
        <v>1278</v>
      </c>
      <c r="V1802" t="s">
        <v>44</v>
      </c>
      <c r="X1802" t="s">
        <v>45</v>
      </c>
      <c r="AA1802">
        <v>0</v>
      </c>
      <c r="AC1802">
        <v>0</v>
      </c>
      <c r="AG1802" t="s">
        <v>46</v>
      </c>
      <c r="AH1802" t="s">
        <v>158</v>
      </c>
      <c r="AI1802" s="1">
        <v>42094</v>
      </c>
      <c r="AJ1802">
        <v>12763.01</v>
      </c>
      <c r="AK1802" s="33">
        <f t="shared" si="84"/>
        <v>47</v>
      </c>
      <c r="AL1802" t="str">
        <f t="shared" si="85"/>
        <v>44-48</v>
      </c>
      <c r="AM1802" t="str">
        <f t="shared" si="86"/>
        <v>12.000 a 13.999</v>
      </c>
    </row>
    <row r="1803" spans="1:39" x14ac:dyDescent="0.25">
      <c r="A1803" t="s">
        <v>6518</v>
      </c>
      <c r="B1803" t="s">
        <v>36</v>
      </c>
      <c r="C1803">
        <v>1677651</v>
      </c>
      <c r="D1803">
        <v>57669546620</v>
      </c>
      <c r="E1803" t="s">
        <v>6519</v>
      </c>
      <c r="F1803" t="s">
        <v>37</v>
      </c>
      <c r="G1803" t="s">
        <v>6520</v>
      </c>
      <c r="H1803" t="s">
        <v>48</v>
      </c>
      <c r="I1803" t="s">
        <v>39</v>
      </c>
      <c r="K1803" t="s">
        <v>40</v>
      </c>
      <c r="L1803" t="s">
        <v>54</v>
      </c>
      <c r="M1803">
        <v>798</v>
      </c>
      <c r="N1803" t="s">
        <v>518</v>
      </c>
      <c r="O1803" t="s">
        <v>55</v>
      </c>
      <c r="P1803">
        <v>1155</v>
      </c>
      <c r="Q1803" t="s">
        <v>188</v>
      </c>
      <c r="R1803" t="s">
        <v>55</v>
      </c>
      <c r="T1803" t="s">
        <v>61</v>
      </c>
      <c r="U1803" t="s">
        <v>1269</v>
      </c>
      <c r="V1803" t="s">
        <v>44</v>
      </c>
      <c r="X1803" t="s">
        <v>45</v>
      </c>
      <c r="AA1803">
        <v>0</v>
      </c>
      <c r="AC1803">
        <v>0</v>
      </c>
      <c r="AG1803" t="s">
        <v>46</v>
      </c>
      <c r="AH1803" t="s">
        <v>158</v>
      </c>
      <c r="AI1803" s="1">
        <v>39835</v>
      </c>
      <c r="AJ1803">
        <v>17945.810000000001</v>
      </c>
      <c r="AK1803" s="33">
        <f t="shared" si="84"/>
        <v>58</v>
      </c>
      <c r="AL1803" t="str">
        <f t="shared" si="85"/>
        <v>54-58</v>
      </c>
      <c r="AM1803" t="str">
        <f t="shared" si="86"/>
        <v>16.000 a 17.999</v>
      </c>
    </row>
    <row r="1804" spans="1:39" x14ac:dyDescent="0.25">
      <c r="A1804" t="s">
        <v>6521</v>
      </c>
      <c r="B1804" t="s">
        <v>36</v>
      </c>
      <c r="C1804">
        <v>2279942</v>
      </c>
      <c r="D1804">
        <v>32027457860</v>
      </c>
      <c r="E1804" t="s">
        <v>6522</v>
      </c>
      <c r="F1804" t="s">
        <v>37</v>
      </c>
      <c r="G1804" t="s">
        <v>6523</v>
      </c>
      <c r="H1804" t="s">
        <v>48</v>
      </c>
      <c r="I1804" t="s">
        <v>39</v>
      </c>
      <c r="K1804" t="s">
        <v>72</v>
      </c>
      <c r="M1804">
        <v>305</v>
      </c>
      <c r="N1804" t="s">
        <v>100</v>
      </c>
      <c r="O1804" t="s">
        <v>86</v>
      </c>
      <c r="P1804">
        <v>305</v>
      </c>
      <c r="Q1804" t="s">
        <v>100</v>
      </c>
      <c r="R1804" t="s">
        <v>86</v>
      </c>
      <c r="T1804" t="s">
        <v>61</v>
      </c>
      <c r="U1804" t="s">
        <v>1236</v>
      </c>
      <c r="V1804" t="s">
        <v>44</v>
      </c>
      <c r="X1804" t="s">
        <v>45</v>
      </c>
      <c r="AA1804">
        <v>0</v>
      </c>
      <c r="AC1804">
        <v>0</v>
      </c>
      <c r="AG1804" t="s">
        <v>46</v>
      </c>
      <c r="AH1804" t="s">
        <v>158</v>
      </c>
      <c r="AI1804" s="1">
        <v>42416</v>
      </c>
      <c r="AJ1804">
        <v>12809.66</v>
      </c>
      <c r="AK1804" s="33">
        <f t="shared" si="84"/>
        <v>39</v>
      </c>
      <c r="AL1804" t="str">
        <f t="shared" si="85"/>
        <v>39-43</v>
      </c>
      <c r="AM1804" t="str">
        <f t="shared" si="86"/>
        <v>12.000 a 13.999</v>
      </c>
    </row>
    <row r="1805" spans="1:39" x14ac:dyDescent="0.25">
      <c r="A1805" t="s">
        <v>6524</v>
      </c>
      <c r="B1805" t="s">
        <v>36</v>
      </c>
      <c r="C1805">
        <v>3204632</v>
      </c>
      <c r="D1805">
        <v>13888618878</v>
      </c>
      <c r="E1805" t="s">
        <v>1564</v>
      </c>
      <c r="F1805" t="s">
        <v>37</v>
      </c>
      <c r="G1805" t="s">
        <v>6525</v>
      </c>
      <c r="H1805" t="s">
        <v>48</v>
      </c>
      <c r="I1805" t="s">
        <v>39</v>
      </c>
      <c r="K1805" t="s">
        <v>72</v>
      </c>
      <c r="M1805">
        <v>363</v>
      </c>
      <c r="N1805" t="s">
        <v>155</v>
      </c>
      <c r="O1805" t="s">
        <v>41</v>
      </c>
      <c r="P1805">
        <v>363</v>
      </c>
      <c r="Q1805" t="s">
        <v>155</v>
      </c>
      <c r="R1805" t="s">
        <v>41</v>
      </c>
      <c r="T1805" t="s">
        <v>61</v>
      </c>
      <c r="U1805" t="s">
        <v>1534</v>
      </c>
      <c r="V1805" t="s">
        <v>44</v>
      </c>
      <c r="X1805" t="s">
        <v>45</v>
      </c>
      <c r="AA1805">
        <v>0</v>
      </c>
      <c r="AC1805">
        <v>0</v>
      </c>
      <c r="AG1805" t="s">
        <v>46</v>
      </c>
      <c r="AH1805" t="s">
        <v>158</v>
      </c>
      <c r="AI1805" s="1">
        <v>44082</v>
      </c>
      <c r="AJ1805">
        <v>10097</v>
      </c>
      <c r="AK1805" s="33">
        <f t="shared" si="84"/>
        <v>53</v>
      </c>
      <c r="AL1805" t="str">
        <f t="shared" si="85"/>
        <v>49-53</v>
      </c>
      <c r="AM1805" t="str">
        <f t="shared" si="86"/>
        <v>10.000 a 11.999</v>
      </c>
    </row>
    <row r="1806" spans="1:39" x14ac:dyDescent="0.25">
      <c r="A1806" t="s">
        <v>6526</v>
      </c>
      <c r="B1806" t="s">
        <v>36</v>
      </c>
      <c r="C1806">
        <v>2330900</v>
      </c>
      <c r="D1806">
        <v>612566684</v>
      </c>
      <c r="E1806" t="s">
        <v>5542</v>
      </c>
      <c r="F1806" t="s">
        <v>37</v>
      </c>
      <c r="G1806" t="s">
        <v>6527</v>
      </c>
      <c r="H1806" t="s">
        <v>48</v>
      </c>
      <c r="I1806" t="s">
        <v>39</v>
      </c>
      <c r="K1806" t="s">
        <v>40</v>
      </c>
      <c r="L1806" t="s">
        <v>59</v>
      </c>
      <c r="M1806">
        <v>369</v>
      </c>
      <c r="N1806" t="s">
        <v>242</v>
      </c>
      <c r="O1806" t="s">
        <v>41</v>
      </c>
      <c r="P1806">
        <v>369</v>
      </c>
      <c r="Q1806" t="s">
        <v>242</v>
      </c>
      <c r="R1806" t="s">
        <v>41</v>
      </c>
      <c r="T1806" t="s">
        <v>61</v>
      </c>
      <c r="U1806" t="s">
        <v>1241</v>
      </c>
      <c r="V1806" t="s">
        <v>44</v>
      </c>
      <c r="X1806" t="s">
        <v>45</v>
      </c>
      <c r="AA1806">
        <v>0</v>
      </c>
      <c r="AC1806">
        <v>0</v>
      </c>
      <c r="AG1806" t="s">
        <v>46</v>
      </c>
      <c r="AH1806" t="s">
        <v>158</v>
      </c>
      <c r="AI1806" s="1">
        <v>39716</v>
      </c>
      <c r="AJ1806">
        <v>18663.64</v>
      </c>
      <c r="AK1806" s="33">
        <f t="shared" si="84"/>
        <v>48</v>
      </c>
      <c r="AL1806" t="str">
        <f t="shared" si="85"/>
        <v>44-48</v>
      </c>
      <c r="AM1806" t="str">
        <f t="shared" si="86"/>
        <v>18.000 a 19.999</v>
      </c>
    </row>
    <row r="1807" spans="1:39" x14ac:dyDescent="0.25">
      <c r="A1807" t="s">
        <v>6528</v>
      </c>
      <c r="B1807" t="s">
        <v>36</v>
      </c>
      <c r="C1807">
        <v>2554643</v>
      </c>
      <c r="D1807">
        <v>3678747680</v>
      </c>
      <c r="E1807" t="s">
        <v>6529</v>
      </c>
      <c r="F1807" t="s">
        <v>53</v>
      </c>
      <c r="G1807" t="s">
        <v>6530</v>
      </c>
      <c r="H1807" t="s">
        <v>48</v>
      </c>
      <c r="I1807" t="s">
        <v>39</v>
      </c>
      <c r="K1807" t="s">
        <v>40</v>
      </c>
      <c r="L1807" t="s">
        <v>119</v>
      </c>
      <c r="M1807">
        <v>399</v>
      </c>
      <c r="N1807" t="s">
        <v>115</v>
      </c>
      <c r="O1807" t="s">
        <v>70</v>
      </c>
      <c r="P1807">
        <v>399</v>
      </c>
      <c r="Q1807" t="s">
        <v>115</v>
      </c>
      <c r="R1807" t="s">
        <v>70</v>
      </c>
      <c r="T1807" t="s">
        <v>61</v>
      </c>
      <c r="U1807" t="s">
        <v>1269</v>
      </c>
      <c r="V1807" t="s">
        <v>44</v>
      </c>
      <c r="X1807" t="s">
        <v>45</v>
      </c>
      <c r="AA1807">
        <v>0</v>
      </c>
      <c r="AC1807">
        <v>0</v>
      </c>
      <c r="AG1807" t="s">
        <v>46</v>
      </c>
      <c r="AH1807" t="s">
        <v>158</v>
      </c>
      <c r="AI1807" s="1">
        <v>40378</v>
      </c>
      <c r="AJ1807">
        <v>17945.810000000001</v>
      </c>
      <c r="AK1807" s="33">
        <f t="shared" si="84"/>
        <v>43</v>
      </c>
      <c r="AL1807" t="str">
        <f t="shared" si="85"/>
        <v>39-43</v>
      </c>
      <c r="AM1807" t="str">
        <f t="shared" si="86"/>
        <v>16.000 a 17.999</v>
      </c>
    </row>
    <row r="1808" spans="1:39" x14ac:dyDescent="0.25">
      <c r="A1808" t="s">
        <v>6531</v>
      </c>
      <c r="B1808" t="s">
        <v>36</v>
      </c>
      <c r="C1808">
        <v>1658894</v>
      </c>
      <c r="D1808">
        <v>82831017653</v>
      </c>
      <c r="E1808" t="s">
        <v>6232</v>
      </c>
      <c r="F1808" t="s">
        <v>37</v>
      </c>
      <c r="G1808" t="s">
        <v>6532</v>
      </c>
      <c r="H1808" t="s">
        <v>67</v>
      </c>
      <c r="I1808" t="s">
        <v>39</v>
      </c>
      <c r="K1808" t="s">
        <v>40</v>
      </c>
      <c r="L1808" t="s">
        <v>59</v>
      </c>
      <c r="M1808">
        <v>288</v>
      </c>
      <c r="N1808" t="s">
        <v>186</v>
      </c>
      <c r="O1808" t="s">
        <v>86</v>
      </c>
      <c r="P1808">
        <v>288</v>
      </c>
      <c r="Q1808" t="s">
        <v>186</v>
      </c>
      <c r="R1808" t="s">
        <v>86</v>
      </c>
      <c r="T1808" t="s">
        <v>61</v>
      </c>
      <c r="U1808" t="s">
        <v>1241</v>
      </c>
      <c r="V1808" t="s">
        <v>44</v>
      </c>
      <c r="X1808" t="s">
        <v>45</v>
      </c>
      <c r="AA1808">
        <v>0</v>
      </c>
      <c r="AC1808">
        <v>0</v>
      </c>
      <c r="AG1808" t="s">
        <v>46</v>
      </c>
      <c r="AH1808" t="s">
        <v>158</v>
      </c>
      <c r="AI1808" s="1">
        <v>39720</v>
      </c>
      <c r="AJ1808">
        <v>20147.12</v>
      </c>
      <c r="AK1808" s="33">
        <f t="shared" si="84"/>
        <v>50</v>
      </c>
      <c r="AL1808" t="str">
        <f t="shared" si="85"/>
        <v>49-53</v>
      </c>
      <c r="AM1808" t="str">
        <f t="shared" si="86"/>
        <v>20.000 ou mais</v>
      </c>
    </row>
    <row r="1809" spans="1:39" x14ac:dyDescent="0.25">
      <c r="A1809" t="s">
        <v>6533</v>
      </c>
      <c r="B1809" t="s">
        <v>36</v>
      </c>
      <c r="C1809">
        <v>3487293</v>
      </c>
      <c r="D1809">
        <v>84887613687</v>
      </c>
      <c r="E1809" t="s">
        <v>6534</v>
      </c>
      <c r="F1809" t="s">
        <v>37</v>
      </c>
      <c r="G1809" t="s">
        <v>6535</v>
      </c>
      <c r="H1809" t="s">
        <v>48</v>
      </c>
      <c r="I1809" t="s">
        <v>39</v>
      </c>
      <c r="K1809" t="s">
        <v>40</v>
      </c>
      <c r="L1809" t="s">
        <v>209</v>
      </c>
      <c r="M1809">
        <v>349</v>
      </c>
      <c r="N1809" t="s">
        <v>65</v>
      </c>
      <c r="O1809" t="s">
        <v>41</v>
      </c>
      <c r="P1809">
        <v>349</v>
      </c>
      <c r="Q1809" t="s">
        <v>65</v>
      </c>
      <c r="R1809" t="s">
        <v>41</v>
      </c>
      <c r="T1809" t="s">
        <v>61</v>
      </c>
      <c r="U1809" t="s">
        <v>1257</v>
      </c>
      <c r="V1809" t="s">
        <v>44</v>
      </c>
      <c r="X1809" t="s">
        <v>45</v>
      </c>
      <c r="AA1809">
        <v>0</v>
      </c>
      <c r="AC1809">
        <v>0</v>
      </c>
      <c r="AG1809" t="s">
        <v>46</v>
      </c>
      <c r="AH1809" t="s">
        <v>158</v>
      </c>
      <c r="AI1809" s="1">
        <v>43028</v>
      </c>
      <c r="AJ1809">
        <v>11800.12</v>
      </c>
      <c r="AK1809" s="33">
        <f t="shared" si="84"/>
        <v>50</v>
      </c>
      <c r="AL1809" t="str">
        <f t="shared" si="85"/>
        <v>49-53</v>
      </c>
      <c r="AM1809" t="str">
        <f t="shared" si="86"/>
        <v>10.000 a 11.999</v>
      </c>
    </row>
    <row r="1810" spans="1:39" x14ac:dyDescent="0.25">
      <c r="A1810" t="s">
        <v>6536</v>
      </c>
      <c r="B1810" t="s">
        <v>36</v>
      </c>
      <c r="C1810">
        <v>1933336</v>
      </c>
      <c r="D1810">
        <v>18110261841</v>
      </c>
      <c r="E1810" t="s">
        <v>6537</v>
      </c>
      <c r="F1810" t="s">
        <v>37</v>
      </c>
      <c r="G1810" t="s">
        <v>6538</v>
      </c>
      <c r="H1810" t="s">
        <v>48</v>
      </c>
      <c r="I1810" t="s">
        <v>39</v>
      </c>
      <c r="K1810" t="s">
        <v>72</v>
      </c>
      <c r="M1810">
        <v>801</v>
      </c>
      <c r="N1810" t="s">
        <v>802</v>
      </c>
      <c r="O1810" t="s">
        <v>55</v>
      </c>
      <c r="P1810">
        <v>1152</v>
      </c>
      <c r="Q1810" t="s">
        <v>113</v>
      </c>
      <c r="R1810" t="s">
        <v>55</v>
      </c>
      <c r="T1810" t="s">
        <v>61</v>
      </c>
      <c r="U1810" t="s">
        <v>1285</v>
      </c>
      <c r="V1810" t="s">
        <v>44</v>
      </c>
      <c r="X1810" t="s">
        <v>45</v>
      </c>
      <c r="AA1810">
        <v>0</v>
      </c>
      <c r="AC1810">
        <v>0</v>
      </c>
      <c r="AG1810" t="s">
        <v>46</v>
      </c>
      <c r="AH1810" t="s">
        <v>158</v>
      </c>
      <c r="AI1810" s="1">
        <v>41001</v>
      </c>
      <c r="AJ1810">
        <v>17255.59</v>
      </c>
      <c r="AK1810" s="33">
        <f t="shared" si="84"/>
        <v>50</v>
      </c>
      <c r="AL1810" t="str">
        <f t="shared" si="85"/>
        <v>49-53</v>
      </c>
      <c r="AM1810" t="str">
        <f t="shared" si="86"/>
        <v>16.000 a 17.999</v>
      </c>
    </row>
    <row r="1811" spans="1:39" x14ac:dyDescent="0.25">
      <c r="A1811" t="s">
        <v>6539</v>
      </c>
      <c r="B1811" t="s">
        <v>36</v>
      </c>
      <c r="C1811">
        <v>1664541</v>
      </c>
      <c r="D1811">
        <v>60747811687</v>
      </c>
      <c r="E1811" t="s">
        <v>6540</v>
      </c>
      <c r="F1811" t="s">
        <v>53</v>
      </c>
      <c r="G1811" t="s">
        <v>6541</v>
      </c>
      <c r="H1811" t="s">
        <v>48</v>
      </c>
      <c r="I1811" t="s">
        <v>39</v>
      </c>
      <c r="K1811" t="s">
        <v>40</v>
      </c>
      <c r="L1811" t="s">
        <v>6542</v>
      </c>
      <c r="M1811">
        <v>340</v>
      </c>
      <c r="N1811" t="s">
        <v>143</v>
      </c>
      <c r="O1811" t="s">
        <v>41</v>
      </c>
      <c r="P1811">
        <v>340</v>
      </c>
      <c r="Q1811" t="s">
        <v>143</v>
      </c>
      <c r="R1811" t="s">
        <v>41</v>
      </c>
      <c r="T1811" t="s">
        <v>61</v>
      </c>
      <c r="U1811" t="s">
        <v>1241</v>
      </c>
      <c r="V1811" t="s">
        <v>44</v>
      </c>
      <c r="X1811" t="s">
        <v>45</v>
      </c>
      <c r="AA1811">
        <v>0</v>
      </c>
      <c r="AC1811">
        <v>0</v>
      </c>
      <c r="AG1811" t="s">
        <v>46</v>
      </c>
      <c r="AH1811" t="s">
        <v>158</v>
      </c>
      <c r="AI1811" s="1">
        <v>39762</v>
      </c>
      <c r="AJ1811">
        <v>19166.11</v>
      </c>
      <c r="AK1811" s="33">
        <f t="shared" si="84"/>
        <v>55</v>
      </c>
      <c r="AL1811" t="str">
        <f t="shared" si="85"/>
        <v>54-58</v>
      </c>
      <c r="AM1811" t="str">
        <f t="shared" si="86"/>
        <v>18.000 a 19.999</v>
      </c>
    </row>
    <row r="1812" spans="1:39" x14ac:dyDescent="0.25">
      <c r="A1812" t="s">
        <v>6543</v>
      </c>
      <c r="B1812" t="s">
        <v>36</v>
      </c>
      <c r="C1812">
        <v>1833013</v>
      </c>
      <c r="D1812">
        <v>78862922191</v>
      </c>
      <c r="E1812" t="s">
        <v>6544</v>
      </c>
      <c r="F1812" t="s">
        <v>37</v>
      </c>
      <c r="G1812" t="s">
        <v>6545</v>
      </c>
      <c r="H1812" t="s">
        <v>48</v>
      </c>
      <c r="I1812" t="s">
        <v>39</v>
      </c>
      <c r="K1812" t="s">
        <v>72</v>
      </c>
      <c r="M1812">
        <v>787</v>
      </c>
      <c r="N1812" t="s">
        <v>268</v>
      </c>
      <c r="O1812" t="s">
        <v>142</v>
      </c>
      <c r="P1812">
        <v>301</v>
      </c>
      <c r="Q1812" t="s">
        <v>69</v>
      </c>
      <c r="R1812" t="s">
        <v>70</v>
      </c>
      <c r="T1812" t="s">
        <v>61</v>
      </c>
      <c r="U1812" t="s">
        <v>1285</v>
      </c>
      <c r="V1812" t="s">
        <v>44</v>
      </c>
      <c r="X1812" t="s">
        <v>45</v>
      </c>
      <c r="Z1812" t="s">
        <v>6546</v>
      </c>
      <c r="AA1812">
        <v>0</v>
      </c>
      <c r="AC1812">
        <v>0</v>
      </c>
      <c r="AE1812" t="s">
        <v>6547</v>
      </c>
      <c r="AF1812" t="s">
        <v>6548</v>
      </c>
      <c r="AG1812" t="s">
        <v>46</v>
      </c>
      <c r="AH1812" t="s">
        <v>158</v>
      </c>
      <c r="AI1812" s="1">
        <v>40998</v>
      </c>
      <c r="AJ1812">
        <v>17255.59</v>
      </c>
      <c r="AK1812" s="33">
        <f t="shared" si="84"/>
        <v>45</v>
      </c>
      <c r="AL1812" t="str">
        <f t="shared" si="85"/>
        <v>44-48</v>
      </c>
      <c r="AM1812" t="str">
        <f t="shared" si="86"/>
        <v>16.000 a 17.999</v>
      </c>
    </row>
    <row r="1813" spans="1:39" x14ac:dyDescent="0.25">
      <c r="A1813" t="s">
        <v>6549</v>
      </c>
      <c r="B1813" t="s">
        <v>36</v>
      </c>
      <c r="C1813">
        <v>1268055</v>
      </c>
      <c r="D1813">
        <v>6467957679</v>
      </c>
      <c r="E1813" t="s">
        <v>1003</v>
      </c>
      <c r="F1813" t="s">
        <v>37</v>
      </c>
      <c r="G1813" t="s">
        <v>6550</v>
      </c>
      <c r="H1813" t="s">
        <v>38</v>
      </c>
      <c r="I1813" t="s">
        <v>39</v>
      </c>
      <c r="K1813" t="s">
        <v>40</v>
      </c>
      <c r="M1813">
        <v>577</v>
      </c>
      <c r="N1813" t="s">
        <v>607</v>
      </c>
      <c r="O1813" t="s">
        <v>55</v>
      </c>
      <c r="P1813">
        <v>1158</v>
      </c>
      <c r="Q1813" t="s">
        <v>608</v>
      </c>
      <c r="R1813" t="s">
        <v>55</v>
      </c>
      <c r="T1813" t="s">
        <v>61</v>
      </c>
      <c r="U1813" t="s">
        <v>1236</v>
      </c>
      <c r="V1813" t="s">
        <v>44</v>
      </c>
      <c r="X1813" t="s">
        <v>45</v>
      </c>
      <c r="AA1813">
        <v>26235</v>
      </c>
      <c r="AB1813" t="s">
        <v>254</v>
      </c>
      <c r="AC1813">
        <v>0</v>
      </c>
      <c r="AG1813" t="s">
        <v>46</v>
      </c>
      <c r="AH1813" t="s">
        <v>158</v>
      </c>
      <c r="AI1813" s="1">
        <v>43780</v>
      </c>
      <c r="AJ1813">
        <v>12272.12</v>
      </c>
      <c r="AK1813" s="33">
        <f t="shared" si="84"/>
        <v>38</v>
      </c>
      <c r="AL1813" t="str">
        <f t="shared" si="85"/>
        <v>34-38</v>
      </c>
      <c r="AM1813" t="str">
        <f t="shared" si="86"/>
        <v>12.000 a 13.999</v>
      </c>
    </row>
    <row r="1814" spans="1:39" x14ac:dyDescent="0.25">
      <c r="A1814" t="s">
        <v>6551</v>
      </c>
      <c r="B1814" t="s">
        <v>36</v>
      </c>
      <c r="C1814">
        <v>2355459</v>
      </c>
      <c r="D1814">
        <v>93186045649</v>
      </c>
      <c r="E1814" t="s">
        <v>6552</v>
      </c>
      <c r="F1814" t="s">
        <v>37</v>
      </c>
      <c r="G1814" t="s">
        <v>6553</v>
      </c>
      <c r="H1814" t="s">
        <v>48</v>
      </c>
      <c r="I1814" t="s">
        <v>39</v>
      </c>
      <c r="K1814" t="s">
        <v>56</v>
      </c>
      <c r="L1814" t="s">
        <v>746</v>
      </c>
      <c r="M1814">
        <v>288</v>
      </c>
      <c r="N1814" t="s">
        <v>186</v>
      </c>
      <c r="O1814" t="s">
        <v>86</v>
      </c>
      <c r="P1814">
        <v>288</v>
      </c>
      <c r="Q1814" t="s">
        <v>186</v>
      </c>
      <c r="R1814" t="s">
        <v>86</v>
      </c>
      <c r="T1814" t="s">
        <v>61</v>
      </c>
      <c r="U1814" t="s">
        <v>1285</v>
      </c>
      <c r="V1814" t="s">
        <v>44</v>
      </c>
      <c r="X1814" t="s">
        <v>45</v>
      </c>
      <c r="AA1814">
        <v>0</v>
      </c>
      <c r="AC1814">
        <v>0</v>
      </c>
      <c r="AG1814" t="s">
        <v>46</v>
      </c>
      <c r="AH1814" t="s">
        <v>158</v>
      </c>
      <c r="AI1814" s="1">
        <v>40590</v>
      </c>
      <c r="AJ1814">
        <v>18058.169999999998</v>
      </c>
      <c r="AK1814" s="33">
        <f t="shared" si="84"/>
        <v>53</v>
      </c>
      <c r="AL1814" t="str">
        <f t="shared" si="85"/>
        <v>49-53</v>
      </c>
      <c r="AM1814" t="str">
        <f t="shared" si="86"/>
        <v>18.000 a 19.999</v>
      </c>
    </row>
    <row r="1815" spans="1:39" x14ac:dyDescent="0.25">
      <c r="A1815" t="s">
        <v>6554</v>
      </c>
      <c r="B1815" t="s">
        <v>36</v>
      </c>
      <c r="C1815">
        <v>1566497</v>
      </c>
      <c r="D1815">
        <v>26244723805</v>
      </c>
      <c r="E1815" t="s">
        <v>194</v>
      </c>
      <c r="F1815" t="s">
        <v>37</v>
      </c>
      <c r="G1815" t="s">
        <v>6555</v>
      </c>
      <c r="H1815" t="s">
        <v>48</v>
      </c>
      <c r="I1815" t="s">
        <v>39</v>
      </c>
      <c r="K1815" t="s">
        <v>72</v>
      </c>
      <c r="M1815">
        <v>391</v>
      </c>
      <c r="N1815" t="s">
        <v>64</v>
      </c>
      <c r="O1815" t="s">
        <v>41</v>
      </c>
      <c r="P1815">
        <v>391</v>
      </c>
      <c r="Q1815" t="s">
        <v>64</v>
      </c>
      <c r="R1815" t="s">
        <v>41</v>
      </c>
      <c r="T1815" t="s">
        <v>61</v>
      </c>
      <c r="U1815" t="s">
        <v>1241</v>
      </c>
      <c r="V1815" t="s">
        <v>44</v>
      </c>
      <c r="X1815" t="s">
        <v>45</v>
      </c>
      <c r="AA1815">
        <v>0</v>
      </c>
      <c r="AC1815">
        <v>0</v>
      </c>
      <c r="AG1815" t="s">
        <v>46</v>
      </c>
      <c r="AH1815" t="s">
        <v>158</v>
      </c>
      <c r="AI1815" s="1">
        <v>40024</v>
      </c>
      <c r="AJ1815">
        <v>18663.64</v>
      </c>
      <c r="AK1815" s="33">
        <f t="shared" si="84"/>
        <v>45</v>
      </c>
      <c r="AL1815" t="str">
        <f t="shared" si="85"/>
        <v>44-48</v>
      </c>
      <c r="AM1815" t="str">
        <f t="shared" si="86"/>
        <v>18.000 a 19.999</v>
      </c>
    </row>
    <row r="1816" spans="1:39" x14ac:dyDescent="0.25">
      <c r="A1816" t="s">
        <v>6556</v>
      </c>
      <c r="B1816" t="s">
        <v>36</v>
      </c>
      <c r="C1816">
        <v>2539208</v>
      </c>
      <c r="D1816">
        <v>1172938652</v>
      </c>
      <c r="E1816" t="s">
        <v>757</v>
      </c>
      <c r="F1816" t="s">
        <v>37</v>
      </c>
      <c r="G1816" t="s">
        <v>6557</v>
      </c>
      <c r="H1816" t="s">
        <v>48</v>
      </c>
      <c r="I1816" t="s">
        <v>39</v>
      </c>
      <c r="K1816" t="s">
        <v>40</v>
      </c>
      <c r="L1816" t="s">
        <v>59</v>
      </c>
      <c r="M1816">
        <v>407</v>
      </c>
      <c r="N1816" t="s">
        <v>161</v>
      </c>
      <c r="O1816" t="s">
        <v>41</v>
      </c>
      <c r="P1816">
        <v>407</v>
      </c>
      <c r="Q1816" t="s">
        <v>161</v>
      </c>
      <c r="R1816" t="s">
        <v>41</v>
      </c>
      <c r="T1816" t="s">
        <v>61</v>
      </c>
      <c r="U1816" t="s">
        <v>1241</v>
      </c>
      <c r="V1816" t="s">
        <v>44</v>
      </c>
      <c r="X1816" t="s">
        <v>45</v>
      </c>
      <c r="AA1816">
        <v>26235</v>
      </c>
      <c r="AB1816" t="s">
        <v>254</v>
      </c>
      <c r="AC1816">
        <v>0</v>
      </c>
      <c r="AG1816" t="s">
        <v>46</v>
      </c>
      <c r="AH1816" t="s">
        <v>158</v>
      </c>
      <c r="AI1816" s="1">
        <v>40360</v>
      </c>
      <c r="AJ1816">
        <v>18663.64</v>
      </c>
      <c r="AK1816" s="33">
        <f t="shared" si="84"/>
        <v>49</v>
      </c>
      <c r="AL1816" t="str">
        <f t="shared" si="85"/>
        <v>49-53</v>
      </c>
      <c r="AM1816" t="str">
        <f t="shared" si="86"/>
        <v>18.000 a 19.999</v>
      </c>
    </row>
    <row r="1817" spans="1:39" x14ac:dyDescent="0.25">
      <c r="A1817" t="s">
        <v>6558</v>
      </c>
      <c r="B1817" t="s">
        <v>36</v>
      </c>
      <c r="C1817">
        <v>1581664</v>
      </c>
      <c r="D1817">
        <v>1234059630</v>
      </c>
      <c r="E1817" t="s">
        <v>6559</v>
      </c>
      <c r="F1817" t="s">
        <v>37</v>
      </c>
      <c r="G1817" t="s">
        <v>6560</v>
      </c>
      <c r="H1817" t="s">
        <v>48</v>
      </c>
      <c r="I1817" t="s">
        <v>39</v>
      </c>
      <c r="K1817" t="s">
        <v>40</v>
      </c>
      <c r="L1817" t="s">
        <v>97</v>
      </c>
      <c r="M1817">
        <v>344</v>
      </c>
      <c r="N1817" t="s">
        <v>111</v>
      </c>
      <c r="O1817" t="s">
        <v>41</v>
      </c>
      <c r="P1817">
        <v>344</v>
      </c>
      <c r="Q1817" t="s">
        <v>111</v>
      </c>
      <c r="R1817" t="s">
        <v>41</v>
      </c>
      <c r="T1817" t="s">
        <v>61</v>
      </c>
      <c r="U1817" t="s">
        <v>1269</v>
      </c>
      <c r="V1817" t="s">
        <v>44</v>
      </c>
      <c r="X1817" t="s">
        <v>45</v>
      </c>
      <c r="AA1817">
        <v>0</v>
      </c>
      <c r="AC1817">
        <v>0</v>
      </c>
      <c r="AG1817" t="s">
        <v>46</v>
      </c>
      <c r="AH1817" t="s">
        <v>158</v>
      </c>
      <c r="AI1817" s="1">
        <v>39762</v>
      </c>
      <c r="AJ1817">
        <v>17945.810000000001</v>
      </c>
      <c r="AK1817" s="33">
        <f t="shared" si="84"/>
        <v>41</v>
      </c>
      <c r="AL1817" t="str">
        <f t="shared" si="85"/>
        <v>39-43</v>
      </c>
      <c r="AM1817" t="str">
        <f t="shared" si="86"/>
        <v>16.000 a 17.999</v>
      </c>
    </row>
    <row r="1818" spans="1:39" x14ac:dyDescent="0.25">
      <c r="A1818" t="s">
        <v>6561</v>
      </c>
      <c r="B1818" t="s">
        <v>36</v>
      </c>
      <c r="C1818">
        <v>2518918</v>
      </c>
      <c r="D1818">
        <v>3549340664</v>
      </c>
      <c r="E1818" t="s">
        <v>800</v>
      </c>
      <c r="F1818" t="s">
        <v>37</v>
      </c>
      <c r="G1818" t="s">
        <v>6562</v>
      </c>
      <c r="H1818" t="s">
        <v>48</v>
      </c>
      <c r="I1818" t="s">
        <v>39</v>
      </c>
      <c r="K1818" t="s">
        <v>56</v>
      </c>
      <c r="L1818" t="s">
        <v>108</v>
      </c>
      <c r="M1818">
        <v>314</v>
      </c>
      <c r="N1818" t="s">
        <v>135</v>
      </c>
      <c r="O1818" t="s">
        <v>86</v>
      </c>
      <c r="P1818">
        <v>314</v>
      </c>
      <c r="Q1818" t="s">
        <v>135</v>
      </c>
      <c r="R1818" t="s">
        <v>86</v>
      </c>
      <c r="T1818" t="s">
        <v>61</v>
      </c>
      <c r="U1818" t="s">
        <v>1236</v>
      </c>
      <c r="V1818" t="s">
        <v>44</v>
      </c>
      <c r="X1818" t="s">
        <v>45</v>
      </c>
      <c r="AA1818">
        <v>0</v>
      </c>
      <c r="AC1818">
        <v>0</v>
      </c>
      <c r="AG1818" t="s">
        <v>46</v>
      </c>
      <c r="AH1818" t="s">
        <v>158</v>
      </c>
      <c r="AI1818" s="1">
        <v>42615</v>
      </c>
      <c r="AJ1818">
        <v>13413.71</v>
      </c>
      <c r="AK1818" s="33">
        <f t="shared" si="84"/>
        <v>46</v>
      </c>
      <c r="AL1818" t="str">
        <f t="shared" si="85"/>
        <v>44-48</v>
      </c>
      <c r="AM1818" t="str">
        <f t="shared" si="86"/>
        <v>12.000 a 13.999</v>
      </c>
    </row>
    <row r="1819" spans="1:39" x14ac:dyDescent="0.25">
      <c r="A1819" t="s">
        <v>6563</v>
      </c>
      <c r="B1819" t="s">
        <v>36</v>
      </c>
      <c r="C1819">
        <v>2125772</v>
      </c>
      <c r="D1819">
        <v>22392445850</v>
      </c>
      <c r="E1819" t="s">
        <v>767</v>
      </c>
      <c r="F1819" t="s">
        <v>37</v>
      </c>
      <c r="G1819" t="s">
        <v>6564</v>
      </c>
      <c r="H1819" t="s">
        <v>38</v>
      </c>
      <c r="I1819" t="s">
        <v>39</v>
      </c>
      <c r="K1819" t="s">
        <v>72</v>
      </c>
      <c r="M1819">
        <v>363</v>
      </c>
      <c r="N1819" t="s">
        <v>155</v>
      </c>
      <c r="O1819" t="s">
        <v>41</v>
      </c>
      <c r="P1819">
        <v>363</v>
      </c>
      <c r="Q1819" t="s">
        <v>155</v>
      </c>
      <c r="R1819" t="s">
        <v>41</v>
      </c>
      <c r="T1819" t="s">
        <v>61</v>
      </c>
      <c r="U1819" t="s">
        <v>1278</v>
      </c>
      <c r="V1819" t="s">
        <v>44</v>
      </c>
      <c r="X1819" t="s">
        <v>45</v>
      </c>
      <c r="AA1819">
        <v>0</v>
      </c>
      <c r="AC1819">
        <v>0</v>
      </c>
      <c r="AG1819" t="s">
        <v>46</v>
      </c>
      <c r="AH1819" t="s">
        <v>158</v>
      </c>
      <c r="AI1819" s="1">
        <v>41786</v>
      </c>
      <c r="AJ1819">
        <v>12763.01</v>
      </c>
      <c r="AK1819" s="33">
        <f t="shared" si="84"/>
        <v>41</v>
      </c>
      <c r="AL1819" t="str">
        <f t="shared" si="85"/>
        <v>39-43</v>
      </c>
      <c r="AM1819" t="str">
        <f t="shared" si="86"/>
        <v>12.000 a 13.999</v>
      </c>
    </row>
    <row r="1820" spans="1:39" x14ac:dyDescent="0.25">
      <c r="A1820" t="s">
        <v>6565</v>
      </c>
      <c r="B1820" t="s">
        <v>36</v>
      </c>
      <c r="C1820">
        <v>1793765</v>
      </c>
      <c r="D1820">
        <v>4128527645</v>
      </c>
      <c r="E1820" t="s">
        <v>6566</v>
      </c>
      <c r="F1820" t="s">
        <v>37</v>
      </c>
      <c r="G1820" t="s">
        <v>6567</v>
      </c>
      <c r="H1820" t="s">
        <v>48</v>
      </c>
      <c r="I1820" t="s">
        <v>39</v>
      </c>
      <c r="K1820" t="s">
        <v>40</v>
      </c>
      <c r="M1820">
        <v>288</v>
      </c>
      <c r="N1820" t="s">
        <v>186</v>
      </c>
      <c r="O1820" t="s">
        <v>86</v>
      </c>
      <c r="P1820">
        <v>288</v>
      </c>
      <c r="Q1820" t="s">
        <v>186</v>
      </c>
      <c r="R1820" t="s">
        <v>86</v>
      </c>
      <c r="T1820" t="s">
        <v>61</v>
      </c>
      <c r="U1820" t="s">
        <v>1236</v>
      </c>
      <c r="V1820" t="s">
        <v>44</v>
      </c>
      <c r="X1820" t="s">
        <v>45</v>
      </c>
      <c r="AA1820">
        <v>0</v>
      </c>
      <c r="AC1820">
        <v>0</v>
      </c>
      <c r="AG1820" t="s">
        <v>46</v>
      </c>
      <c r="AH1820" t="s">
        <v>158</v>
      </c>
      <c r="AI1820" s="1">
        <v>42395</v>
      </c>
      <c r="AJ1820">
        <v>12842.91</v>
      </c>
      <c r="AK1820" s="33">
        <f t="shared" si="84"/>
        <v>43</v>
      </c>
      <c r="AL1820" t="str">
        <f t="shared" si="85"/>
        <v>39-43</v>
      </c>
      <c r="AM1820" t="str">
        <f t="shared" si="86"/>
        <v>12.000 a 13.999</v>
      </c>
    </row>
    <row r="1821" spans="1:39" x14ac:dyDescent="0.25">
      <c r="A1821" t="s">
        <v>6568</v>
      </c>
      <c r="B1821" t="s">
        <v>36</v>
      </c>
      <c r="C1821">
        <v>412380</v>
      </c>
      <c r="D1821">
        <v>47078049934</v>
      </c>
      <c r="E1821" t="s">
        <v>6569</v>
      </c>
      <c r="F1821" t="s">
        <v>37</v>
      </c>
      <c r="G1821" t="s">
        <v>6570</v>
      </c>
      <c r="H1821" t="s">
        <v>48</v>
      </c>
      <c r="I1821" t="s">
        <v>39</v>
      </c>
      <c r="K1821" t="s">
        <v>68</v>
      </c>
      <c r="L1821" t="s">
        <v>467</v>
      </c>
      <c r="M1821">
        <v>344</v>
      </c>
      <c r="N1821" t="s">
        <v>111</v>
      </c>
      <c r="O1821" t="s">
        <v>41</v>
      </c>
      <c r="P1821">
        <v>344</v>
      </c>
      <c r="Q1821" t="s">
        <v>111</v>
      </c>
      <c r="R1821" t="s">
        <v>41</v>
      </c>
      <c r="T1821" t="s">
        <v>61</v>
      </c>
      <c r="U1821" t="s">
        <v>1252</v>
      </c>
      <c r="V1821" t="s">
        <v>44</v>
      </c>
      <c r="X1821" t="s">
        <v>45</v>
      </c>
      <c r="AA1821">
        <v>0</v>
      </c>
      <c r="AC1821">
        <v>0</v>
      </c>
      <c r="AG1821" t="s">
        <v>46</v>
      </c>
      <c r="AH1821" t="s">
        <v>158</v>
      </c>
      <c r="AI1821" s="1">
        <v>30938</v>
      </c>
      <c r="AJ1821">
        <v>25157.71</v>
      </c>
      <c r="AK1821" s="33">
        <f t="shared" si="84"/>
        <v>65</v>
      </c>
      <c r="AL1821" t="str">
        <f t="shared" si="85"/>
        <v>64-68</v>
      </c>
      <c r="AM1821" t="str">
        <f t="shared" si="86"/>
        <v>20.000 ou mais</v>
      </c>
    </row>
    <row r="1822" spans="1:39" x14ac:dyDescent="0.25">
      <c r="A1822" t="s">
        <v>6571</v>
      </c>
      <c r="B1822" t="s">
        <v>36</v>
      </c>
      <c r="C1822">
        <v>2078748</v>
      </c>
      <c r="D1822">
        <v>8208925640</v>
      </c>
      <c r="E1822" t="s">
        <v>6572</v>
      </c>
      <c r="F1822" t="s">
        <v>37</v>
      </c>
      <c r="G1822" t="s">
        <v>6573</v>
      </c>
      <c r="H1822" t="s">
        <v>48</v>
      </c>
      <c r="I1822" t="s">
        <v>39</v>
      </c>
      <c r="K1822" t="s">
        <v>72</v>
      </c>
      <c r="M1822">
        <v>332</v>
      </c>
      <c r="N1822" t="s">
        <v>82</v>
      </c>
      <c r="O1822" t="s">
        <v>81</v>
      </c>
      <c r="P1822">
        <v>332</v>
      </c>
      <c r="Q1822" t="s">
        <v>82</v>
      </c>
      <c r="R1822" t="s">
        <v>81</v>
      </c>
      <c r="T1822" t="s">
        <v>61</v>
      </c>
      <c r="U1822" t="s">
        <v>1278</v>
      </c>
      <c r="V1822" t="s">
        <v>44</v>
      </c>
      <c r="X1822" t="s">
        <v>45</v>
      </c>
      <c r="AA1822">
        <v>0</v>
      </c>
      <c r="AC1822">
        <v>0</v>
      </c>
      <c r="AG1822" t="s">
        <v>46</v>
      </c>
      <c r="AH1822" t="s">
        <v>158</v>
      </c>
      <c r="AI1822" s="1">
        <v>41626</v>
      </c>
      <c r="AJ1822">
        <v>12763.01</v>
      </c>
      <c r="AK1822" s="33">
        <f t="shared" si="84"/>
        <v>35</v>
      </c>
      <c r="AL1822" t="str">
        <f t="shared" si="85"/>
        <v>34-38</v>
      </c>
      <c r="AM1822" t="str">
        <f t="shared" si="86"/>
        <v>12.000 a 13.999</v>
      </c>
    </row>
    <row r="1823" spans="1:39" x14ac:dyDescent="0.25">
      <c r="A1823" t="s">
        <v>6574</v>
      </c>
      <c r="B1823" t="s">
        <v>36</v>
      </c>
      <c r="C1823">
        <v>2344429</v>
      </c>
      <c r="D1823">
        <v>616909616</v>
      </c>
      <c r="E1823" t="s">
        <v>673</v>
      </c>
      <c r="F1823" t="s">
        <v>37</v>
      </c>
      <c r="G1823" t="s">
        <v>6575</v>
      </c>
      <c r="H1823" t="s">
        <v>48</v>
      </c>
      <c r="I1823" t="s">
        <v>39</v>
      </c>
      <c r="K1823" t="s">
        <v>56</v>
      </c>
      <c r="M1823">
        <v>294</v>
      </c>
      <c r="N1823" t="s">
        <v>137</v>
      </c>
      <c r="O1823" t="s">
        <v>86</v>
      </c>
      <c r="P1823">
        <v>294</v>
      </c>
      <c r="Q1823" t="s">
        <v>137</v>
      </c>
      <c r="R1823" t="s">
        <v>86</v>
      </c>
      <c r="T1823" t="s">
        <v>61</v>
      </c>
      <c r="U1823" t="s">
        <v>1236</v>
      </c>
      <c r="V1823" t="s">
        <v>44</v>
      </c>
      <c r="X1823" t="s">
        <v>45</v>
      </c>
      <c r="AA1823">
        <v>0</v>
      </c>
      <c r="AC1823">
        <v>0</v>
      </c>
      <c r="AG1823" t="s">
        <v>46</v>
      </c>
      <c r="AH1823" t="s">
        <v>158</v>
      </c>
      <c r="AI1823" s="1">
        <v>42696</v>
      </c>
      <c r="AJ1823">
        <v>12272.12</v>
      </c>
      <c r="AK1823" s="33">
        <f t="shared" si="84"/>
        <v>48</v>
      </c>
      <c r="AL1823" t="str">
        <f t="shared" si="85"/>
        <v>44-48</v>
      </c>
      <c r="AM1823" t="str">
        <f t="shared" si="86"/>
        <v>12.000 a 13.999</v>
      </c>
    </row>
    <row r="1824" spans="1:39" x14ac:dyDescent="0.25">
      <c r="A1824" t="s">
        <v>6576</v>
      </c>
      <c r="B1824" t="s">
        <v>36</v>
      </c>
      <c r="C1824">
        <v>1549482</v>
      </c>
      <c r="D1824">
        <v>5579591608</v>
      </c>
      <c r="E1824" t="s">
        <v>297</v>
      </c>
      <c r="F1824" t="s">
        <v>37</v>
      </c>
      <c r="G1824" t="s">
        <v>6577</v>
      </c>
      <c r="H1824" t="s">
        <v>117</v>
      </c>
      <c r="I1824" t="s">
        <v>39</v>
      </c>
      <c r="K1824" t="s">
        <v>72</v>
      </c>
      <c r="L1824" t="s">
        <v>385</v>
      </c>
      <c r="M1824">
        <v>799</v>
      </c>
      <c r="N1824" t="s">
        <v>550</v>
      </c>
      <c r="O1824" t="s">
        <v>55</v>
      </c>
      <c r="P1824">
        <v>1152</v>
      </c>
      <c r="Q1824" t="s">
        <v>113</v>
      </c>
      <c r="R1824" t="s">
        <v>55</v>
      </c>
      <c r="T1824" t="s">
        <v>52</v>
      </c>
      <c r="U1824" t="s">
        <v>1302</v>
      </c>
      <c r="V1824" t="s">
        <v>44</v>
      </c>
      <c r="X1824" t="s">
        <v>45</v>
      </c>
      <c r="AA1824">
        <v>0</v>
      </c>
      <c r="AC1824">
        <v>0</v>
      </c>
      <c r="AG1824" t="s">
        <v>46</v>
      </c>
      <c r="AH1824" t="s">
        <v>158</v>
      </c>
      <c r="AI1824" s="1">
        <v>38964</v>
      </c>
      <c r="AJ1824">
        <v>9877.9699999999993</v>
      </c>
      <c r="AK1824" s="33">
        <f t="shared" si="84"/>
        <v>41</v>
      </c>
      <c r="AL1824" t="str">
        <f t="shared" si="85"/>
        <v>39-43</v>
      </c>
      <c r="AM1824" t="str">
        <f t="shared" si="86"/>
        <v>8.000 a 9.999</v>
      </c>
    </row>
    <row r="1825" spans="1:39" x14ac:dyDescent="0.25">
      <c r="A1825" t="s">
        <v>6578</v>
      </c>
      <c r="B1825" t="s">
        <v>36</v>
      </c>
      <c r="C1825">
        <v>1049353</v>
      </c>
      <c r="D1825">
        <v>924035064</v>
      </c>
      <c r="E1825" t="s">
        <v>5902</v>
      </c>
      <c r="F1825" t="s">
        <v>37</v>
      </c>
      <c r="G1825" t="s">
        <v>6579</v>
      </c>
      <c r="H1825" t="s">
        <v>48</v>
      </c>
      <c r="I1825" t="s">
        <v>39</v>
      </c>
      <c r="K1825" t="s">
        <v>271</v>
      </c>
      <c r="M1825">
        <v>787</v>
      </c>
      <c r="N1825" t="s">
        <v>268</v>
      </c>
      <c r="O1825" t="s">
        <v>142</v>
      </c>
      <c r="P1825">
        <v>301</v>
      </c>
      <c r="Q1825" t="s">
        <v>69</v>
      </c>
      <c r="R1825" t="s">
        <v>70</v>
      </c>
      <c r="T1825" t="s">
        <v>61</v>
      </c>
      <c r="U1825" t="s">
        <v>1278</v>
      </c>
      <c r="V1825" t="s">
        <v>44</v>
      </c>
      <c r="X1825" t="s">
        <v>45</v>
      </c>
      <c r="AA1825">
        <v>0</v>
      </c>
      <c r="AC1825">
        <v>0</v>
      </c>
      <c r="AG1825" t="s">
        <v>46</v>
      </c>
      <c r="AH1825" t="s">
        <v>158</v>
      </c>
      <c r="AI1825" s="1">
        <v>42109</v>
      </c>
      <c r="AJ1825">
        <v>12763.01</v>
      </c>
      <c r="AK1825" s="33">
        <f t="shared" si="84"/>
        <v>38</v>
      </c>
      <c r="AL1825" t="str">
        <f t="shared" si="85"/>
        <v>34-38</v>
      </c>
      <c r="AM1825" t="str">
        <f t="shared" si="86"/>
        <v>12.000 a 13.999</v>
      </c>
    </row>
    <row r="1826" spans="1:39" x14ac:dyDescent="0.25">
      <c r="A1826" t="s">
        <v>6580</v>
      </c>
      <c r="B1826" t="s">
        <v>36</v>
      </c>
      <c r="C1826">
        <v>2291068</v>
      </c>
      <c r="D1826">
        <v>56707045172</v>
      </c>
      <c r="E1826" t="s">
        <v>6581</v>
      </c>
      <c r="F1826" t="s">
        <v>37</v>
      </c>
      <c r="G1826" t="s">
        <v>6582</v>
      </c>
      <c r="H1826" t="s">
        <v>48</v>
      </c>
      <c r="I1826" t="s">
        <v>39</v>
      </c>
      <c r="K1826" t="s">
        <v>72</v>
      </c>
      <c r="L1826" t="s">
        <v>3159</v>
      </c>
      <c r="M1826">
        <v>363</v>
      </c>
      <c r="N1826" t="s">
        <v>155</v>
      </c>
      <c r="O1826" t="s">
        <v>41</v>
      </c>
      <c r="P1826">
        <v>363</v>
      </c>
      <c r="Q1826" t="s">
        <v>155</v>
      </c>
      <c r="R1826" t="s">
        <v>41</v>
      </c>
      <c r="T1826" t="s">
        <v>61</v>
      </c>
      <c r="U1826" t="s">
        <v>1269</v>
      </c>
      <c r="V1826" t="s">
        <v>44</v>
      </c>
      <c r="X1826" t="s">
        <v>45</v>
      </c>
      <c r="AA1826">
        <v>0</v>
      </c>
      <c r="AC1826">
        <v>0</v>
      </c>
      <c r="AG1826" t="s">
        <v>46</v>
      </c>
      <c r="AH1826" t="s">
        <v>158</v>
      </c>
      <c r="AI1826" s="1">
        <v>37452</v>
      </c>
      <c r="AJ1826">
        <v>17945.810000000001</v>
      </c>
      <c r="AK1826" s="33">
        <f t="shared" si="84"/>
        <v>63</v>
      </c>
      <c r="AL1826" t="str">
        <f t="shared" si="85"/>
        <v>59-63</v>
      </c>
      <c r="AM1826" t="str">
        <f t="shared" si="86"/>
        <v>16.000 a 17.999</v>
      </c>
    </row>
    <row r="1827" spans="1:39" x14ac:dyDescent="0.25">
      <c r="A1827" t="s">
        <v>6583</v>
      </c>
      <c r="B1827" t="s">
        <v>36</v>
      </c>
      <c r="C1827">
        <v>9412714</v>
      </c>
      <c r="D1827">
        <v>55378935687</v>
      </c>
      <c r="E1827" t="s">
        <v>4045</v>
      </c>
      <c r="F1827" t="s">
        <v>37</v>
      </c>
      <c r="G1827" t="s">
        <v>6584</v>
      </c>
      <c r="H1827" t="s">
        <v>80</v>
      </c>
      <c r="I1827" t="s">
        <v>39</v>
      </c>
      <c r="K1827" t="s">
        <v>40</v>
      </c>
      <c r="L1827" t="s">
        <v>59</v>
      </c>
      <c r="M1827">
        <v>798</v>
      </c>
      <c r="N1827" t="s">
        <v>518</v>
      </c>
      <c r="O1827" t="s">
        <v>55</v>
      </c>
      <c r="P1827">
        <v>1155</v>
      </c>
      <c r="Q1827" t="s">
        <v>188</v>
      </c>
      <c r="R1827" t="s">
        <v>55</v>
      </c>
      <c r="T1827" t="s">
        <v>61</v>
      </c>
      <c r="U1827" t="s">
        <v>1241</v>
      </c>
      <c r="V1827" t="s">
        <v>44</v>
      </c>
      <c r="X1827" t="s">
        <v>45</v>
      </c>
      <c r="AA1827">
        <v>0</v>
      </c>
      <c r="AC1827">
        <v>0</v>
      </c>
      <c r="AG1827" t="s">
        <v>46</v>
      </c>
      <c r="AH1827" t="s">
        <v>158</v>
      </c>
      <c r="AI1827" s="1">
        <v>39498</v>
      </c>
      <c r="AJ1827">
        <v>18663.64</v>
      </c>
      <c r="AK1827" s="33">
        <f t="shared" si="84"/>
        <v>57</v>
      </c>
      <c r="AL1827" t="str">
        <f t="shared" si="85"/>
        <v>54-58</v>
      </c>
      <c r="AM1827" t="str">
        <f t="shared" si="86"/>
        <v>18.000 a 19.999</v>
      </c>
    </row>
    <row r="1828" spans="1:39" x14ac:dyDescent="0.25">
      <c r="A1828" t="s">
        <v>6585</v>
      </c>
      <c r="B1828" t="s">
        <v>36</v>
      </c>
      <c r="C1828">
        <v>3490695</v>
      </c>
      <c r="D1828">
        <v>863660681</v>
      </c>
      <c r="E1828" t="s">
        <v>6586</v>
      </c>
      <c r="F1828" t="s">
        <v>37</v>
      </c>
      <c r="G1828" t="s">
        <v>6587</v>
      </c>
      <c r="H1828" t="s">
        <v>48</v>
      </c>
      <c r="I1828" t="s">
        <v>39</v>
      </c>
      <c r="K1828" t="s">
        <v>40</v>
      </c>
      <c r="L1828" t="s">
        <v>134</v>
      </c>
      <c r="M1828">
        <v>391</v>
      </c>
      <c r="N1828" t="s">
        <v>64</v>
      </c>
      <c r="O1828" t="s">
        <v>41</v>
      </c>
      <c r="P1828">
        <v>391</v>
      </c>
      <c r="Q1828" t="s">
        <v>64</v>
      </c>
      <c r="R1828" t="s">
        <v>41</v>
      </c>
      <c r="T1828" t="s">
        <v>61</v>
      </c>
      <c r="U1828" t="s">
        <v>1302</v>
      </c>
      <c r="V1828" t="s">
        <v>44</v>
      </c>
      <c r="X1828" t="s">
        <v>45</v>
      </c>
      <c r="AA1828">
        <v>0</v>
      </c>
      <c r="AC1828">
        <v>0</v>
      </c>
      <c r="AG1828" t="s">
        <v>46</v>
      </c>
      <c r="AH1828" t="s">
        <v>158</v>
      </c>
      <c r="AI1828" s="1">
        <v>40924</v>
      </c>
      <c r="AJ1828">
        <v>13273.52</v>
      </c>
      <c r="AK1828" s="33">
        <f t="shared" si="84"/>
        <v>46</v>
      </c>
      <c r="AL1828" t="str">
        <f t="shared" si="85"/>
        <v>44-48</v>
      </c>
      <c r="AM1828" t="str">
        <f t="shared" si="86"/>
        <v>12.000 a 13.999</v>
      </c>
    </row>
    <row r="1829" spans="1:39" x14ac:dyDescent="0.25">
      <c r="A1829" t="s">
        <v>6588</v>
      </c>
      <c r="B1829" t="s">
        <v>36</v>
      </c>
      <c r="C1829">
        <v>1075884</v>
      </c>
      <c r="D1829">
        <v>1032458631</v>
      </c>
      <c r="E1829" t="s">
        <v>6589</v>
      </c>
      <c r="F1829" t="s">
        <v>53</v>
      </c>
      <c r="G1829" t="s">
        <v>6590</v>
      </c>
      <c r="H1829" t="s">
        <v>48</v>
      </c>
      <c r="I1829" t="s">
        <v>39</v>
      </c>
      <c r="K1829" t="s">
        <v>40</v>
      </c>
      <c r="M1829">
        <v>808</v>
      </c>
      <c r="N1829" t="s">
        <v>127</v>
      </c>
      <c r="O1829" t="s">
        <v>41</v>
      </c>
      <c r="P1829">
        <v>808</v>
      </c>
      <c r="Q1829" t="s">
        <v>127</v>
      </c>
      <c r="R1829" t="s">
        <v>41</v>
      </c>
      <c r="T1829" t="s">
        <v>61</v>
      </c>
      <c r="U1829" t="s">
        <v>1257</v>
      </c>
      <c r="V1829" t="s">
        <v>44</v>
      </c>
      <c r="X1829" t="s">
        <v>45</v>
      </c>
      <c r="AA1829">
        <v>26232</v>
      </c>
      <c r="AB1829" t="s">
        <v>2328</v>
      </c>
      <c r="AC1829">
        <v>0</v>
      </c>
      <c r="AG1829" t="s">
        <v>46</v>
      </c>
      <c r="AH1829" t="s">
        <v>158</v>
      </c>
      <c r="AI1829" s="1">
        <v>42986</v>
      </c>
      <c r="AJ1829">
        <v>12783.3</v>
      </c>
      <c r="AK1829" s="33">
        <f t="shared" si="84"/>
        <v>45</v>
      </c>
      <c r="AL1829" t="str">
        <f t="shared" si="85"/>
        <v>44-48</v>
      </c>
      <c r="AM1829" t="str">
        <f t="shared" si="86"/>
        <v>12.000 a 13.999</v>
      </c>
    </row>
    <row r="1830" spans="1:39" x14ac:dyDescent="0.25">
      <c r="A1830" t="s">
        <v>6591</v>
      </c>
      <c r="B1830" t="s">
        <v>36</v>
      </c>
      <c r="C1830">
        <v>6413247</v>
      </c>
      <c r="D1830">
        <v>4130333844</v>
      </c>
      <c r="E1830" t="s">
        <v>6592</v>
      </c>
      <c r="F1830" t="s">
        <v>37</v>
      </c>
      <c r="G1830" t="s">
        <v>6593</v>
      </c>
      <c r="H1830" t="s">
        <v>48</v>
      </c>
      <c r="I1830" t="s">
        <v>39</v>
      </c>
      <c r="K1830" t="s">
        <v>72</v>
      </c>
      <c r="L1830" t="s">
        <v>6594</v>
      </c>
      <c r="M1830">
        <v>399</v>
      </c>
      <c r="N1830" t="s">
        <v>115</v>
      </c>
      <c r="O1830" t="s">
        <v>70</v>
      </c>
      <c r="P1830">
        <v>399</v>
      </c>
      <c r="Q1830" t="s">
        <v>115</v>
      </c>
      <c r="R1830" t="s">
        <v>70</v>
      </c>
      <c r="T1830" t="s">
        <v>61</v>
      </c>
      <c r="U1830" t="s">
        <v>1241</v>
      </c>
      <c r="V1830" t="s">
        <v>44</v>
      </c>
      <c r="X1830" t="s">
        <v>45</v>
      </c>
      <c r="AA1830">
        <v>0</v>
      </c>
      <c r="AC1830">
        <v>0</v>
      </c>
      <c r="AG1830" t="s">
        <v>46</v>
      </c>
      <c r="AH1830" t="s">
        <v>158</v>
      </c>
      <c r="AI1830" s="1">
        <v>32167</v>
      </c>
      <c r="AJ1830">
        <v>23396.74</v>
      </c>
      <c r="AK1830" s="33">
        <f t="shared" si="84"/>
        <v>63</v>
      </c>
      <c r="AL1830" t="str">
        <f t="shared" si="85"/>
        <v>59-63</v>
      </c>
      <c r="AM1830" t="str">
        <f t="shared" si="86"/>
        <v>20.000 ou mais</v>
      </c>
    </row>
    <row r="1831" spans="1:39" x14ac:dyDescent="0.25">
      <c r="A1831" t="s">
        <v>6595</v>
      </c>
      <c r="B1831" t="s">
        <v>36</v>
      </c>
      <c r="C1831">
        <v>1859934</v>
      </c>
      <c r="D1831">
        <v>28368055873</v>
      </c>
      <c r="E1831" t="s">
        <v>1914</v>
      </c>
      <c r="F1831" t="s">
        <v>37</v>
      </c>
      <c r="G1831" t="s">
        <v>6596</v>
      </c>
      <c r="H1831" t="s">
        <v>67</v>
      </c>
      <c r="I1831" t="s">
        <v>39</v>
      </c>
      <c r="K1831" t="s">
        <v>40</v>
      </c>
      <c r="M1831">
        <v>369</v>
      </c>
      <c r="N1831" t="s">
        <v>242</v>
      </c>
      <c r="O1831" t="s">
        <v>41</v>
      </c>
      <c r="P1831">
        <v>369</v>
      </c>
      <c r="Q1831" t="s">
        <v>242</v>
      </c>
      <c r="R1831" t="s">
        <v>41</v>
      </c>
      <c r="T1831" t="s">
        <v>61</v>
      </c>
      <c r="U1831" t="s">
        <v>1285</v>
      </c>
      <c r="V1831" t="s">
        <v>44</v>
      </c>
      <c r="X1831" t="s">
        <v>45</v>
      </c>
      <c r="AA1831">
        <v>0</v>
      </c>
      <c r="AC1831">
        <v>0</v>
      </c>
      <c r="AG1831" t="s">
        <v>46</v>
      </c>
      <c r="AH1831" t="s">
        <v>158</v>
      </c>
      <c r="AI1831" s="1">
        <v>40606</v>
      </c>
      <c r="AJ1831">
        <v>18582.91</v>
      </c>
      <c r="AK1831" s="33">
        <f t="shared" si="84"/>
        <v>43</v>
      </c>
      <c r="AL1831" t="str">
        <f t="shared" si="85"/>
        <v>39-43</v>
      </c>
      <c r="AM1831" t="str">
        <f t="shared" si="86"/>
        <v>18.000 a 19.999</v>
      </c>
    </row>
    <row r="1832" spans="1:39" x14ac:dyDescent="0.25">
      <c r="A1832" t="s">
        <v>6597</v>
      </c>
      <c r="B1832" t="s">
        <v>36</v>
      </c>
      <c r="C1832">
        <v>3226396</v>
      </c>
      <c r="D1832">
        <v>70961182687</v>
      </c>
      <c r="E1832" t="s">
        <v>6598</v>
      </c>
      <c r="F1832" t="s">
        <v>37</v>
      </c>
      <c r="G1832" t="s">
        <v>6599</v>
      </c>
      <c r="H1832" t="s">
        <v>48</v>
      </c>
      <c r="I1832" t="s">
        <v>39</v>
      </c>
      <c r="K1832" t="s">
        <v>40</v>
      </c>
      <c r="L1832" t="s">
        <v>134</v>
      </c>
      <c r="M1832">
        <v>298</v>
      </c>
      <c r="N1832" t="s">
        <v>121</v>
      </c>
      <c r="O1832" t="s">
        <v>86</v>
      </c>
      <c r="P1832">
        <v>298</v>
      </c>
      <c r="Q1832" t="s">
        <v>121</v>
      </c>
      <c r="R1832" t="s">
        <v>86</v>
      </c>
      <c r="T1832" t="s">
        <v>61</v>
      </c>
      <c r="U1832" t="s">
        <v>1252</v>
      </c>
      <c r="V1832" t="s">
        <v>44</v>
      </c>
      <c r="X1832" t="s">
        <v>45</v>
      </c>
      <c r="Z1832" t="s">
        <v>74</v>
      </c>
      <c r="AA1832">
        <v>0</v>
      </c>
      <c r="AC1832">
        <v>0</v>
      </c>
      <c r="AE1832" t="s">
        <v>316</v>
      </c>
      <c r="AF1832" t="s">
        <v>437</v>
      </c>
      <c r="AG1832" t="s">
        <v>46</v>
      </c>
      <c r="AH1832" t="s">
        <v>158</v>
      </c>
      <c r="AI1832" s="1">
        <v>38205</v>
      </c>
      <c r="AJ1832">
        <v>21484.89</v>
      </c>
      <c r="AK1832" s="33">
        <f t="shared" si="84"/>
        <v>51</v>
      </c>
      <c r="AL1832" t="str">
        <f t="shared" si="85"/>
        <v>49-53</v>
      </c>
      <c r="AM1832" t="str">
        <f t="shared" si="86"/>
        <v>20.000 ou mais</v>
      </c>
    </row>
    <row r="1833" spans="1:39" x14ac:dyDescent="0.25">
      <c r="A1833" t="s">
        <v>6600</v>
      </c>
      <c r="B1833" t="s">
        <v>36</v>
      </c>
      <c r="C1833">
        <v>2608859</v>
      </c>
      <c r="D1833">
        <v>1338113607</v>
      </c>
      <c r="E1833" t="s">
        <v>6601</v>
      </c>
      <c r="F1833" t="s">
        <v>37</v>
      </c>
      <c r="G1833" t="s">
        <v>6602</v>
      </c>
      <c r="H1833" t="s">
        <v>48</v>
      </c>
      <c r="I1833" t="s">
        <v>39</v>
      </c>
      <c r="K1833" t="s">
        <v>40</v>
      </c>
      <c r="L1833" t="s">
        <v>59</v>
      </c>
      <c r="M1833">
        <v>319</v>
      </c>
      <c r="N1833" t="s">
        <v>118</v>
      </c>
      <c r="O1833" t="s">
        <v>86</v>
      </c>
      <c r="P1833">
        <v>319</v>
      </c>
      <c r="Q1833" t="s">
        <v>118</v>
      </c>
      <c r="R1833" t="s">
        <v>86</v>
      </c>
      <c r="T1833" t="s">
        <v>61</v>
      </c>
      <c r="U1833" t="s">
        <v>1285</v>
      </c>
      <c r="V1833" t="s">
        <v>44</v>
      </c>
      <c r="X1833" t="s">
        <v>45</v>
      </c>
      <c r="AA1833">
        <v>0</v>
      </c>
      <c r="AC1833">
        <v>0</v>
      </c>
      <c r="AG1833" t="s">
        <v>46</v>
      </c>
      <c r="AH1833" t="s">
        <v>158</v>
      </c>
      <c r="AI1833" s="1">
        <v>39762</v>
      </c>
      <c r="AJ1833">
        <v>18058.169999999998</v>
      </c>
      <c r="AK1833" s="33">
        <f t="shared" si="84"/>
        <v>43</v>
      </c>
      <c r="AL1833" t="str">
        <f t="shared" si="85"/>
        <v>39-43</v>
      </c>
      <c r="AM1833" t="str">
        <f t="shared" si="86"/>
        <v>18.000 a 19.999</v>
      </c>
    </row>
    <row r="1834" spans="1:39" x14ac:dyDescent="0.25">
      <c r="A1834" t="s">
        <v>6603</v>
      </c>
      <c r="B1834" t="s">
        <v>36</v>
      </c>
      <c r="C1834">
        <v>1740017</v>
      </c>
      <c r="D1834">
        <v>27107502875</v>
      </c>
      <c r="E1834" t="s">
        <v>967</v>
      </c>
      <c r="F1834" t="s">
        <v>37</v>
      </c>
      <c r="G1834" t="s">
        <v>6596</v>
      </c>
      <c r="H1834" t="s">
        <v>48</v>
      </c>
      <c r="I1834" t="s">
        <v>39</v>
      </c>
      <c r="K1834" t="s">
        <v>40</v>
      </c>
      <c r="M1834">
        <v>369</v>
      </c>
      <c r="N1834" t="s">
        <v>242</v>
      </c>
      <c r="O1834" t="s">
        <v>41</v>
      </c>
      <c r="P1834">
        <v>369</v>
      </c>
      <c r="Q1834" t="s">
        <v>242</v>
      </c>
      <c r="R1834" t="s">
        <v>41</v>
      </c>
      <c r="T1834" t="s">
        <v>61</v>
      </c>
      <c r="U1834" t="s">
        <v>1269</v>
      </c>
      <c r="V1834" t="s">
        <v>44</v>
      </c>
      <c r="X1834" t="s">
        <v>45</v>
      </c>
      <c r="Z1834" t="s">
        <v>2660</v>
      </c>
      <c r="AA1834">
        <v>0</v>
      </c>
      <c r="AC1834">
        <v>0</v>
      </c>
      <c r="AE1834" t="s">
        <v>2084</v>
      </c>
      <c r="AF1834" t="s">
        <v>358</v>
      </c>
      <c r="AG1834" t="s">
        <v>46</v>
      </c>
      <c r="AH1834" t="s">
        <v>158</v>
      </c>
      <c r="AI1834" s="1">
        <v>40141</v>
      </c>
      <c r="AJ1834">
        <v>17945.810000000001</v>
      </c>
      <c r="AK1834" s="33">
        <f t="shared" si="84"/>
        <v>44</v>
      </c>
      <c r="AL1834" t="str">
        <f t="shared" si="85"/>
        <v>44-48</v>
      </c>
      <c r="AM1834" t="str">
        <f t="shared" si="86"/>
        <v>16.000 a 17.999</v>
      </c>
    </row>
    <row r="1835" spans="1:39" x14ac:dyDescent="0.25">
      <c r="A1835" t="s">
        <v>6604</v>
      </c>
      <c r="B1835" t="s">
        <v>36</v>
      </c>
      <c r="C1835">
        <v>412312</v>
      </c>
      <c r="D1835">
        <v>42962340644</v>
      </c>
      <c r="E1835" t="s">
        <v>6605</v>
      </c>
      <c r="F1835" t="s">
        <v>37</v>
      </c>
      <c r="G1835" t="s">
        <v>6606</v>
      </c>
      <c r="H1835" t="s">
        <v>48</v>
      </c>
      <c r="I1835" t="s">
        <v>39</v>
      </c>
      <c r="K1835" t="s">
        <v>40</v>
      </c>
      <c r="L1835" t="s">
        <v>59</v>
      </c>
      <c r="M1835">
        <v>410</v>
      </c>
      <c r="N1835" t="s">
        <v>253</v>
      </c>
      <c r="O1835" t="s">
        <v>41</v>
      </c>
      <c r="P1835">
        <v>410</v>
      </c>
      <c r="Q1835" t="s">
        <v>253</v>
      </c>
      <c r="R1835" t="s">
        <v>41</v>
      </c>
      <c r="T1835" t="s">
        <v>61</v>
      </c>
      <c r="U1835" t="s">
        <v>1252</v>
      </c>
      <c r="V1835" t="s">
        <v>44</v>
      </c>
      <c r="X1835" t="s">
        <v>45</v>
      </c>
      <c r="AA1835">
        <v>0</v>
      </c>
      <c r="AC1835">
        <v>0</v>
      </c>
      <c r="AG1835" t="s">
        <v>46</v>
      </c>
      <c r="AH1835" t="s">
        <v>158</v>
      </c>
      <c r="AI1835" s="1">
        <v>30742</v>
      </c>
      <c r="AJ1835">
        <v>27241.14</v>
      </c>
      <c r="AK1835" s="33">
        <f t="shared" si="84"/>
        <v>62</v>
      </c>
      <c r="AL1835" t="str">
        <f t="shared" si="85"/>
        <v>59-63</v>
      </c>
      <c r="AM1835" t="str">
        <f t="shared" si="86"/>
        <v>20.000 ou mais</v>
      </c>
    </row>
    <row r="1836" spans="1:39" x14ac:dyDescent="0.25">
      <c r="A1836" t="s">
        <v>6607</v>
      </c>
      <c r="B1836" t="s">
        <v>36</v>
      </c>
      <c r="C1836">
        <v>1505220</v>
      </c>
      <c r="D1836">
        <v>52262235600</v>
      </c>
      <c r="E1836" t="s">
        <v>6608</v>
      </c>
      <c r="F1836" t="s">
        <v>53</v>
      </c>
      <c r="G1836" t="s">
        <v>6609</v>
      </c>
      <c r="H1836" t="s">
        <v>80</v>
      </c>
      <c r="I1836" t="s">
        <v>39</v>
      </c>
      <c r="K1836" t="s">
        <v>40</v>
      </c>
      <c r="L1836" t="s">
        <v>262</v>
      </c>
      <c r="M1836">
        <v>340</v>
      </c>
      <c r="N1836" t="s">
        <v>143</v>
      </c>
      <c r="O1836" t="s">
        <v>41</v>
      </c>
      <c r="P1836">
        <v>340</v>
      </c>
      <c r="Q1836" t="s">
        <v>143</v>
      </c>
      <c r="R1836" t="s">
        <v>41</v>
      </c>
      <c r="T1836" t="s">
        <v>61</v>
      </c>
      <c r="U1836" t="s">
        <v>1252</v>
      </c>
      <c r="V1836" t="s">
        <v>44</v>
      </c>
      <c r="X1836" t="s">
        <v>45</v>
      </c>
      <c r="AA1836">
        <v>0</v>
      </c>
      <c r="AC1836">
        <v>0</v>
      </c>
      <c r="AG1836" t="s">
        <v>46</v>
      </c>
      <c r="AH1836" t="s">
        <v>158</v>
      </c>
      <c r="AI1836" s="1">
        <v>38569</v>
      </c>
      <c r="AJ1836">
        <v>23475.45</v>
      </c>
      <c r="AK1836" s="33">
        <f t="shared" si="84"/>
        <v>60</v>
      </c>
      <c r="AL1836" t="str">
        <f t="shared" si="85"/>
        <v>59-63</v>
      </c>
      <c r="AM1836" t="str">
        <f t="shared" si="86"/>
        <v>20.000 ou mais</v>
      </c>
    </row>
    <row r="1837" spans="1:39" x14ac:dyDescent="0.25">
      <c r="A1837" t="s">
        <v>6610</v>
      </c>
      <c r="B1837" t="s">
        <v>36</v>
      </c>
      <c r="C1837">
        <v>3244390</v>
      </c>
      <c r="D1837">
        <v>31051742811</v>
      </c>
      <c r="E1837" t="s">
        <v>6611</v>
      </c>
      <c r="F1837" t="s">
        <v>53</v>
      </c>
      <c r="G1837" t="s">
        <v>6612</v>
      </c>
      <c r="H1837" t="s">
        <v>48</v>
      </c>
      <c r="I1837" t="s">
        <v>39</v>
      </c>
      <c r="K1837" t="s">
        <v>72</v>
      </c>
      <c r="M1837">
        <v>294</v>
      </c>
      <c r="N1837" t="s">
        <v>137</v>
      </c>
      <c r="O1837" t="s">
        <v>86</v>
      </c>
      <c r="P1837">
        <v>294</v>
      </c>
      <c r="Q1837" t="s">
        <v>137</v>
      </c>
      <c r="R1837" t="s">
        <v>86</v>
      </c>
      <c r="T1837" t="s">
        <v>61</v>
      </c>
      <c r="U1837" t="s">
        <v>1244</v>
      </c>
      <c r="V1837" t="s">
        <v>44</v>
      </c>
      <c r="X1837" t="s">
        <v>45</v>
      </c>
      <c r="AA1837">
        <v>0</v>
      </c>
      <c r="AC1837">
        <v>0</v>
      </c>
      <c r="AG1837" t="s">
        <v>46</v>
      </c>
      <c r="AH1837" t="s">
        <v>158</v>
      </c>
      <c r="AI1837" s="1">
        <v>44385</v>
      </c>
      <c r="AJ1837">
        <v>9616.18</v>
      </c>
      <c r="AK1837" s="33">
        <f t="shared" si="84"/>
        <v>37</v>
      </c>
      <c r="AL1837" t="str">
        <f t="shared" si="85"/>
        <v>34-38</v>
      </c>
      <c r="AM1837" t="str">
        <f t="shared" si="86"/>
        <v>8.000 a 9.999</v>
      </c>
    </row>
    <row r="1838" spans="1:39" x14ac:dyDescent="0.25">
      <c r="A1838" t="s">
        <v>6613</v>
      </c>
      <c r="B1838" t="s">
        <v>36</v>
      </c>
      <c r="C1838">
        <v>1548644</v>
      </c>
      <c r="D1838">
        <v>1709116676</v>
      </c>
      <c r="E1838" t="s">
        <v>350</v>
      </c>
      <c r="F1838" t="s">
        <v>53</v>
      </c>
      <c r="G1838" t="s">
        <v>6614</v>
      </c>
      <c r="H1838" t="s">
        <v>48</v>
      </c>
      <c r="I1838" t="s">
        <v>1391</v>
      </c>
      <c r="J1838" t="s">
        <v>1392</v>
      </c>
      <c r="L1838" t="s">
        <v>6615</v>
      </c>
      <c r="M1838">
        <v>391</v>
      </c>
      <c r="N1838" t="s">
        <v>64</v>
      </c>
      <c r="O1838" t="s">
        <v>41</v>
      </c>
      <c r="P1838">
        <v>391</v>
      </c>
      <c r="Q1838" t="s">
        <v>64</v>
      </c>
      <c r="R1838" t="s">
        <v>41</v>
      </c>
      <c r="T1838" t="s">
        <v>61</v>
      </c>
      <c r="U1838" t="s">
        <v>1252</v>
      </c>
      <c r="V1838" t="s">
        <v>44</v>
      </c>
      <c r="X1838" t="s">
        <v>45</v>
      </c>
      <c r="AA1838">
        <v>0</v>
      </c>
      <c r="AC1838">
        <v>0</v>
      </c>
      <c r="AG1838" t="s">
        <v>46</v>
      </c>
      <c r="AH1838" t="s">
        <v>158</v>
      </c>
      <c r="AI1838" s="1">
        <v>38947</v>
      </c>
      <c r="AJ1838">
        <v>23142.92</v>
      </c>
      <c r="AK1838" s="33">
        <f t="shared" si="84"/>
        <v>48</v>
      </c>
      <c r="AL1838" t="str">
        <f t="shared" si="85"/>
        <v>44-48</v>
      </c>
      <c r="AM1838" t="str">
        <f t="shared" si="86"/>
        <v>20.000 ou mais</v>
      </c>
    </row>
    <row r="1839" spans="1:39" x14ac:dyDescent="0.25">
      <c r="A1839" t="s">
        <v>6616</v>
      </c>
      <c r="B1839" t="s">
        <v>36</v>
      </c>
      <c r="C1839">
        <v>1843825</v>
      </c>
      <c r="D1839">
        <v>5194650671</v>
      </c>
      <c r="E1839" t="s">
        <v>6617</v>
      </c>
      <c r="F1839" t="s">
        <v>53</v>
      </c>
      <c r="G1839" t="s">
        <v>6618</v>
      </c>
      <c r="H1839" t="s">
        <v>67</v>
      </c>
      <c r="I1839" t="s">
        <v>39</v>
      </c>
      <c r="K1839" t="s">
        <v>40</v>
      </c>
      <c r="M1839">
        <v>414</v>
      </c>
      <c r="N1839" t="s">
        <v>128</v>
      </c>
      <c r="O1839" t="s">
        <v>41</v>
      </c>
      <c r="P1839">
        <v>414</v>
      </c>
      <c r="Q1839" t="s">
        <v>128</v>
      </c>
      <c r="R1839" t="s">
        <v>41</v>
      </c>
      <c r="T1839" t="s">
        <v>61</v>
      </c>
      <c r="U1839" t="s">
        <v>1278</v>
      </c>
      <c r="V1839" t="s">
        <v>44</v>
      </c>
      <c r="X1839" t="s">
        <v>45</v>
      </c>
      <c r="AA1839">
        <v>0</v>
      </c>
      <c r="AC1839">
        <v>0</v>
      </c>
      <c r="AG1839" t="s">
        <v>46</v>
      </c>
      <c r="AH1839" t="s">
        <v>158</v>
      </c>
      <c r="AI1839" s="1">
        <v>40582</v>
      </c>
      <c r="AJ1839">
        <v>12763.01</v>
      </c>
      <c r="AK1839" s="33">
        <f t="shared" si="84"/>
        <v>41</v>
      </c>
      <c r="AL1839" t="str">
        <f t="shared" si="85"/>
        <v>39-43</v>
      </c>
      <c r="AM1839" t="str">
        <f t="shared" si="86"/>
        <v>12.000 a 13.999</v>
      </c>
    </row>
    <row r="1840" spans="1:39" x14ac:dyDescent="0.25">
      <c r="A1840" t="s">
        <v>6619</v>
      </c>
      <c r="B1840" t="s">
        <v>36</v>
      </c>
      <c r="C1840">
        <v>2273148</v>
      </c>
      <c r="D1840">
        <v>89038347634</v>
      </c>
      <c r="E1840" t="s">
        <v>380</v>
      </c>
      <c r="F1840" t="s">
        <v>53</v>
      </c>
      <c r="G1840" t="s">
        <v>6620</v>
      </c>
      <c r="H1840" t="s">
        <v>48</v>
      </c>
      <c r="I1840" t="s">
        <v>39</v>
      </c>
      <c r="K1840" t="s">
        <v>40</v>
      </c>
      <c r="L1840" t="s">
        <v>6621</v>
      </c>
      <c r="M1840">
        <v>360</v>
      </c>
      <c r="N1840" t="s">
        <v>455</v>
      </c>
      <c r="O1840" t="s">
        <v>41</v>
      </c>
      <c r="P1840">
        <v>360</v>
      </c>
      <c r="Q1840" t="s">
        <v>455</v>
      </c>
      <c r="R1840" t="s">
        <v>41</v>
      </c>
      <c r="T1840" t="s">
        <v>61</v>
      </c>
      <c r="U1840" t="s">
        <v>1285</v>
      </c>
      <c r="V1840" t="s">
        <v>44</v>
      </c>
      <c r="X1840" t="s">
        <v>45</v>
      </c>
      <c r="AA1840">
        <v>0</v>
      </c>
      <c r="AC1840">
        <v>0</v>
      </c>
      <c r="AG1840" t="s">
        <v>46</v>
      </c>
      <c r="AH1840" t="s">
        <v>158</v>
      </c>
      <c r="AI1840" s="1">
        <v>36019</v>
      </c>
      <c r="AJ1840">
        <v>18238.77</v>
      </c>
      <c r="AK1840" s="33">
        <f t="shared" si="84"/>
        <v>51</v>
      </c>
      <c r="AL1840" t="str">
        <f t="shared" si="85"/>
        <v>49-53</v>
      </c>
      <c r="AM1840" t="str">
        <f t="shared" si="86"/>
        <v>18.000 a 19.999</v>
      </c>
    </row>
    <row r="1841" spans="1:39" x14ac:dyDescent="0.25">
      <c r="A1841" t="s">
        <v>6622</v>
      </c>
      <c r="B1841" t="s">
        <v>36</v>
      </c>
      <c r="C1841">
        <v>1685585</v>
      </c>
      <c r="D1841">
        <v>3219653618</v>
      </c>
      <c r="E1841" t="s">
        <v>6623</v>
      </c>
      <c r="F1841" t="s">
        <v>37</v>
      </c>
      <c r="G1841" t="s">
        <v>6624</v>
      </c>
      <c r="H1841" t="s">
        <v>38</v>
      </c>
      <c r="I1841" t="s">
        <v>39</v>
      </c>
      <c r="K1841" t="s">
        <v>40</v>
      </c>
      <c r="L1841" t="s">
        <v>59</v>
      </c>
      <c r="M1841">
        <v>363</v>
      </c>
      <c r="N1841" t="s">
        <v>155</v>
      </c>
      <c r="O1841" t="s">
        <v>41</v>
      </c>
      <c r="P1841">
        <v>363</v>
      </c>
      <c r="Q1841" t="s">
        <v>155</v>
      </c>
      <c r="R1841" t="s">
        <v>41</v>
      </c>
      <c r="T1841" t="s">
        <v>61</v>
      </c>
      <c r="U1841" t="s">
        <v>1302</v>
      </c>
      <c r="V1841" t="s">
        <v>44</v>
      </c>
      <c r="X1841" t="s">
        <v>45</v>
      </c>
      <c r="AA1841">
        <v>0</v>
      </c>
      <c r="AC1841">
        <v>0</v>
      </c>
      <c r="AG1841" t="s">
        <v>46</v>
      </c>
      <c r="AH1841" t="s">
        <v>158</v>
      </c>
      <c r="AI1841" s="1">
        <v>39876</v>
      </c>
      <c r="AJ1841">
        <v>13273.52</v>
      </c>
      <c r="AK1841" s="33">
        <f t="shared" si="84"/>
        <v>47</v>
      </c>
      <c r="AL1841" t="str">
        <f t="shared" si="85"/>
        <v>44-48</v>
      </c>
      <c r="AM1841" t="str">
        <f t="shared" si="86"/>
        <v>12.000 a 13.999</v>
      </c>
    </row>
    <row r="1842" spans="1:39" x14ac:dyDescent="0.25">
      <c r="A1842" t="s">
        <v>6625</v>
      </c>
      <c r="B1842" t="s">
        <v>36</v>
      </c>
      <c r="C1842">
        <v>2347744</v>
      </c>
      <c r="D1842">
        <v>22729675825</v>
      </c>
      <c r="E1842" t="s">
        <v>557</v>
      </c>
      <c r="F1842" t="s">
        <v>53</v>
      </c>
      <c r="G1842" t="s">
        <v>6626</v>
      </c>
      <c r="H1842" t="s">
        <v>48</v>
      </c>
      <c r="I1842" t="s">
        <v>39</v>
      </c>
      <c r="K1842" t="s">
        <v>114</v>
      </c>
      <c r="M1842">
        <v>340</v>
      </c>
      <c r="N1842" t="s">
        <v>143</v>
      </c>
      <c r="O1842" t="s">
        <v>41</v>
      </c>
      <c r="P1842">
        <v>340</v>
      </c>
      <c r="Q1842" t="s">
        <v>143</v>
      </c>
      <c r="R1842" t="s">
        <v>41</v>
      </c>
      <c r="T1842" t="s">
        <v>61</v>
      </c>
      <c r="U1842" t="s">
        <v>1236</v>
      </c>
      <c r="V1842" t="s">
        <v>44</v>
      </c>
      <c r="X1842" t="s">
        <v>45</v>
      </c>
      <c r="AA1842">
        <v>0</v>
      </c>
      <c r="AC1842">
        <v>0</v>
      </c>
      <c r="AG1842" t="s">
        <v>46</v>
      </c>
      <c r="AH1842" t="s">
        <v>158</v>
      </c>
      <c r="AI1842" s="1">
        <v>42709</v>
      </c>
      <c r="AJ1842">
        <v>12272.12</v>
      </c>
      <c r="AK1842" s="33">
        <f t="shared" si="84"/>
        <v>40</v>
      </c>
      <c r="AL1842" t="str">
        <f t="shared" si="85"/>
        <v>39-43</v>
      </c>
      <c r="AM1842" t="str">
        <f t="shared" si="86"/>
        <v>12.000 a 13.999</v>
      </c>
    </row>
    <row r="1843" spans="1:39" x14ac:dyDescent="0.25">
      <c r="A1843" t="s">
        <v>6627</v>
      </c>
      <c r="B1843" t="s">
        <v>36</v>
      </c>
      <c r="C1843">
        <v>2318675</v>
      </c>
      <c r="D1843">
        <v>5474053916</v>
      </c>
      <c r="E1843" t="s">
        <v>6628</v>
      </c>
      <c r="F1843" t="s">
        <v>53</v>
      </c>
      <c r="G1843" t="s">
        <v>6629</v>
      </c>
      <c r="H1843" t="s">
        <v>38</v>
      </c>
      <c r="I1843" t="s">
        <v>39</v>
      </c>
      <c r="K1843" t="s">
        <v>68</v>
      </c>
      <c r="M1843">
        <v>363</v>
      </c>
      <c r="N1843" t="s">
        <v>155</v>
      </c>
      <c r="O1843" t="s">
        <v>41</v>
      </c>
      <c r="P1843">
        <v>363</v>
      </c>
      <c r="Q1843" t="s">
        <v>155</v>
      </c>
      <c r="R1843" t="s">
        <v>41</v>
      </c>
      <c r="T1843" t="s">
        <v>61</v>
      </c>
      <c r="U1843" t="s">
        <v>1236</v>
      </c>
      <c r="V1843" t="s">
        <v>44</v>
      </c>
      <c r="X1843" t="s">
        <v>45</v>
      </c>
      <c r="Z1843" t="s">
        <v>168</v>
      </c>
      <c r="AA1843">
        <v>0</v>
      </c>
      <c r="AC1843">
        <v>0</v>
      </c>
      <c r="AE1843" t="s">
        <v>329</v>
      </c>
      <c r="AF1843" t="s">
        <v>6630</v>
      </c>
      <c r="AG1843" t="s">
        <v>46</v>
      </c>
      <c r="AH1843" t="s">
        <v>158</v>
      </c>
      <c r="AI1843" s="1">
        <v>42521</v>
      </c>
      <c r="AJ1843">
        <v>12272.12</v>
      </c>
      <c r="AK1843" s="33">
        <f t="shared" si="84"/>
        <v>35</v>
      </c>
      <c r="AL1843" t="str">
        <f t="shared" si="85"/>
        <v>34-38</v>
      </c>
      <c r="AM1843" t="str">
        <f t="shared" si="86"/>
        <v>12.000 a 13.999</v>
      </c>
    </row>
    <row r="1844" spans="1:39" x14ac:dyDescent="0.25">
      <c r="A1844" t="s">
        <v>6631</v>
      </c>
      <c r="B1844" t="s">
        <v>36</v>
      </c>
      <c r="C1844">
        <v>2178227</v>
      </c>
      <c r="D1844">
        <v>35628256846</v>
      </c>
      <c r="E1844" t="s">
        <v>6632</v>
      </c>
      <c r="F1844" t="s">
        <v>53</v>
      </c>
      <c r="G1844" t="s">
        <v>6633</v>
      </c>
      <c r="H1844" t="s">
        <v>48</v>
      </c>
      <c r="I1844" t="s">
        <v>39</v>
      </c>
      <c r="K1844" t="s">
        <v>72</v>
      </c>
      <c r="M1844">
        <v>340</v>
      </c>
      <c r="N1844" t="s">
        <v>143</v>
      </c>
      <c r="O1844" t="s">
        <v>41</v>
      </c>
      <c r="P1844">
        <v>340</v>
      </c>
      <c r="Q1844" t="s">
        <v>143</v>
      </c>
      <c r="R1844" t="s">
        <v>41</v>
      </c>
      <c r="T1844" t="s">
        <v>61</v>
      </c>
      <c r="U1844" t="s">
        <v>1236</v>
      </c>
      <c r="V1844" t="s">
        <v>44</v>
      </c>
      <c r="X1844" t="s">
        <v>45</v>
      </c>
      <c r="AA1844">
        <v>0</v>
      </c>
      <c r="AC1844">
        <v>0</v>
      </c>
      <c r="AG1844" t="s">
        <v>46</v>
      </c>
      <c r="AH1844" t="s">
        <v>158</v>
      </c>
      <c r="AI1844" s="1">
        <v>41954</v>
      </c>
      <c r="AJ1844">
        <v>12272.12</v>
      </c>
      <c r="AK1844" s="33">
        <f t="shared" si="84"/>
        <v>36</v>
      </c>
      <c r="AL1844" t="str">
        <f t="shared" si="85"/>
        <v>34-38</v>
      </c>
      <c r="AM1844" t="str">
        <f t="shared" si="86"/>
        <v>12.000 a 13.999</v>
      </c>
    </row>
    <row r="1845" spans="1:39" x14ac:dyDescent="0.25">
      <c r="A1845" t="s">
        <v>6634</v>
      </c>
      <c r="B1845" t="s">
        <v>36</v>
      </c>
      <c r="C1845">
        <v>1212129</v>
      </c>
      <c r="D1845">
        <v>33732665801</v>
      </c>
      <c r="E1845" t="s">
        <v>263</v>
      </c>
      <c r="F1845" t="s">
        <v>53</v>
      </c>
      <c r="G1845" t="s">
        <v>6635</v>
      </c>
      <c r="H1845" t="s">
        <v>48</v>
      </c>
      <c r="I1845" t="s">
        <v>39</v>
      </c>
      <c r="K1845" t="s">
        <v>72</v>
      </c>
      <c r="M1845">
        <v>294</v>
      </c>
      <c r="N1845" t="s">
        <v>137</v>
      </c>
      <c r="O1845" t="s">
        <v>86</v>
      </c>
      <c r="P1845">
        <v>294</v>
      </c>
      <c r="Q1845" t="s">
        <v>137</v>
      </c>
      <c r="R1845" t="s">
        <v>86</v>
      </c>
      <c r="T1845" t="s">
        <v>61</v>
      </c>
      <c r="U1845" t="s">
        <v>1236</v>
      </c>
      <c r="V1845" t="s">
        <v>44</v>
      </c>
      <c r="X1845" t="s">
        <v>45</v>
      </c>
      <c r="AA1845">
        <v>0</v>
      </c>
      <c r="AC1845">
        <v>0</v>
      </c>
      <c r="AG1845" t="s">
        <v>46</v>
      </c>
      <c r="AH1845" t="s">
        <v>158</v>
      </c>
      <c r="AI1845" s="1">
        <v>42619</v>
      </c>
      <c r="AJ1845">
        <v>12272.12</v>
      </c>
      <c r="AK1845" s="33">
        <f t="shared" si="84"/>
        <v>37</v>
      </c>
      <c r="AL1845" t="str">
        <f t="shared" si="85"/>
        <v>34-38</v>
      </c>
      <c r="AM1845" t="str">
        <f t="shared" si="86"/>
        <v>12.000 a 13.999</v>
      </c>
    </row>
    <row r="1846" spans="1:39" x14ac:dyDescent="0.25">
      <c r="A1846" t="s">
        <v>6636</v>
      </c>
      <c r="B1846" t="s">
        <v>36</v>
      </c>
      <c r="C1846">
        <v>2631668</v>
      </c>
      <c r="D1846">
        <v>5989197675</v>
      </c>
      <c r="E1846" t="s">
        <v>6637</v>
      </c>
      <c r="F1846" t="s">
        <v>53</v>
      </c>
      <c r="G1846" t="s">
        <v>6638</v>
      </c>
      <c r="H1846" t="s">
        <v>48</v>
      </c>
      <c r="I1846" t="s">
        <v>39</v>
      </c>
      <c r="K1846" t="s">
        <v>40</v>
      </c>
      <c r="L1846" t="s">
        <v>59</v>
      </c>
      <c r="M1846">
        <v>558</v>
      </c>
      <c r="N1846" t="s">
        <v>6639</v>
      </c>
      <c r="O1846" t="s">
        <v>41</v>
      </c>
      <c r="P1846">
        <v>369</v>
      </c>
      <c r="Q1846" t="s">
        <v>242</v>
      </c>
      <c r="R1846" t="s">
        <v>41</v>
      </c>
      <c r="T1846" t="s">
        <v>61</v>
      </c>
      <c r="U1846" t="s">
        <v>1278</v>
      </c>
      <c r="V1846" t="s">
        <v>44</v>
      </c>
      <c r="X1846" t="s">
        <v>45</v>
      </c>
      <c r="AA1846">
        <v>0</v>
      </c>
      <c r="AC1846">
        <v>0</v>
      </c>
      <c r="AG1846" t="s">
        <v>46</v>
      </c>
      <c r="AH1846" t="s">
        <v>158</v>
      </c>
      <c r="AI1846" s="1">
        <v>40018</v>
      </c>
      <c r="AJ1846">
        <v>18068.439999999999</v>
      </c>
      <c r="AK1846" s="33">
        <f t="shared" si="84"/>
        <v>40</v>
      </c>
      <c r="AL1846" t="str">
        <f t="shared" si="85"/>
        <v>39-43</v>
      </c>
      <c r="AM1846" t="str">
        <f t="shared" si="86"/>
        <v>18.000 a 19.999</v>
      </c>
    </row>
    <row r="1847" spans="1:39" x14ac:dyDescent="0.25">
      <c r="A1847" t="s">
        <v>6640</v>
      </c>
      <c r="B1847" t="s">
        <v>36</v>
      </c>
      <c r="C1847">
        <v>1161210</v>
      </c>
      <c r="D1847">
        <v>739682776</v>
      </c>
      <c r="E1847" t="s">
        <v>6641</v>
      </c>
      <c r="F1847" t="s">
        <v>53</v>
      </c>
      <c r="G1847" t="s">
        <v>6642</v>
      </c>
      <c r="H1847" t="s">
        <v>48</v>
      </c>
      <c r="I1847" t="s">
        <v>39</v>
      </c>
      <c r="K1847" t="s">
        <v>40</v>
      </c>
      <c r="M1847">
        <v>305</v>
      </c>
      <c r="N1847" t="s">
        <v>100</v>
      </c>
      <c r="O1847" t="s">
        <v>86</v>
      </c>
      <c r="P1847">
        <v>305</v>
      </c>
      <c r="Q1847" t="s">
        <v>100</v>
      </c>
      <c r="R1847" t="s">
        <v>86</v>
      </c>
      <c r="T1847" t="s">
        <v>61</v>
      </c>
      <c r="U1847" t="s">
        <v>1257</v>
      </c>
      <c r="V1847" t="s">
        <v>44</v>
      </c>
      <c r="X1847" t="s">
        <v>45</v>
      </c>
      <c r="AA1847">
        <v>0</v>
      </c>
      <c r="AC1847">
        <v>0</v>
      </c>
      <c r="AG1847" t="s">
        <v>46</v>
      </c>
      <c r="AH1847" t="s">
        <v>47</v>
      </c>
      <c r="AI1847" s="1">
        <v>42697</v>
      </c>
      <c r="AJ1847">
        <v>7155.54</v>
      </c>
      <c r="AK1847" s="33">
        <f t="shared" si="84"/>
        <v>53</v>
      </c>
      <c r="AL1847" t="str">
        <f t="shared" si="85"/>
        <v>49-53</v>
      </c>
      <c r="AM1847" t="str">
        <f t="shared" si="86"/>
        <v>6.000 a 7.999</v>
      </c>
    </row>
    <row r="1848" spans="1:39" x14ac:dyDescent="0.25">
      <c r="A1848" t="s">
        <v>6643</v>
      </c>
      <c r="B1848" t="s">
        <v>36</v>
      </c>
      <c r="C1848">
        <v>1644479</v>
      </c>
      <c r="D1848">
        <v>1335449663</v>
      </c>
      <c r="E1848" t="s">
        <v>489</v>
      </c>
      <c r="F1848" t="s">
        <v>53</v>
      </c>
      <c r="G1848" t="s">
        <v>6644</v>
      </c>
      <c r="H1848" t="s">
        <v>48</v>
      </c>
      <c r="I1848" t="s">
        <v>39</v>
      </c>
      <c r="K1848" t="s">
        <v>40</v>
      </c>
      <c r="L1848" t="s">
        <v>134</v>
      </c>
      <c r="M1848">
        <v>391</v>
      </c>
      <c r="N1848" t="s">
        <v>64</v>
      </c>
      <c r="O1848" t="s">
        <v>41</v>
      </c>
      <c r="P1848">
        <v>391</v>
      </c>
      <c r="Q1848" t="s">
        <v>64</v>
      </c>
      <c r="R1848" t="s">
        <v>41</v>
      </c>
      <c r="T1848" t="s">
        <v>61</v>
      </c>
      <c r="U1848" t="s">
        <v>1241</v>
      </c>
      <c r="V1848" t="s">
        <v>44</v>
      </c>
      <c r="X1848" t="s">
        <v>45</v>
      </c>
      <c r="AA1848">
        <v>0</v>
      </c>
      <c r="AC1848">
        <v>0</v>
      </c>
      <c r="AG1848" t="s">
        <v>46</v>
      </c>
      <c r="AH1848" t="s">
        <v>158</v>
      </c>
      <c r="AI1848" s="1">
        <v>39660</v>
      </c>
      <c r="AJ1848">
        <v>22516.400000000001</v>
      </c>
      <c r="AK1848" s="33">
        <f t="shared" si="84"/>
        <v>41</v>
      </c>
      <c r="AL1848" t="str">
        <f t="shared" si="85"/>
        <v>39-43</v>
      </c>
      <c r="AM1848" t="str">
        <f t="shared" si="86"/>
        <v>20.000 ou mais</v>
      </c>
    </row>
    <row r="1849" spans="1:39" x14ac:dyDescent="0.25">
      <c r="A1849" t="s">
        <v>6645</v>
      </c>
      <c r="B1849" t="s">
        <v>36</v>
      </c>
      <c r="C1849">
        <v>3271772</v>
      </c>
      <c r="D1849">
        <v>11202887627</v>
      </c>
      <c r="E1849" t="s">
        <v>6646</v>
      </c>
      <c r="F1849" t="s">
        <v>53</v>
      </c>
      <c r="G1849" t="s">
        <v>6647</v>
      </c>
      <c r="H1849" t="s">
        <v>48</v>
      </c>
      <c r="I1849" t="s">
        <v>39</v>
      </c>
      <c r="K1849" t="s">
        <v>40</v>
      </c>
      <c r="M1849">
        <v>369</v>
      </c>
      <c r="N1849" t="s">
        <v>242</v>
      </c>
      <c r="O1849" t="s">
        <v>41</v>
      </c>
      <c r="P1849">
        <v>369</v>
      </c>
      <c r="Q1849" t="s">
        <v>242</v>
      </c>
      <c r="R1849" t="s">
        <v>41</v>
      </c>
      <c r="T1849" t="s">
        <v>413</v>
      </c>
      <c r="U1849" t="s">
        <v>1244</v>
      </c>
      <c r="V1849" t="s">
        <v>825</v>
      </c>
      <c r="X1849" t="s">
        <v>45</v>
      </c>
      <c r="AA1849">
        <v>0</v>
      </c>
      <c r="AC1849">
        <v>0</v>
      </c>
      <c r="AG1849" t="s">
        <v>826</v>
      </c>
      <c r="AH1849" t="s">
        <v>47</v>
      </c>
      <c r="AI1849" s="1">
        <v>44593</v>
      </c>
      <c r="AJ1849">
        <v>3259.43</v>
      </c>
      <c r="AK1849" s="33">
        <f t="shared" si="84"/>
        <v>29</v>
      </c>
      <c r="AL1849" t="str">
        <f t="shared" si="85"/>
        <v>29-33</v>
      </c>
      <c r="AM1849" t="str">
        <f t="shared" si="86"/>
        <v>2.000 a 3.999</v>
      </c>
    </row>
    <row r="1850" spans="1:39" x14ac:dyDescent="0.25">
      <c r="A1850" t="s">
        <v>6648</v>
      </c>
      <c r="B1850" t="s">
        <v>36</v>
      </c>
      <c r="C1850">
        <v>1686722</v>
      </c>
      <c r="D1850">
        <v>30399385843</v>
      </c>
      <c r="E1850" t="s">
        <v>6649</v>
      </c>
      <c r="F1850" t="s">
        <v>53</v>
      </c>
      <c r="G1850" t="s">
        <v>6650</v>
      </c>
      <c r="H1850" t="s">
        <v>117</v>
      </c>
      <c r="I1850" t="s">
        <v>39</v>
      </c>
      <c r="K1850" t="s">
        <v>72</v>
      </c>
      <c r="L1850" t="s">
        <v>403</v>
      </c>
      <c r="M1850">
        <v>4</v>
      </c>
      <c r="N1850" t="s">
        <v>60</v>
      </c>
      <c r="O1850" t="s">
        <v>41</v>
      </c>
      <c r="P1850">
        <v>1155</v>
      </c>
      <c r="Q1850" t="s">
        <v>188</v>
      </c>
      <c r="R1850" t="s">
        <v>55</v>
      </c>
      <c r="T1850" t="s">
        <v>61</v>
      </c>
      <c r="U1850" t="s">
        <v>1351</v>
      </c>
      <c r="V1850" t="s">
        <v>44</v>
      </c>
      <c r="X1850" t="s">
        <v>45</v>
      </c>
      <c r="AA1850">
        <v>0</v>
      </c>
      <c r="AC1850">
        <v>0</v>
      </c>
      <c r="AG1850" t="s">
        <v>46</v>
      </c>
      <c r="AH1850" t="s">
        <v>158</v>
      </c>
      <c r="AI1850" s="1">
        <v>39876</v>
      </c>
      <c r="AJ1850">
        <v>17567.419999999998</v>
      </c>
      <c r="AK1850" s="33">
        <f t="shared" si="84"/>
        <v>39</v>
      </c>
      <c r="AL1850" t="str">
        <f t="shared" si="85"/>
        <v>39-43</v>
      </c>
      <c r="AM1850" t="str">
        <f t="shared" si="86"/>
        <v>16.000 a 17.999</v>
      </c>
    </row>
    <row r="1851" spans="1:39" x14ac:dyDescent="0.25">
      <c r="A1851" t="s">
        <v>6651</v>
      </c>
      <c r="B1851" t="s">
        <v>36</v>
      </c>
      <c r="C1851">
        <v>6400862</v>
      </c>
      <c r="D1851">
        <v>51111500649</v>
      </c>
      <c r="E1851" t="s">
        <v>6652</v>
      </c>
      <c r="F1851" t="s">
        <v>53</v>
      </c>
      <c r="G1851" t="s">
        <v>6653</v>
      </c>
      <c r="H1851" t="s">
        <v>48</v>
      </c>
      <c r="I1851" t="s">
        <v>39</v>
      </c>
      <c r="K1851" t="s">
        <v>40</v>
      </c>
      <c r="L1851" t="s">
        <v>280</v>
      </c>
      <c r="M1851">
        <v>340</v>
      </c>
      <c r="N1851" t="s">
        <v>143</v>
      </c>
      <c r="O1851" t="s">
        <v>41</v>
      </c>
      <c r="P1851">
        <v>340</v>
      </c>
      <c r="Q1851" t="s">
        <v>143</v>
      </c>
      <c r="R1851" t="s">
        <v>41</v>
      </c>
      <c r="T1851" t="s">
        <v>61</v>
      </c>
      <c r="U1851" t="s">
        <v>1252</v>
      </c>
      <c r="V1851" t="s">
        <v>44</v>
      </c>
      <c r="X1851" t="s">
        <v>45</v>
      </c>
      <c r="AA1851">
        <v>26270</v>
      </c>
      <c r="AB1851" t="s">
        <v>710</v>
      </c>
      <c r="AC1851">
        <v>0</v>
      </c>
      <c r="AG1851" t="s">
        <v>46</v>
      </c>
      <c r="AH1851" t="s">
        <v>158</v>
      </c>
      <c r="AI1851" s="1">
        <v>38808</v>
      </c>
      <c r="AJ1851">
        <v>21293.91</v>
      </c>
      <c r="AK1851" s="33">
        <f t="shared" si="84"/>
        <v>57</v>
      </c>
      <c r="AL1851" t="str">
        <f t="shared" si="85"/>
        <v>54-58</v>
      </c>
      <c r="AM1851" t="str">
        <f t="shared" si="86"/>
        <v>20.000 ou mais</v>
      </c>
    </row>
    <row r="1852" spans="1:39" x14ac:dyDescent="0.25">
      <c r="A1852" t="s">
        <v>6654</v>
      </c>
      <c r="B1852" t="s">
        <v>36</v>
      </c>
      <c r="C1852">
        <v>413382</v>
      </c>
      <c r="D1852">
        <v>46851445620</v>
      </c>
      <c r="E1852" t="s">
        <v>1817</v>
      </c>
      <c r="F1852" t="s">
        <v>53</v>
      </c>
      <c r="G1852" t="s">
        <v>6655</v>
      </c>
      <c r="H1852" t="s">
        <v>48</v>
      </c>
      <c r="I1852" t="s">
        <v>39</v>
      </c>
      <c r="K1852" t="s">
        <v>40</v>
      </c>
      <c r="L1852" t="s">
        <v>269</v>
      </c>
      <c r="M1852">
        <v>344</v>
      </c>
      <c r="N1852" t="s">
        <v>111</v>
      </c>
      <c r="O1852" t="s">
        <v>41</v>
      </c>
      <c r="P1852">
        <v>344</v>
      </c>
      <c r="Q1852" t="s">
        <v>111</v>
      </c>
      <c r="R1852" t="s">
        <v>41</v>
      </c>
      <c r="T1852" t="s">
        <v>52</v>
      </c>
      <c r="U1852" t="s">
        <v>1302</v>
      </c>
      <c r="V1852" t="s">
        <v>44</v>
      </c>
      <c r="X1852" t="s">
        <v>45</v>
      </c>
      <c r="AA1852">
        <v>0</v>
      </c>
      <c r="AC1852">
        <v>0</v>
      </c>
      <c r="AG1852" t="s">
        <v>46</v>
      </c>
      <c r="AH1852" t="s">
        <v>158</v>
      </c>
      <c r="AI1852" s="1">
        <v>32801</v>
      </c>
      <c r="AJ1852">
        <v>10227.31</v>
      </c>
      <c r="AK1852" s="33">
        <f t="shared" si="84"/>
        <v>59</v>
      </c>
      <c r="AL1852" t="str">
        <f t="shared" si="85"/>
        <v>59-63</v>
      </c>
      <c r="AM1852" t="str">
        <f t="shared" si="86"/>
        <v>10.000 a 11.999</v>
      </c>
    </row>
    <row r="1853" spans="1:39" x14ac:dyDescent="0.25">
      <c r="A1853" t="s">
        <v>6656</v>
      </c>
      <c r="B1853" t="s">
        <v>36</v>
      </c>
      <c r="C1853">
        <v>1843423</v>
      </c>
      <c r="D1853">
        <v>60750413115</v>
      </c>
      <c r="E1853" t="s">
        <v>6657</v>
      </c>
      <c r="F1853" t="s">
        <v>37</v>
      </c>
      <c r="G1853" t="s">
        <v>6658</v>
      </c>
      <c r="H1853" t="s">
        <v>48</v>
      </c>
      <c r="I1853" t="s">
        <v>39</v>
      </c>
      <c r="K1853" t="s">
        <v>72</v>
      </c>
      <c r="M1853">
        <v>1278</v>
      </c>
      <c r="N1853" t="s">
        <v>6659</v>
      </c>
      <c r="O1853" t="s">
        <v>86</v>
      </c>
      <c r="P1853">
        <v>298</v>
      </c>
      <c r="Q1853" t="s">
        <v>121</v>
      </c>
      <c r="R1853" t="s">
        <v>86</v>
      </c>
      <c r="T1853" t="s">
        <v>61</v>
      </c>
      <c r="U1853" t="s">
        <v>1285</v>
      </c>
      <c r="V1853" t="s">
        <v>44</v>
      </c>
      <c r="X1853" t="s">
        <v>45</v>
      </c>
      <c r="AA1853">
        <v>0</v>
      </c>
      <c r="AC1853">
        <v>0</v>
      </c>
      <c r="AG1853" t="s">
        <v>46</v>
      </c>
      <c r="AH1853" t="s">
        <v>158</v>
      </c>
      <c r="AI1853" s="1">
        <v>40582</v>
      </c>
      <c r="AJ1853">
        <v>18238.77</v>
      </c>
      <c r="AK1853" s="33">
        <f t="shared" si="84"/>
        <v>53</v>
      </c>
      <c r="AL1853" t="str">
        <f t="shared" si="85"/>
        <v>49-53</v>
      </c>
      <c r="AM1853" t="str">
        <f t="shared" si="86"/>
        <v>18.000 a 19.999</v>
      </c>
    </row>
    <row r="1854" spans="1:39" x14ac:dyDescent="0.25">
      <c r="A1854" t="s">
        <v>6660</v>
      </c>
      <c r="B1854" t="s">
        <v>36</v>
      </c>
      <c r="C1854">
        <v>1942019</v>
      </c>
      <c r="D1854">
        <v>2709293986</v>
      </c>
      <c r="E1854" t="s">
        <v>6661</v>
      </c>
      <c r="F1854" t="s">
        <v>37</v>
      </c>
      <c r="G1854" t="s">
        <v>4828</v>
      </c>
      <c r="H1854" t="s">
        <v>48</v>
      </c>
      <c r="I1854" t="s">
        <v>39</v>
      </c>
      <c r="K1854" t="s">
        <v>68</v>
      </c>
      <c r="M1854">
        <v>305</v>
      </c>
      <c r="N1854" t="s">
        <v>100</v>
      </c>
      <c r="O1854" t="s">
        <v>86</v>
      </c>
      <c r="P1854">
        <v>305</v>
      </c>
      <c r="Q1854" t="s">
        <v>100</v>
      </c>
      <c r="R1854" t="s">
        <v>86</v>
      </c>
      <c r="T1854" t="s">
        <v>61</v>
      </c>
      <c r="U1854" t="s">
        <v>1285</v>
      </c>
      <c r="V1854" t="s">
        <v>44</v>
      </c>
      <c r="X1854" t="s">
        <v>45</v>
      </c>
      <c r="AA1854">
        <v>0</v>
      </c>
      <c r="AC1854">
        <v>0</v>
      </c>
      <c r="AG1854" t="s">
        <v>46</v>
      </c>
      <c r="AH1854" t="s">
        <v>158</v>
      </c>
      <c r="AI1854" s="1">
        <v>41036</v>
      </c>
      <c r="AJ1854">
        <v>17255.59</v>
      </c>
      <c r="AK1854" s="33">
        <f t="shared" si="84"/>
        <v>42</v>
      </c>
      <c r="AL1854" t="str">
        <f t="shared" si="85"/>
        <v>39-43</v>
      </c>
      <c r="AM1854" t="str">
        <f t="shared" si="86"/>
        <v>16.000 a 17.999</v>
      </c>
    </row>
    <row r="1855" spans="1:39" x14ac:dyDescent="0.25">
      <c r="A1855" t="s">
        <v>6662</v>
      </c>
      <c r="B1855" t="s">
        <v>36</v>
      </c>
      <c r="C1855">
        <v>2918566</v>
      </c>
      <c r="D1855">
        <v>5845473667</v>
      </c>
      <c r="E1855" t="s">
        <v>6663</v>
      </c>
      <c r="F1855" t="s">
        <v>37</v>
      </c>
      <c r="G1855" t="s">
        <v>6664</v>
      </c>
      <c r="H1855" t="s">
        <v>48</v>
      </c>
      <c r="I1855" t="s">
        <v>39</v>
      </c>
      <c r="K1855" t="s">
        <v>138</v>
      </c>
      <c r="M1855">
        <v>369</v>
      </c>
      <c r="N1855" t="s">
        <v>242</v>
      </c>
      <c r="O1855" t="s">
        <v>41</v>
      </c>
      <c r="P1855">
        <v>369</v>
      </c>
      <c r="Q1855" t="s">
        <v>242</v>
      </c>
      <c r="R1855" t="s">
        <v>41</v>
      </c>
      <c r="T1855" t="s">
        <v>61</v>
      </c>
      <c r="U1855" t="s">
        <v>1236</v>
      </c>
      <c r="V1855" t="s">
        <v>44</v>
      </c>
      <c r="X1855" t="s">
        <v>45</v>
      </c>
      <c r="AA1855">
        <v>0</v>
      </c>
      <c r="AC1855">
        <v>0</v>
      </c>
      <c r="AG1855" t="s">
        <v>46</v>
      </c>
      <c r="AH1855" t="s">
        <v>158</v>
      </c>
      <c r="AI1855" s="1">
        <v>41534</v>
      </c>
      <c r="AJ1855">
        <v>12272.12</v>
      </c>
      <c r="AK1855" s="33">
        <f t="shared" si="84"/>
        <v>38</v>
      </c>
      <c r="AL1855" t="str">
        <f t="shared" si="85"/>
        <v>34-38</v>
      </c>
      <c r="AM1855" t="str">
        <f t="shared" si="86"/>
        <v>12.000 a 13.999</v>
      </c>
    </row>
    <row r="1856" spans="1:39" x14ac:dyDescent="0.25">
      <c r="A1856" t="s">
        <v>6665</v>
      </c>
      <c r="B1856" t="s">
        <v>36</v>
      </c>
      <c r="C1856">
        <v>2079508</v>
      </c>
      <c r="D1856">
        <v>1354952618</v>
      </c>
      <c r="E1856" t="s">
        <v>355</v>
      </c>
      <c r="F1856" t="s">
        <v>37</v>
      </c>
      <c r="G1856" t="s">
        <v>6666</v>
      </c>
      <c r="H1856" t="s">
        <v>48</v>
      </c>
      <c r="I1856" t="s">
        <v>39</v>
      </c>
      <c r="K1856" t="s">
        <v>40</v>
      </c>
      <c r="M1856">
        <v>332</v>
      </c>
      <c r="N1856" t="s">
        <v>82</v>
      </c>
      <c r="O1856" t="s">
        <v>81</v>
      </c>
      <c r="P1856">
        <v>332</v>
      </c>
      <c r="Q1856" t="s">
        <v>82</v>
      </c>
      <c r="R1856" t="s">
        <v>81</v>
      </c>
      <c r="T1856" t="s">
        <v>61</v>
      </c>
      <c r="U1856" t="s">
        <v>1278</v>
      </c>
      <c r="V1856" t="s">
        <v>44</v>
      </c>
      <c r="X1856" t="s">
        <v>45</v>
      </c>
      <c r="AA1856">
        <v>0</v>
      </c>
      <c r="AC1856">
        <v>0</v>
      </c>
      <c r="AG1856" t="s">
        <v>46</v>
      </c>
      <c r="AH1856" t="s">
        <v>158</v>
      </c>
      <c r="AI1856" s="1">
        <v>41647</v>
      </c>
      <c r="AJ1856">
        <v>12763.01</v>
      </c>
      <c r="AK1856" s="33">
        <f t="shared" si="84"/>
        <v>41</v>
      </c>
      <c r="AL1856" t="str">
        <f t="shared" si="85"/>
        <v>39-43</v>
      </c>
      <c r="AM1856" t="str">
        <f t="shared" si="86"/>
        <v>12.000 a 13.999</v>
      </c>
    </row>
    <row r="1857" spans="1:39" x14ac:dyDescent="0.25">
      <c r="A1857" t="s">
        <v>6667</v>
      </c>
      <c r="B1857" t="s">
        <v>36</v>
      </c>
      <c r="C1857">
        <v>1700728</v>
      </c>
      <c r="D1857">
        <v>11641565780</v>
      </c>
      <c r="E1857" t="s">
        <v>174</v>
      </c>
      <c r="F1857" t="s">
        <v>37</v>
      </c>
      <c r="G1857" t="s">
        <v>6668</v>
      </c>
      <c r="H1857" t="s">
        <v>48</v>
      </c>
      <c r="I1857" t="s">
        <v>39</v>
      </c>
      <c r="K1857" t="s">
        <v>114</v>
      </c>
      <c r="M1857">
        <v>808</v>
      </c>
      <c r="N1857" t="s">
        <v>127</v>
      </c>
      <c r="O1857" t="s">
        <v>41</v>
      </c>
      <c r="P1857">
        <v>808</v>
      </c>
      <c r="Q1857" t="s">
        <v>127</v>
      </c>
      <c r="R1857" t="s">
        <v>41</v>
      </c>
      <c r="T1857" t="s">
        <v>61</v>
      </c>
      <c r="U1857" t="s">
        <v>1236</v>
      </c>
      <c r="V1857" t="s">
        <v>44</v>
      </c>
      <c r="X1857" t="s">
        <v>45</v>
      </c>
      <c r="AA1857">
        <v>0</v>
      </c>
      <c r="AC1857">
        <v>0</v>
      </c>
      <c r="AG1857" t="s">
        <v>46</v>
      </c>
      <c r="AH1857" t="s">
        <v>158</v>
      </c>
      <c r="AI1857" s="1">
        <v>41472</v>
      </c>
      <c r="AJ1857">
        <v>12272.12</v>
      </c>
      <c r="AK1857" s="33">
        <f t="shared" si="84"/>
        <v>36</v>
      </c>
      <c r="AL1857" t="str">
        <f t="shared" si="85"/>
        <v>34-38</v>
      </c>
      <c r="AM1857" t="str">
        <f t="shared" si="86"/>
        <v>12.000 a 13.999</v>
      </c>
    </row>
    <row r="1858" spans="1:39" x14ac:dyDescent="0.25">
      <c r="A1858" t="s">
        <v>6669</v>
      </c>
      <c r="B1858" t="s">
        <v>36</v>
      </c>
      <c r="C1858">
        <v>2374235</v>
      </c>
      <c r="D1858">
        <v>419302662</v>
      </c>
      <c r="E1858" t="s">
        <v>6670</v>
      </c>
      <c r="F1858" t="s">
        <v>37</v>
      </c>
      <c r="G1858" t="s">
        <v>6671</v>
      </c>
      <c r="H1858" t="s">
        <v>48</v>
      </c>
      <c r="I1858" t="s">
        <v>39</v>
      </c>
      <c r="K1858" t="s">
        <v>56</v>
      </c>
      <c r="L1858" t="s">
        <v>98</v>
      </c>
      <c r="M1858">
        <v>372</v>
      </c>
      <c r="N1858" t="s">
        <v>76</v>
      </c>
      <c r="O1858" t="s">
        <v>41</v>
      </c>
      <c r="P1858">
        <v>372</v>
      </c>
      <c r="Q1858" t="s">
        <v>76</v>
      </c>
      <c r="R1858" t="s">
        <v>41</v>
      </c>
      <c r="T1858" t="s">
        <v>61</v>
      </c>
      <c r="U1858" t="s">
        <v>1351</v>
      </c>
      <c r="V1858" t="s">
        <v>44</v>
      </c>
      <c r="X1858" t="s">
        <v>45</v>
      </c>
      <c r="Z1858" t="s">
        <v>168</v>
      </c>
      <c r="AA1858">
        <v>0</v>
      </c>
      <c r="AC1858">
        <v>0</v>
      </c>
      <c r="AE1858" t="s">
        <v>306</v>
      </c>
      <c r="AF1858" t="s">
        <v>307</v>
      </c>
      <c r="AG1858" t="s">
        <v>46</v>
      </c>
      <c r="AH1858" t="s">
        <v>158</v>
      </c>
      <c r="AI1858" s="1">
        <v>38989</v>
      </c>
      <c r="AJ1858">
        <v>16591.91</v>
      </c>
      <c r="AK1858" s="33">
        <f t="shared" si="84"/>
        <v>51</v>
      </c>
      <c r="AL1858" t="str">
        <f t="shared" si="85"/>
        <v>49-53</v>
      </c>
      <c r="AM1858" t="str">
        <f t="shared" si="86"/>
        <v>16.000 a 17.999</v>
      </c>
    </row>
    <row r="1859" spans="1:39" x14ac:dyDescent="0.25">
      <c r="A1859" t="s">
        <v>6672</v>
      </c>
      <c r="B1859" t="s">
        <v>36</v>
      </c>
      <c r="C1859">
        <v>1379138</v>
      </c>
      <c r="D1859">
        <v>16065805823</v>
      </c>
      <c r="E1859" t="s">
        <v>6673</v>
      </c>
      <c r="F1859" t="s">
        <v>37</v>
      </c>
      <c r="G1859" t="s">
        <v>6674</v>
      </c>
      <c r="H1859" t="s">
        <v>48</v>
      </c>
      <c r="I1859" t="s">
        <v>39</v>
      </c>
      <c r="K1859" t="s">
        <v>72</v>
      </c>
      <c r="M1859">
        <v>395</v>
      </c>
      <c r="N1859" t="s">
        <v>107</v>
      </c>
      <c r="O1859" t="s">
        <v>41</v>
      </c>
      <c r="P1859">
        <v>395</v>
      </c>
      <c r="Q1859" t="s">
        <v>107</v>
      </c>
      <c r="R1859" t="s">
        <v>41</v>
      </c>
      <c r="T1859" t="s">
        <v>61</v>
      </c>
      <c r="U1859" t="s">
        <v>1285</v>
      </c>
      <c r="V1859" t="s">
        <v>44</v>
      </c>
      <c r="X1859" t="s">
        <v>45</v>
      </c>
      <c r="AA1859">
        <v>0</v>
      </c>
      <c r="AC1859">
        <v>0</v>
      </c>
      <c r="AG1859" t="s">
        <v>46</v>
      </c>
      <c r="AH1859" t="s">
        <v>158</v>
      </c>
      <c r="AI1859" s="1">
        <v>40389</v>
      </c>
      <c r="AJ1859">
        <v>18058.169999999998</v>
      </c>
      <c r="AK1859" s="33">
        <f t="shared" ref="AK1859:AK1900" si="87">(YEAR($AO$2))-YEAR(E1859)</f>
        <v>50</v>
      </c>
      <c r="AL1859" t="str">
        <f t="shared" ref="AL1859:AL1900" si="88">VLOOKUP(AK1859,$AQ$2:$AR$13,2,1)</f>
        <v>49-53</v>
      </c>
      <c r="AM1859" t="str">
        <f t="shared" ref="AM1859:AM1900" si="89">VLOOKUP(AJ1859,$AS$2:$AT$12,2,1)</f>
        <v>18.000 a 19.999</v>
      </c>
    </row>
    <row r="1860" spans="1:39" x14ac:dyDescent="0.25">
      <c r="A1860" t="s">
        <v>6675</v>
      </c>
      <c r="B1860" t="s">
        <v>36</v>
      </c>
      <c r="C1860">
        <v>2491645</v>
      </c>
      <c r="D1860">
        <v>2967003638</v>
      </c>
      <c r="E1860" t="s">
        <v>346</v>
      </c>
      <c r="F1860" t="s">
        <v>37</v>
      </c>
      <c r="G1860" t="s">
        <v>6676</v>
      </c>
      <c r="H1860" t="s">
        <v>48</v>
      </c>
      <c r="I1860" t="s">
        <v>39</v>
      </c>
      <c r="K1860" t="s">
        <v>40</v>
      </c>
      <c r="L1860" t="s">
        <v>59</v>
      </c>
      <c r="M1860">
        <v>1202</v>
      </c>
      <c r="N1860" t="s">
        <v>542</v>
      </c>
      <c r="O1860" t="s">
        <v>41</v>
      </c>
      <c r="P1860">
        <v>326</v>
      </c>
      <c r="Q1860" t="s">
        <v>87</v>
      </c>
      <c r="R1860" t="s">
        <v>86</v>
      </c>
      <c r="T1860" t="s">
        <v>61</v>
      </c>
      <c r="U1860" t="s">
        <v>1351</v>
      </c>
      <c r="V1860" t="s">
        <v>44</v>
      </c>
      <c r="X1860" t="s">
        <v>45</v>
      </c>
      <c r="AA1860">
        <v>0</v>
      </c>
      <c r="AC1860">
        <v>0</v>
      </c>
      <c r="AG1860" t="s">
        <v>46</v>
      </c>
      <c r="AH1860" t="s">
        <v>158</v>
      </c>
      <c r="AI1860" s="1">
        <v>39835</v>
      </c>
      <c r="AJ1860">
        <v>17567.419999999998</v>
      </c>
      <c r="AK1860" s="33">
        <f t="shared" si="87"/>
        <v>48</v>
      </c>
      <c r="AL1860" t="str">
        <f t="shared" si="88"/>
        <v>44-48</v>
      </c>
      <c r="AM1860" t="str">
        <f t="shared" si="89"/>
        <v>16.000 a 17.999</v>
      </c>
    </row>
    <row r="1861" spans="1:39" x14ac:dyDescent="0.25">
      <c r="A1861" t="s">
        <v>6677</v>
      </c>
      <c r="B1861" t="s">
        <v>36</v>
      </c>
      <c r="C1861">
        <v>3536431</v>
      </c>
      <c r="D1861">
        <v>49832395615</v>
      </c>
      <c r="E1861" t="s">
        <v>6678</v>
      </c>
      <c r="F1861" t="s">
        <v>37</v>
      </c>
      <c r="G1861" t="s">
        <v>6679</v>
      </c>
      <c r="H1861" t="s">
        <v>48</v>
      </c>
      <c r="I1861" t="s">
        <v>39</v>
      </c>
      <c r="K1861" t="s">
        <v>40</v>
      </c>
      <c r="L1861" t="s">
        <v>119</v>
      </c>
      <c r="M1861">
        <v>294</v>
      </c>
      <c r="N1861" t="s">
        <v>137</v>
      </c>
      <c r="O1861" t="s">
        <v>86</v>
      </c>
      <c r="P1861">
        <v>294</v>
      </c>
      <c r="Q1861" t="s">
        <v>137</v>
      </c>
      <c r="R1861" t="s">
        <v>86</v>
      </c>
      <c r="T1861" t="s">
        <v>61</v>
      </c>
      <c r="U1861" t="s">
        <v>1351</v>
      </c>
      <c r="V1861" t="s">
        <v>44</v>
      </c>
      <c r="X1861" t="s">
        <v>45</v>
      </c>
      <c r="AA1861">
        <v>0</v>
      </c>
      <c r="AC1861">
        <v>0</v>
      </c>
      <c r="AG1861" t="s">
        <v>46</v>
      </c>
      <c r="AH1861" t="s">
        <v>158</v>
      </c>
      <c r="AI1861" s="1">
        <v>41254</v>
      </c>
      <c r="AJ1861">
        <v>17363.62</v>
      </c>
      <c r="AK1861" s="33">
        <f t="shared" si="87"/>
        <v>59</v>
      </c>
      <c r="AL1861" t="str">
        <f t="shared" si="88"/>
        <v>59-63</v>
      </c>
      <c r="AM1861" t="str">
        <f t="shared" si="89"/>
        <v>16.000 a 17.999</v>
      </c>
    </row>
    <row r="1862" spans="1:39" x14ac:dyDescent="0.25">
      <c r="A1862" t="s">
        <v>6680</v>
      </c>
      <c r="B1862" t="s">
        <v>36</v>
      </c>
      <c r="C1862">
        <v>2286760</v>
      </c>
      <c r="D1862">
        <v>50422618934</v>
      </c>
      <c r="E1862" t="s">
        <v>6681</v>
      </c>
      <c r="F1862" t="s">
        <v>37</v>
      </c>
      <c r="G1862" t="s">
        <v>6682</v>
      </c>
      <c r="H1862" t="s">
        <v>48</v>
      </c>
      <c r="I1862" t="s">
        <v>39</v>
      </c>
      <c r="K1862" t="s">
        <v>68</v>
      </c>
      <c r="L1862" t="s">
        <v>467</v>
      </c>
      <c r="M1862">
        <v>808</v>
      </c>
      <c r="N1862" t="s">
        <v>127</v>
      </c>
      <c r="O1862" t="s">
        <v>41</v>
      </c>
      <c r="P1862">
        <v>808</v>
      </c>
      <c r="Q1862" t="s">
        <v>127</v>
      </c>
      <c r="R1862" t="s">
        <v>41</v>
      </c>
      <c r="T1862" t="s">
        <v>61</v>
      </c>
      <c r="U1862" t="s">
        <v>1269</v>
      </c>
      <c r="V1862" t="s">
        <v>44</v>
      </c>
      <c r="X1862" t="s">
        <v>45</v>
      </c>
      <c r="AA1862">
        <v>0</v>
      </c>
      <c r="AC1862">
        <v>0</v>
      </c>
      <c r="AG1862" t="s">
        <v>46</v>
      </c>
      <c r="AH1862" t="s">
        <v>158</v>
      </c>
      <c r="AI1862" s="1">
        <v>37386</v>
      </c>
      <c r="AJ1862">
        <v>17945.810000000001</v>
      </c>
      <c r="AK1862" s="33">
        <f t="shared" si="87"/>
        <v>60</v>
      </c>
      <c r="AL1862" t="str">
        <f t="shared" si="88"/>
        <v>59-63</v>
      </c>
      <c r="AM1862" t="str">
        <f t="shared" si="89"/>
        <v>16.000 a 17.999</v>
      </c>
    </row>
    <row r="1863" spans="1:39" x14ac:dyDescent="0.25">
      <c r="A1863" t="s">
        <v>6683</v>
      </c>
      <c r="B1863" t="s">
        <v>36</v>
      </c>
      <c r="C1863">
        <v>1512458</v>
      </c>
      <c r="D1863">
        <v>14033602860</v>
      </c>
      <c r="E1863" t="s">
        <v>6684</v>
      </c>
      <c r="F1863" t="s">
        <v>37</v>
      </c>
      <c r="G1863" t="s">
        <v>6685</v>
      </c>
      <c r="H1863" t="s">
        <v>48</v>
      </c>
      <c r="I1863" t="s">
        <v>39</v>
      </c>
      <c r="K1863" t="s">
        <v>72</v>
      </c>
      <c r="L1863" t="s">
        <v>6686</v>
      </c>
      <c r="M1863">
        <v>356</v>
      </c>
      <c r="N1863" t="s">
        <v>206</v>
      </c>
      <c r="O1863" t="s">
        <v>41</v>
      </c>
      <c r="P1863">
        <v>356</v>
      </c>
      <c r="Q1863" t="s">
        <v>206</v>
      </c>
      <c r="R1863" t="s">
        <v>41</v>
      </c>
      <c r="T1863" t="s">
        <v>61</v>
      </c>
      <c r="U1863" t="s">
        <v>1351</v>
      </c>
      <c r="V1863" t="s">
        <v>44</v>
      </c>
      <c r="X1863" t="s">
        <v>45</v>
      </c>
      <c r="AA1863">
        <v>0</v>
      </c>
      <c r="AC1863">
        <v>0</v>
      </c>
      <c r="AG1863" t="s">
        <v>46</v>
      </c>
      <c r="AH1863" t="s">
        <v>158</v>
      </c>
      <c r="AI1863" s="1">
        <v>38665</v>
      </c>
      <c r="AJ1863">
        <v>18135.34</v>
      </c>
      <c r="AK1863" s="33">
        <f t="shared" si="87"/>
        <v>50</v>
      </c>
      <c r="AL1863" t="str">
        <f t="shared" si="88"/>
        <v>49-53</v>
      </c>
      <c r="AM1863" t="str">
        <f t="shared" si="89"/>
        <v>18.000 a 19.999</v>
      </c>
    </row>
    <row r="1864" spans="1:39" x14ac:dyDescent="0.25">
      <c r="A1864" t="s">
        <v>6687</v>
      </c>
      <c r="B1864" t="s">
        <v>36</v>
      </c>
      <c r="C1864">
        <v>2948867</v>
      </c>
      <c r="D1864">
        <v>3759417620</v>
      </c>
      <c r="E1864" t="s">
        <v>6688</v>
      </c>
      <c r="F1864" t="s">
        <v>37</v>
      </c>
      <c r="G1864" t="s">
        <v>6689</v>
      </c>
      <c r="H1864" t="s">
        <v>48</v>
      </c>
      <c r="I1864" t="s">
        <v>39</v>
      </c>
      <c r="K1864" t="s">
        <v>40</v>
      </c>
      <c r="M1864">
        <v>1295</v>
      </c>
      <c r="N1864" t="s">
        <v>6690</v>
      </c>
      <c r="O1864" t="s">
        <v>41</v>
      </c>
      <c r="P1864">
        <v>340</v>
      </c>
      <c r="Q1864" t="s">
        <v>143</v>
      </c>
      <c r="R1864" t="s">
        <v>41</v>
      </c>
      <c r="T1864" t="s">
        <v>61</v>
      </c>
      <c r="U1864" t="s">
        <v>1278</v>
      </c>
      <c r="V1864" t="s">
        <v>44</v>
      </c>
      <c r="X1864" t="s">
        <v>45</v>
      </c>
      <c r="AA1864">
        <v>0</v>
      </c>
      <c r="AC1864">
        <v>0</v>
      </c>
      <c r="AG1864" t="s">
        <v>46</v>
      </c>
      <c r="AH1864" t="s">
        <v>158</v>
      </c>
      <c r="AI1864" s="1">
        <v>41506</v>
      </c>
      <c r="AJ1864">
        <v>13746.19</v>
      </c>
      <c r="AK1864" s="33">
        <f t="shared" si="87"/>
        <v>44</v>
      </c>
      <c r="AL1864" t="str">
        <f t="shared" si="88"/>
        <v>44-48</v>
      </c>
      <c r="AM1864" t="str">
        <f t="shared" si="89"/>
        <v>12.000 a 13.999</v>
      </c>
    </row>
    <row r="1865" spans="1:39" x14ac:dyDescent="0.25">
      <c r="A1865" t="s">
        <v>6691</v>
      </c>
      <c r="B1865" t="s">
        <v>36</v>
      </c>
      <c r="C1865">
        <v>1698213</v>
      </c>
      <c r="D1865">
        <v>4485277828</v>
      </c>
      <c r="E1865" t="s">
        <v>2823</v>
      </c>
      <c r="F1865" t="s">
        <v>53</v>
      </c>
      <c r="G1865" t="s">
        <v>6692</v>
      </c>
      <c r="H1865" t="s">
        <v>48</v>
      </c>
      <c r="I1865" t="s">
        <v>39</v>
      </c>
      <c r="K1865" t="s">
        <v>72</v>
      </c>
      <c r="M1865">
        <v>801</v>
      </c>
      <c r="N1865" t="s">
        <v>802</v>
      </c>
      <c r="O1865" t="s">
        <v>55</v>
      </c>
      <c r="P1865">
        <v>1152</v>
      </c>
      <c r="Q1865" t="s">
        <v>113</v>
      </c>
      <c r="R1865" t="s">
        <v>55</v>
      </c>
      <c r="T1865" t="s">
        <v>61</v>
      </c>
      <c r="U1865" t="s">
        <v>1285</v>
      </c>
      <c r="V1865" t="s">
        <v>44</v>
      </c>
      <c r="X1865" t="s">
        <v>45</v>
      </c>
      <c r="AA1865">
        <v>0</v>
      </c>
      <c r="AC1865">
        <v>0</v>
      </c>
      <c r="AG1865" t="s">
        <v>46</v>
      </c>
      <c r="AH1865" t="s">
        <v>158</v>
      </c>
      <c r="AI1865" s="1">
        <v>39941</v>
      </c>
      <c r="AJ1865">
        <v>17255.59</v>
      </c>
      <c r="AK1865" s="33">
        <f t="shared" si="87"/>
        <v>57</v>
      </c>
      <c r="AL1865" t="str">
        <f t="shared" si="88"/>
        <v>54-58</v>
      </c>
      <c r="AM1865" t="str">
        <f t="shared" si="89"/>
        <v>16.000 a 17.999</v>
      </c>
    </row>
    <row r="1866" spans="1:39" x14ac:dyDescent="0.25">
      <c r="A1866" t="s">
        <v>6693</v>
      </c>
      <c r="B1866" t="s">
        <v>36</v>
      </c>
      <c r="C1866">
        <v>2711357</v>
      </c>
      <c r="D1866">
        <v>1425704603</v>
      </c>
      <c r="E1866" t="s">
        <v>512</v>
      </c>
      <c r="F1866" t="s">
        <v>53</v>
      </c>
      <c r="G1866" t="s">
        <v>6694</v>
      </c>
      <c r="H1866" t="s">
        <v>48</v>
      </c>
      <c r="I1866" t="s">
        <v>1391</v>
      </c>
      <c r="J1866" t="s">
        <v>6695</v>
      </c>
      <c r="M1866">
        <v>399</v>
      </c>
      <c r="N1866" t="s">
        <v>115</v>
      </c>
      <c r="O1866" t="s">
        <v>70</v>
      </c>
      <c r="P1866">
        <v>399</v>
      </c>
      <c r="Q1866" t="s">
        <v>115</v>
      </c>
      <c r="R1866" t="s">
        <v>70</v>
      </c>
      <c r="T1866" t="s">
        <v>61</v>
      </c>
      <c r="U1866" t="s">
        <v>1285</v>
      </c>
      <c r="V1866" t="s">
        <v>44</v>
      </c>
      <c r="X1866" t="s">
        <v>45</v>
      </c>
      <c r="AA1866">
        <v>0</v>
      </c>
      <c r="AC1866">
        <v>0</v>
      </c>
      <c r="AG1866" t="s">
        <v>46</v>
      </c>
      <c r="AH1866" t="s">
        <v>158</v>
      </c>
      <c r="AI1866" s="1">
        <v>40592</v>
      </c>
      <c r="AJ1866">
        <v>17255.59</v>
      </c>
      <c r="AK1866" s="33">
        <f t="shared" si="87"/>
        <v>67</v>
      </c>
      <c r="AL1866" t="str">
        <f t="shared" si="88"/>
        <v>64-68</v>
      </c>
      <c r="AM1866" t="str">
        <f t="shared" si="89"/>
        <v>16.000 a 17.999</v>
      </c>
    </row>
    <row r="1867" spans="1:39" x14ac:dyDescent="0.25">
      <c r="A1867" t="s">
        <v>6696</v>
      </c>
      <c r="B1867" t="s">
        <v>36</v>
      </c>
      <c r="C1867">
        <v>1362083</v>
      </c>
      <c r="D1867">
        <v>26477766876</v>
      </c>
      <c r="E1867" t="s">
        <v>5285</v>
      </c>
      <c r="F1867" t="s">
        <v>53</v>
      </c>
      <c r="G1867" t="s">
        <v>6697</v>
      </c>
      <c r="H1867" t="s">
        <v>48</v>
      </c>
      <c r="I1867" t="s">
        <v>39</v>
      </c>
      <c r="K1867" t="s">
        <v>72</v>
      </c>
      <c r="M1867">
        <v>340</v>
      </c>
      <c r="N1867" t="s">
        <v>143</v>
      </c>
      <c r="O1867" t="s">
        <v>41</v>
      </c>
      <c r="P1867">
        <v>785</v>
      </c>
      <c r="Q1867" t="s">
        <v>141</v>
      </c>
      <c r="R1867" t="s">
        <v>142</v>
      </c>
      <c r="T1867" t="s">
        <v>61</v>
      </c>
      <c r="U1867" t="s">
        <v>1236</v>
      </c>
      <c r="V1867" t="s">
        <v>44</v>
      </c>
      <c r="X1867" t="s">
        <v>45</v>
      </c>
      <c r="AA1867">
        <v>0</v>
      </c>
      <c r="AC1867">
        <v>0</v>
      </c>
      <c r="AG1867" t="s">
        <v>46</v>
      </c>
      <c r="AH1867" t="s">
        <v>158</v>
      </c>
      <c r="AI1867" s="1">
        <v>42466</v>
      </c>
      <c r="AJ1867">
        <v>12272.12</v>
      </c>
      <c r="AK1867" s="33">
        <f t="shared" si="87"/>
        <v>48</v>
      </c>
      <c r="AL1867" t="str">
        <f t="shared" si="88"/>
        <v>44-48</v>
      </c>
      <c r="AM1867" t="str">
        <f t="shared" si="89"/>
        <v>12.000 a 13.999</v>
      </c>
    </row>
    <row r="1868" spans="1:39" x14ac:dyDescent="0.25">
      <c r="A1868" t="s">
        <v>6698</v>
      </c>
      <c r="B1868" t="s">
        <v>36</v>
      </c>
      <c r="C1868">
        <v>412955</v>
      </c>
      <c r="D1868">
        <v>15081168149</v>
      </c>
      <c r="E1868" t="s">
        <v>6699</v>
      </c>
      <c r="F1868" t="s">
        <v>53</v>
      </c>
      <c r="G1868" t="s">
        <v>6700</v>
      </c>
      <c r="H1868" t="s">
        <v>48</v>
      </c>
      <c r="I1868" t="s">
        <v>39</v>
      </c>
      <c r="K1868" t="s">
        <v>101</v>
      </c>
      <c r="L1868" t="s">
        <v>739</v>
      </c>
      <c r="M1868">
        <v>584</v>
      </c>
      <c r="N1868" t="s">
        <v>42</v>
      </c>
      <c r="O1868" t="s">
        <v>41</v>
      </c>
      <c r="P1868">
        <v>349</v>
      </c>
      <c r="Q1868" t="s">
        <v>65</v>
      </c>
      <c r="R1868" t="s">
        <v>41</v>
      </c>
      <c r="T1868" t="s">
        <v>61</v>
      </c>
      <c r="U1868" t="s">
        <v>1252</v>
      </c>
      <c r="V1868" t="s">
        <v>44</v>
      </c>
      <c r="X1868" t="s">
        <v>45</v>
      </c>
      <c r="AA1868">
        <v>0</v>
      </c>
      <c r="AC1868">
        <v>0</v>
      </c>
      <c r="AG1868" t="s">
        <v>46</v>
      </c>
      <c r="AH1868" t="s">
        <v>158</v>
      </c>
      <c r="AI1868" s="1">
        <v>32001</v>
      </c>
      <c r="AJ1868">
        <v>30701.72</v>
      </c>
      <c r="AK1868" s="33">
        <f t="shared" si="87"/>
        <v>64</v>
      </c>
      <c r="AL1868" t="str">
        <f t="shared" si="88"/>
        <v>64-68</v>
      </c>
      <c r="AM1868" t="str">
        <f t="shared" si="89"/>
        <v>20.000 ou mais</v>
      </c>
    </row>
    <row r="1869" spans="1:39" x14ac:dyDescent="0.25">
      <c r="A1869" t="s">
        <v>6701</v>
      </c>
      <c r="B1869" t="s">
        <v>36</v>
      </c>
      <c r="C1869">
        <v>1612126</v>
      </c>
      <c r="D1869">
        <v>51685167187</v>
      </c>
      <c r="E1869" t="s">
        <v>6702</v>
      </c>
      <c r="F1869" t="s">
        <v>53</v>
      </c>
      <c r="G1869" t="s">
        <v>6703</v>
      </c>
      <c r="H1869" t="s">
        <v>48</v>
      </c>
      <c r="I1869" t="s">
        <v>39</v>
      </c>
      <c r="K1869" t="s">
        <v>56</v>
      </c>
      <c r="L1869" t="s">
        <v>6704</v>
      </c>
      <c r="M1869">
        <v>356</v>
      </c>
      <c r="N1869" t="s">
        <v>206</v>
      </c>
      <c r="O1869" t="s">
        <v>41</v>
      </c>
      <c r="P1869">
        <v>356</v>
      </c>
      <c r="Q1869" t="s">
        <v>206</v>
      </c>
      <c r="R1869" t="s">
        <v>41</v>
      </c>
      <c r="T1869" t="s">
        <v>61</v>
      </c>
      <c r="U1869" t="s">
        <v>1269</v>
      </c>
      <c r="V1869" t="s">
        <v>44</v>
      </c>
      <c r="X1869" t="s">
        <v>45</v>
      </c>
      <c r="AA1869">
        <v>0</v>
      </c>
      <c r="AC1869">
        <v>0</v>
      </c>
      <c r="AG1869" t="s">
        <v>46</v>
      </c>
      <c r="AH1869" t="s">
        <v>158</v>
      </c>
      <c r="AI1869" s="1">
        <v>39762</v>
      </c>
      <c r="AJ1869">
        <v>19615.18</v>
      </c>
      <c r="AK1869" s="33">
        <f t="shared" si="87"/>
        <v>52</v>
      </c>
      <c r="AL1869" t="str">
        <f t="shared" si="88"/>
        <v>49-53</v>
      </c>
      <c r="AM1869" t="str">
        <f t="shared" si="89"/>
        <v>18.000 a 19.999</v>
      </c>
    </row>
    <row r="1870" spans="1:39" x14ac:dyDescent="0.25">
      <c r="A1870" t="s">
        <v>6705</v>
      </c>
      <c r="B1870" t="s">
        <v>36</v>
      </c>
      <c r="C1870">
        <v>1769196</v>
      </c>
      <c r="D1870">
        <v>65210549615</v>
      </c>
      <c r="E1870" t="s">
        <v>6706</v>
      </c>
      <c r="F1870" t="s">
        <v>37</v>
      </c>
      <c r="G1870" t="s">
        <v>6707</v>
      </c>
      <c r="H1870" t="s">
        <v>38</v>
      </c>
      <c r="I1870" t="s">
        <v>39</v>
      </c>
      <c r="K1870" t="s">
        <v>40</v>
      </c>
      <c r="M1870">
        <v>798</v>
      </c>
      <c r="N1870" t="s">
        <v>518</v>
      </c>
      <c r="O1870" t="s">
        <v>55</v>
      </c>
      <c r="P1870">
        <v>1155</v>
      </c>
      <c r="Q1870" t="s">
        <v>188</v>
      </c>
      <c r="R1870" t="s">
        <v>55</v>
      </c>
      <c r="T1870" t="s">
        <v>61</v>
      </c>
      <c r="U1870" t="s">
        <v>1351</v>
      </c>
      <c r="V1870" t="s">
        <v>44</v>
      </c>
      <c r="X1870" t="s">
        <v>45</v>
      </c>
      <c r="Z1870" t="s">
        <v>74</v>
      </c>
      <c r="AA1870">
        <v>0</v>
      </c>
      <c r="AC1870">
        <v>0</v>
      </c>
      <c r="AE1870" t="s">
        <v>6708</v>
      </c>
      <c r="AF1870" t="s">
        <v>505</v>
      </c>
      <c r="AG1870" t="s">
        <v>46</v>
      </c>
      <c r="AH1870" t="s">
        <v>158</v>
      </c>
      <c r="AI1870" s="1">
        <v>40242</v>
      </c>
      <c r="AJ1870">
        <v>16591.91</v>
      </c>
      <c r="AK1870" s="33">
        <f t="shared" si="87"/>
        <v>53</v>
      </c>
      <c r="AL1870" t="str">
        <f t="shared" si="88"/>
        <v>49-53</v>
      </c>
      <c r="AM1870" t="str">
        <f t="shared" si="89"/>
        <v>16.000 a 17.999</v>
      </c>
    </row>
    <row r="1871" spans="1:39" x14ac:dyDescent="0.25">
      <c r="A1871" t="s">
        <v>6709</v>
      </c>
      <c r="B1871" t="s">
        <v>36</v>
      </c>
      <c r="C1871">
        <v>1058599</v>
      </c>
      <c r="D1871">
        <v>7988535650</v>
      </c>
      <c r="E1871" t="s">
        <v>5739</v>
      </c>
      <c r="F1871" t="s">
        <v>37</v>
      </c>
      <c r="G1871" t="s">
        <v>6710</v>
      </c>
      <c r="H1871" t="s">
        <v>48</v>
      </c>
      <c r="I1871" t="s">
        <v>39</v>
      </c>
      <c r="K1871" t="s">
        <v>40</v>
      </c>
      <c r="M1871">
        <v>797</v>
      </c>
      <c r="N1871" t="s">
        <v>187</v>
      </c>
      <c r="O1871" t="s">
        <v>55</v>
      </c>
      <c r="P1871">
        <v>1155</v>
      </c>
      <c r="Q1871" t="s">
        <v>188</v>
      </c>
      <c r="R1871" t="s">
        <v>55</v>
      </c>
      <c r="T1871" t="s">
        <v>61</v>
      </c>
      <c r="U1871" t="s">
        <v>1244</v>
      </c>
      <c r="V1871" t="s">
        <v>44</v>
      </c>
      <c r="X1871" t="s">
        <v>45</v>
      </c>
      <c r="AA1871">
        <v>0</v>
      </c>
      <c r="AC1871">
        <v>0</v>
      </c>
      <c r="AG1871" t="s">
        <v>46</v>
      </c>
      <c r="AH1871" t="s">
        <v>158</v>
      </c>
      <c r="AI1871" s="1">
        <v>44104</v>
      </c>
      <c r="AJ1871">
        <v>9616.18</v>
      </c>
      <c r="AK1871" s="33">
        <f t="shared" si="87"/>
        <v>35</v>
      </c>
      <c r="AL1871" t="str">
        <f t="shared" si="88"/>
        <v>34-38</v>
      </c>
      <c r="AM1871" t="str">
        <f t="shared" si="89"/>
        <v>8.000 a 9.999</v>
      </c>
    </row>
    <row r="1872" spans="1:39" x14ac:dyDescent="0.25">
      <c r="A1872" t="s">
        <v>6711</v>
      </c>
      <c r="B1872" t="s">
        <v>36</v>
      </c>
      <c r="C1872">
        <v>2224123</v>
      </c>
      <c r="D1872">
        <v>2678159990</v>
      </c>
      <c r="E1872" t="s">
        <v>650</v>
      </c>
      <c r="F1872" t="s">
        <v>53</v>
      </c>
      <c r="G1872" t="s">
        <v>6712</v>
      </c>
      <c r="H1872" t="s">
        <v>117</v>
      </c>
      <c r="I1872" t="s">
        <v>39</v>
      </c>
      <c r="K1872" t="s">
        <v>68</v>
      </c>
      <c r="M1872">
        <v>305</v>
      </c>
      <c r="N1872" t="s">
        <v>100</v>
      </c>
      <c r="O1872" t="s">
        <v>86</v>
      </c>
      <c r="P1872">
        <v>305</v>
      </c>
      <c r="Q1872" t="s">
        <v>100</v>
      </c>
      <c r="R1872" t="s">
        <v>86</v>
      </c>
      <c r="T1872" t="s">
        <v>61</v>
      </c>
      <c r="U1872" t="s">
        <v>1236</v>
      </c>
      <c r="V1872" t="s">
        <v>44</v>
      </c>
      <c r="X1872" t="s">
        <v>45</v>
      </c>
      <c r="AA1872">
        <v>0</v>
      </c>
      <c r="AC1872">
        <v>0</v>
      </c>
      <c r="AG1872" t="s">
        <v>46</v>
      </c>
      <c r="AH1872" t="s">
        <v>158</v>
      </c>
      <c r="AI1872" s="1">
        <v>42121</v>
      </c>
      <c r="AJ1872">
        <v>12272.12</v>
      </c>
      <c r="AK1872" s="33">
        <f t="shared" si="87"/>
        <v>44</v>
      </c>
      <c r="AL1872" t="str">
        <f t="shared" si="88"/>
        <v>44-48</v>
      </c>
      <c r="AM1872" t="str">
        <f t="shared" si="89"/>
        <v>12.000 a 13.999</v>
      </c>
    </row>
    <row r="1873" spans="1:39" x14ac:dyDescent="0.25">
      <c r="A1873" t="s">
        <v>6713</v>
      </c>
      <c r="B1873" t="s">
        <v>36</v>
      </c>
      <c r="C1873">
        <v>1450705</v>
      </c>
      <c r="D1873">
        <v>4281190694</v>
      </c>
      <c r="E1873" t="s">
        <v>6714</v>
      </c>
      <c r="F1873" t="s">
        <v>53</v>
      </c>
      <c r="G1873" t="s">
        <v>6715</v>
      </c>
      <c r="H1873" t="s">
        <v>48</v>
      </c>
      <c r="I1873" t="s">
        <v>39</v>
      </c>
      <c r="K1873" t="s">
        <v>40</v>
      </c>
      <c r="L1873" t="s">
        <v>379</v>
      </c>
      <c r="M1873">
        <v>801</v>
      </c>
      <c r="N1873" t="s">
        <v>802</v>
      </c>
      <c r="O1873" t="s">
        <v>55</v>
      </c>
      <c r="P1873">
        <v>1152</v>
      </c>
      <c r="Q1873" t="s">
        <v>113</v>
      </c>
      <c r="R1873" t="s">
        <v>55</v>
      </c>
      <c r="T1873" t="s">
        <v>61</v>
      </c>
      <c r="U1873" t="s">
        <v>1302</v>
      </c>
      <c r="V1873" t="s">
        <v>44</v>
      </c>
      <c r="X1873" t="s">
        <v>45</v>
      </c>
      <c r="AA1873">
        <v>0</v>
      </c>
      <c r="AC1873">
        <v>0</v>
      </c>
      <c r="AG1873" t="s">
        <v>46</v>
      </c>
      <c r="AH1873" t="s">
        <v>158</v>
      </c>
      <c r="AI1873" s="1">
        <v>38975</v>
      </c>
      <c r="AJ1873">
        <v>13273.52</v>
      </c>
      <c r="AK1873" s="33">
        <f t="shared" si="87"/>
        <v>43</v>
      </c>
      <c r="AL1873" t="str">
        <f t="shared" si="88"/>
        <v>39-43</v>
      </c>
      <c r="AM1873" t="str">
        <f t="shared" si="89"/>
        <v>12.000 a 13.999</v>
      </c>
    </row>
    <row r="1874" spans="1:39" x14ac:dyDescent="0.25">
      <c r="A1874" t="s">
        <v>6716</v>
      </c>
      <c r="B1874" t="s">
        <v>36</v>
      </c>
      <c r="C1874">
        <v>433154</v>
      </c>
      <c r="D1874">
        <v>5750352854</v>
      </c>
      <c r="E1874" t="s">
        <v>377</v>
      </c>
      <c r="F1874" t="s">
        <v>53</v>
      </c>
      <c r="G1874" t="s">
        <v>6717</v>
      </c>
      <c r="H1874" t="s">
        <v>38</v>
      </c>
      <c r="I1874" t="s">
        <v>39</v>
      </c>
      <c r="K1874" t="s">
        <v>72</v>
      </c>
      <c r="L1874" t="s">
        <v>6718</v>
      </c>
      <c r="M1874">
        <v>391</v>
      </c>
      <c r="N1874" t="s">
        <v>64</v>
      </c>
      <c r="O1874" t="s">
        <v>41</v>
      </c>
      <c r="P1874">
        <v>391</v>
      </c>
      <c r="Q1874" t="s">
        <v>64</v>
      </c>
      <c r="R1874" t="s">
        <v>41</v>
      </c>
      <c r="T1874" t="s">
        <v>61</v>
      </c>
      <c r="U1874" t="s">
        <v>1252</v>
      </c>
      <c r="V1874" t="s">
        <v>44</v>
      </c>
      <c r="X1874" t="s">
        <v>45</v>
      </c>
      <c r="AA1874">
        <v>0</v>
      </c>
      <c r="AC1874">
        <v>0</v>
      </c>
      <c r="AG1874" t="s">
        <v>46</v>
      </c>
      <c r="AH1874" t="s">
        <v>158</v>
      </c>
      <c r="AI1874" s="1">
        <v>34590</v>
      </c>
      <c r="AJ1874">
        <v>24921.61</v>
      </c>
      <c r="AK1874" s="33">
        <f t="shared" si="87"/>
        <v>60</v>
      </c>
      <c r="AL1874" t="str">
        <f t="shared" si="88"/>
        <v>59-63</v>
      </c>
      <c r="AM1874" t="str">
        <f t="shared" si="89"/>
        <v>20.000 ou mais</v>
      </c>
    </row>
    <row r="1875" spans="1:39" x14ac:dyDescent="0.25">
      <c r="A1875" t="s">
        <v>6719</v>
      </c>
      <c r="B1875" t="s">
        <v>36</v>
      </c>
      <c r="C1875">
        <v>2544373</v>
      </c>
      <c r="D1875">
        <v>4028728606</v>
      </c>
      <c r="E1875" t="s">
        <v>6720</v>
      </c>
      <c r="F1875" t="s">
        <v>53</v>
      </c>
      <c r="G1875" t="s">
        <v>6721</v>
      </c>
      <c r="H1875" t="s">
        <v>48</v>
      </c>
      <c r="I1875" t="s">
        <v>39</v>
      </c>
      <c r="K1875" t="s">
        <v>40</v>
      </c>
      <c r="L1875" t="s">
        <v>6722</v>
      </c>
      <c r="M1875">
        <v>360</v>
      </c>
      <c r="N1875" t="s">
        <v>455</v>
      </c>
      <c r="O1875" t="s">
        <v>41</v>
      </c>
      <c r="P1875">
        <v>360</v>
      </c>
      <c r="Q1875" t="s">
        <v>455</v>
      </c>
      <c r="R1875" t="s">
        <v>41</v>
      </c>
      <c r="T1875" t="s">
        <v>52</v>
      </c>
      <c r="U1875" t="s">
        <v>1482</v>
      </c>
      <c r="V1875" t="s">
        <v>44</v>
      </c>
      <c r="X1875" t="s">
        <v>45</v>
      </c>
      <c r="AA1875">
        <v>0</v>
      </c>
      <c r="AC1875">
        <v>0</v>
      </c>
      <c r="AG1875" t="s">
        <v>46</v>
      </c>
      <c r="AH1875" t="s">
        <v>158</v>
      </c>
      <c r="AI1875" s="1">
        <v>40018</v>
      </c>
      <c r="AJ1875">
        <v>7431.86</v>
      </c>
      <c r="AK1875" s="33">
        <f t="shared" si="87"/>
        <v>44</v>
      </c>
      <c r="AL1875" t="str">
        <f t="shared" si="88"/>
        <v>44-48</v>
      </c>
      <c r="AM1875" t="str">
        <f t="shared" si="89"/>
        <v>6.000 a 7.999</v>
      </c>
    </row>
    <row r="1876" spans="1:39" x14ac:dyDescent="0.25">
      <c r="A1876" t="s">
        <v>6723</v>
      </c>
      <c r="B1876" t="s">
        <v>36</v>
      </c>
      <c r="C1876">
        <v>1725748</v>
      </c>
      <c r="D1876">
        <v>59512377187</v>
      </c>
      <c r="E1876" t="s">
        <v>6724</v>
      </c>
      <c r="F1876" t="s">
        <v>53</v>
      </c>
      <c r="G1876" t="s">
        <v>6725</v>
      </c>
      <c r="H1876" t="s">
        <v>48</v>
      </c>
      <c r="I1876" t="s">
        <v>39</v>
      </c>
      <c r="K1876" t="s">
        <v>56</v>
      </c>
      <c r="M1876">
        <v>399</v>
      </c>
      <c r="N1876" t="s">
        <v>115</v>
      </c>
      <c r="O1876" t="s">
        <v>70</v>
      </c>
      <c r="P1876">
        <v>399</v>
      </c>
      <c r="Q1876" t="s">
        <v>115</v>
      </c>
      <c r="R1876" t="s">
        <v>70</v>
      </c>
      <c r="T1876" t="s">
        <v>61</v>
      </c>
      <c r="U1876" t="s">
        <v>1285</v>
      </c>
      <c r="V1876" t="s">
        <v>44</v>
      </c>
      <c r="X1876" t="s">
        <v>45</v>
      </c>
      <c r="AA1876">
        <v>0</v>
      </c>
      <c r="AC1876">
        <v>0</v>
      </c>
      <c r="AG1876" t="s">
        <v>46</v>
      </c>
      <c r="AH1876" t="s">
        <v>158</v>
      </c>
      <c r="AI1876" s="1">
        <v>40750</v>
      </c>
      <c r="AJ1876">
        <v>17255.59</v>
      </c>
      <c r="AK1876" s="33">
        <f t="shared" si="87"/>
        <v>45</v>
      </c>
      <c r="AL1876" t="str">
        <f t="shared" si="88"/>
        <v>44-48</v>
      </c>
      <c r="AM1876" t="str">
        <f t="shared" si="89"/>
        <v>16.000 a 17.999</v>
      </c>
    </row>
    <row r="1877" spans="1:39" x14ac:dyDescent="0.25">
      <c r="A1877" t="s">
        <v>6726</v>
      </c>
      <c r="B1877" t="s">
        <v>36</v>
      </c>
      <c r="C1877">
        <v>3093929</v>
      </c>
      <c r="D1877">
        <v>82322813591</v>
      </c>
      <c r="E1877" t="s">
        <v>6727</v>
      </c>
      <c r="F1877" t="s">
        <v>53</v>
      </c>
      <c r="G1877" t="s">
        <v>6728</v>
      </c>
      <c r="H1877" t="s">
        <v>38</v>
      </c>
      <c r="I1877" t="s">
        <v>39</v>
      </c>
      <c r="K1877" t="s">
        <v>125</v>
      </c>
      <c r="M1877">
        <v>301</v>
      </c>
      <c r="N1877" t="s">
        <v>69</v>
      </c>
      <c r="O1877" t="s">
        <v>70</v>
      </c>
      <c r="P1877">
        <v>301</v>
      </c>
      <c r="Q1877" t="s">
        <v>69</v>
      </c>
      <c r="R1877" t="s">
        <v>70</v>
      </c>
      <c r="T1877" t="s">
        <v>61</v>
      </c>
      <c r="U1877" t="s">
        <v>1257</v>
      </c>
      <c r="V1877" t="s">
        <v>44</v>
      </c>
      <c r="X1877" t="s">
        <v>45</v>
      </c>
      <c r="AA1877">
        <v>0</v>
      </c>
      <c r="AC1877">
        <v>0</v>
      </c>
      <c r="AG1877" t="s">
        <v>46</v>
      </c>
      <c r="AH1877" t="s">
        <v>158</v>
      </c>
      <c r="AI1877" s="1">
        <v>43525</v>
      </c>
      <c r="AJ1877">
        <v>11800.12</v>
      </c>
      <c r="AK1877" s="33">
        <f t="shared" si="87"/>
        <v>41</v>
      </c>
      <c r="AL1877" t="str">
        <f t="shared" si="88"/>
        <v>39-43</v>
      </c>
      <c r="AM1877" t="str">
        <f t="shared" si="89"/>
        <v>10.000 a 11.999</v>
      </c>
    </row>
    <row r="1878" spans="1:39" x14ac:dyDescent="0.25">
      <c r="A1878" t="s">
        <v>6729</v>
      </c>
      <c r="B1878" t="s">
        <v>36</v>
      </c>
      <c r="C1878">
        <v>1035150</v>
      </c>
      <c r="D1878">
        <v>7298778846</v>
      </c>
      <c r="E1878" t="s">
        <v>5299</v>
      </c>
      <c r="F1878" t="s">
        <v>53</v>
      </c>
      <c r="G1878" t="s">
        <v>6730</v>
      </c>
      <c r="H1878" t="s">
        <v>48</v>
      </c>
      <c r="I1878" t="s">
        <v>39</v>
      </c>
      <c r="K1878" t="s">
        <v>72</v>
      </c>
      <c r="L1878" t="s">
        <v>139</v>
      </c>
      <c r="M1878">
        <v>356</v>
      </c>
      <c r="N1878" t="s">
        <v>206</v>
      </c>
      <c r="O1878" t="s">
        <v>41</v>
      </c>
      <c r="P1878">
        <v>356</v>
      </c>
      <c r="Q1878" t="s">
        <v>206</v>
      </c>
      <c r="R1878" t="s">
        <v>41</v>
      </c>
      <c r="T1878" t="s">
        <v>61</v>
      </c>
      <c r="U1878" t="s">
        <v>1252</v>
      </c>
      <c r="V1878" t="s">
        <v>44</v>
      </c>
      <c r="X1878" t="s">
        <v>45</v>
      </c>
      <c r="AA1878">
        <v>0</v>
      </c>
      <c r="AC1878">
        <v>0</v>
      </c>
      <c r="AG1878" t="s">
        <v>46</v>
      </c>
      <c r="AH1878" t="s">
        <v>158</v>
      </c>
      <c r="AI1878" s="1">
        <v>34050</v>
      </c>
      <c r="AJ1878">
        <v>22917.21</v>
      </c>
      <c r="AK1878" s="33">
        <f t="shared" si="87"/>
        <v>56</v>
      </c>
      <c r="AL1878" t="str">
        <f t="shared" si="88"/>
        <v>54-58</v>
      </c>
      <c r="AM1878" t="str">
        <f t="shared" si="89"/>
        <v>20.000 ou mais</v>
      </c>
    </row>
    <row r="1879" spans="1:39" x14ac:dyDescent="0.25">
      <c r="A1879" t="s">
        <v>6731</v>
      </c>
      <c r="B1879" t="s">
        <v>36</v>
      </c>
      <c r="C1879">
        <v>2924237</v>
      </c>
      <c r="D1879">
        <v>94550050187</v>
      </c>
      <c r="E1879" t="s">
        <v>293</v>
      </c>
      <c r="F1879" t="s">
        <v>53</v>
      </c>
      <c r="G1879" t="s">
        <v>6732</v>
      </c>
      <c r="H1879" t="s">
        <v>48</v>
      </c>
      <c r="I1879" t="s">
        <v>39</v>
      </c>
      <c r="K1879" t="s">
        <v>56</v>
      </c>
      <c r="M1879">
        <v>305</v>
      </c>
      <c r="N1879" t="s">
        <v>100</v>
      </c>
      <c r="O1879" t="s">
        <v>86</v>
      </c>
      <c r="P1879">
        <v>305</v>
      </c>
      <c r="Q1879" t="s">
        <v>100</v>
      </c>
      <c r="R1879" t="s">
        <v>86</v>
      </c>
      <c r="T1879" t="s">
        <v>52</v>
      </c>
      <c r="U1879" t="s">
        <v>1434</v>
      </c>
      <c r="V1879" t="s">
        <v>44</v>
      </c>
      <c r="X1879" t="s">
        <v>45</v>
      </c>
      <c r="AA1879">
        <v>0</v>
      </c>
      <c r="AC1879">
        <v>0</v>
      </c>
      <c r="AG1879" t="s">
        <v>46</v>
      </c>
      <c r="AH1879" t="s">
        <v>47</v>
      </c>
      <c r="AI1879" s="1">
        <v>43061</v>
      </c>
      <c r="AJ1879">
        <v>5078.7299999999996</v>
      </c>
      <c r="AK1879" s="33">
        <f t="shared" si="87"/>
        <v>40</v>
      </c>
      <c r="AL1879" t="str">
        <f t="shared" si="88"/>
        <v>39-43</v>
      </c>
      <c r="AM1879" t="str">
        <f t="shared" si="89"/>
        <v>4.000 a 5.999</v>
      </c>
    </row>
    <row r="1880" spans="1:39" x14ac:dyDescent="0.25">
      <c r="A1880" t="s">
        <v>6733</v>
      </c>
      <c r="B1880" t="s">
        <v>36</v>
      </c>
      <c r="C1880">
        <v>2044752</v>
      </c>
      <c r="D1880">
        <v>26500592816</v>
      </c>
      <c r="E1880" t="s">
        <v>6217</v>
      </c>
      <c r="F1880" t="s">
        <v>53</v>
      </c>
      <c r="G1880" t="s">
        <v>6734</v>
      </c>
      <c r="H1880" t="s">
        <v>117</v>
      </c>
      <c r="I1880" t="s">
        <v>39</v>
      </c>
      <c r="K1880" t="s">
        <v>72</v>
      </c>
      <c r="M1880">
        <v>395</v>
      </c>
      <c r="N1880" t="s">
        <v>107</v>
      </c>
      <c r="O1880" t="s">
        <v>41</v>
      </c>
      <c r="P1880">
        <v>395</v>
      </c>
      <c r="Q1880" t="s">
        <v>107</v>
      </c>
      <c r="R1880" t="s">
        <v>41</v>
      </c>
      <c r="T1880" t="s">
        <v>61</v>
      </c>
      <c r="U1880" t="s">
        <v>1302</v>
      </c>
      <c r="V1880" t="s">
        <v>44</v>
      </c>
      <c r="X1880" t="s">
        <v>45</v>
      </c>
      <c r="AA1880">
        <v>0</v>
      </c>
      <c r="AC1880">
        <v>0</v>
      </c>
      <c r="AG1880" t="s">
        <v>46</v>
      </c>
      <c r="AH1880" t="s">
        <v>158</v>
      </c>
      <c r="AI1880" s="1">
        <v>41470</v>
      </c>
      <c r="AJ1880">
        <v>13273.52</v>
      </c>
      <c r="AK1880" s="33">
        <f t="shared" si="87"/>
        <v>43</v>
      </c>
      <c r="AL1880" t="str">
        <f t="shared" si="88"/>
        <v>39-43</v>
      </c>
      <c r="AM1880" t="str">
        <f t="shared" si="89"/>
        <v>12.000 a 13.999</v>
      </c>
    </row>
    <row r="1881" spans="1:39" x14ac:dyDescent="0.25">
      <c r="A1881" t="s">
        <v>6735</v>
      </c>
      <c r="B1881" t="s">
        <v>36</v>
      </c>
      <c r="C1881">
        <v>2945447</v>
      </c>
      <c r="D1881">
        <v>34113678812</v>
      </c>
      <c r="E1881" t="s">
        <v>6736</v>
      </c>
      <c r="F1881" t="s">
        <v>53</v>
      </c>
      <c r="G1881" t="s">
        <v>6737</v>
      </c>
      <c r="H1881" t="s">
        <v>48</v>
      </c>
      <c r="I1881" t="s">
        <v>39</v>
      </c>
      <c r="K1881" t="s">
        <v>72</v>
      </c>
      <c r="M1881">
        <v>797</v>
      </c>
      <c r="N1881" t="s">
        <v>187</v>
      </c>
      <c r="O1881" t="s">
        <v>55</v>
      </c>
      <c r="P1881">
        <v>1155</v>
      </c>
      <c r="Q1881" t="s">
        <v>188</v>
      </c>
      <c r="R1881" t="s">
        <v>55</v>
      </c>
      <c r="T1881" t="s">
        <v>61</v>
      </c>
      <c r="U1881" t="s">
        <v>1257</v>
      </c>
      <c r="V1881" t="s">
        <v>44</v>
      </c>
      <c r="X1881" t="s">
        <v>45</v>
      </c>
      <c r="AA1881">
        <v>26251</v>
      </c>
      <c r="AB1881" t="s">
        <v>397</v>
      </c>
      <c r="AC1881">
        <v>0</v>
      </c>
      <c r="AG1881" t="s">
        <v>46</v>
      </c>
      <c r="AH1881" t="s">
        <v>158</v>
      </c>
      <c r="AI1881" s="1">
        <v>43703</v>
      </c>
      <c r="AJ1881">
        <v>11800.12</v>
      </c>
      <c r="AK1881" s="33">
        <f t="shared" si="87"/>
        <v>37</v>
      </c>
      <c r="AL1881" t="str">
        <f t="shared" si="88"/>
        <v>34-38</v>
      </c>
      <c r="AM1881" t="str">
        <f t="shared" si="89"/>
        <v>10.000 a 11.999</v>
      </c>
    </row>
    <row r="1882" spans="1:39" x14ac:dyDescent="0.25">
      <c r="A1882" t="s">
        <v>6738</v>
      </c>
      <c r="B1882" t="s">
        <v>36</v>
      </c>
      <c r="C1882">
        <v>2611270</v>
      </c>
      <c r="D1882">
        <v>1582099669</v>
      </c>
      <c r="E1882" t="s">
        <v>232</v>
      </c>
      <c r="F1882" t="s">
        <v>53</v>
      </c>
      <c r="G1882" t="s">
        <v>6739</v>
      </c>
      <c r="H1882" t="s">
        <v>80</v>
      </c>
      <c r="I1882" t="s">
        <v>39</v>
      </c>
      <c r="K1882" t="s">
        <v>56</v>
      </c>
      <c r="L1882" t="s">
        <v>98</v>
      </c>
      <c r="M1882">
        <v>403</v>
      </c>
      <c r="N1882" t="s">
        <v>105</v>
      </c>
      <c r="O1882" t="s">
        <v>41</v>
      </c>
      <c r="P1882">
        <v>403</v>
      </c>
      <c r="Q1882" t="s">
        <v>105</v>
      </c>
      <c r="R1882" t="s">
        <v>41</v>
      </c>
      <c r="T1882" t="s">
        <v>61</v>
      </c>
      <c r="U1882" t="s">
        <v>1257</v>
      </c>
      <c r="V1882" t="s">
        <v>44</v>
      </c>
      <c r="X1882" t="s">
        <v>45</v>
      </c>
      <c r="AA1882">
        <v>0</v>
      </c>
      <c r="AC1882">
        <v>0</v>
      </c>
      <c r="AG1882" t="s">
        <v>46</v>
      </c>
      <c r="AH1882" t="s">
        <v>158</v>
      </c>
      <c r="AI1882" s="1">
        <v>43592</v>
      </c>
      <c r="AJ1882">
        <v>11800.12</v>
      </c>
      <c r="AK1882" s="33">
        <f t="shared" si="87"/>
        <v>36</v>
      </c>
      <c r="AL1882" t="str">
        <f t="shared" si="88"/>
        <v>34-38</v>
      </c>
      <c r="AM1882" t="str">
        <f t="shared" si="89"/>
        <v>10.000 a 11.999</v>
      </c>
    </row>
    <row r="1883" spans="1:39" x14ac:dyDescent="0.25">
      <c r="A1883" t="s">
        <v>6740</v>
      </c>
      <c r="B1883" t="s">
        <v>36</v>
      </c>
      <c r="C1883">
        <v>3329199</v>
      </c>
      <c r="D1883">
        <v>2994080605</v>
      </c>
      <c r="E1883" t="s">
        <v>6408</v>
      </c>
      <c r="F1883" t="s">
        <v>53</v>
      </c>
      <c r="G1883" t="s">
        <v>6741</v>
      </c>
      <c r="H1883" t="s">
        <v>48</v>
      </c>
      <c r="I1883" t="s">
        <v>39</v>
      </c>
      <c r="K1883" t="s">
        <v>40</v>
      </c>
      <c r="L1883" t="s">
        <v>66</v>
      </c>
      <c r="M1883">
        <v>808</v>
      </c>
      <c r="N1883" t="s">
        <v>127</v>
      </c>
      <c r="O1883" t="s">
        <v>41</v>
      </c>
      <c r="P1883">
        <v>808</v>
      </c>
      <c r="Q1883" t="s">
        <v>127</v>
      </c>
      <c r="R1883" t="s">
        <v>41</v>
      </c>
      <c r="T1883" t="s">
        <v>61</v>
      </c>
      <c r="U1883" t="s">
        <v>1302</v>
      </c>
      <c r="V1883" t="s">
        <v>44</v>
      </c>
      <c r="X1883" t="s">
        <v>45</v>
      </c>
      <c r="AA1883">
        <v>0</v>
      </c>
      <c r="AC1883">
        <v>0</v>
      </c>
      <c r="AG1883" t="s">
        <v>46</v>
      </c>
      <c r="AH1883" t="s">
        <v>158</v>
      </c>
      <c r="AI1883" s="1">
        <v>41430</v>
      </c>
      <c r="AJ1883">
        <v>13273.52</v>
      </c>
      <c r="AK1883" s="33">
        <f t="shared" si="87"/>
        <v>47</v>
      </c>
      <c r="AL1883" t="str">
        <f t="shared" si="88"/>
        <v>44-48</v>
      </c>
      <c r="AM1883" t="str">
        <f t="shared" si="89"/>
        <v>12.000 a 13.999</v>
      </c>
    </row>
    <row r="1884" spans="1:39" x14ac:dyDescent="0.25">
      <c r="A1884" t="s">
        <v>6742</v>
      </c>
      <c r="B1884" t="s">
        <v>36</v>
      </c>
      <c r="C1884">
        <v>1099838</v>
      </c>
      <c r="D1884">
        <v>83254242734</v>
      </c>
      <c r="E1884" t="s">
        <v>6743</v>
      </c>
      <c r="F1884" t="s">
        <v>53</v>
      </c>
      <c r="G1884" t="s">
        <v>6744</v>
      </c>
      <c r="H1884" t="s">
        <v>38</v>
      </c>
      <c r="I1884" t="s">
        <v>39</v>
      </c>
      <c r="K1884" t="s">
        <v>114</v>
      </c>
      <c r="M1884">
        <v>799</v>
      </c>
      <c r="N1884" t="s">
        <v>550</v>
      </c>
      <c r="O1884" t="s">
        <v>55</v>
      </c>
      <c r="P1884">
        <v>1152</v>
      </c>
      <c r="Q1884" t="s">
        <v>113</v>
      </c>
      <c r="R1884" t="s">
        <v>55</v>
      </c>
      <c r="T1884" t="s">
        <v>61</v>
      </c>
      <c r="U1884" t="s">
        <v>1236</v>
      </c>
      <c r="V1884" t="s">
        <v>44</v>
      </c>
      <c r="X1884" t="s">
        <v>45</v>
      </c>
      <c r="AA1884">
        <v>26235</v>
      </c>
      <c r="AB1884" t="s">
        <v>254</v>
      </c>
      <c r="AC1884">
        <v>0</v>
      </c>
      <c r="AG1884" t="s">
        <v>46</v>
      </c>
      <c r="AH1884" t="s">
        <v>158</v>
      </c>
      <c r="AI1884" s="1">
        <v>44610</v>
      </c>
      <c r="AJ1884">
        <v>12272.12</v>
      </c>
      <c r="AK1884" s="33">
        <f t="shared" si="87"/>
        <v>55</v>
      </c>
      <c r="AL1884" t="str">
        <f t="shared" si="88"/>
        <v>54-58</v>
      </c>
      <c r="AM1884" t="str">
        <f t="shared" si="89"/>
        <v>12.000 a 13.999</v>
      </c>
    </row>
    <row r="1885" spans="1:39" x14ac:dyDescent="0.25">
      <c r="A1885" t="s">
        <v>6745</v>
      </c>
      <c r="B1885" t="s">
        <v>36</v>
      </c>
      <c r="C1885">
        <v>2187609</v>
      </c>
      <c r="D1885">
        <v>84894040620</v>
      </c>
      <c r="E1885" t="s">
        <v>5864</v>
      </c>
      <c r="F1885" t="s">
        <v>53</v>
      </c>
      <c r="G1885" t="s">
        <v>6746</v>
      </c>
      <c r="H1885" t="s">
        <v>48</v>
      </c>
      <c r="I1885" t="s">
        <v>39</v>
      </c>
      <c r="K1885" t="s">
        <v>40</v>
      </c>
      <c r="M1885">
        <v>360</v>
      </c>
      <c r="N1885" t="s">
        <v>455</v>
      </c>
      <c r="O1885" t="s">
        <v>41</v>
      </c>
      <c r="P1885">
        <v>360</v>
      </c>
      <c r="Q1885" t="s">
        <v>455</v>
      </c>
      <c r="R1885" t="s">
        <v>41</v>
      </c>
      <c r="T1885" t="s">
        <v>61</v>
      </c>
      <c r="U1885" t="s">
        <v>1236</v>
      </c>
      <c r="V1885" t="s">
        <v>44</v>
      </c>
      <c r="X1885" t="s">
        <v>45</v>
      </c>
      <c r="AA1885">
        <v>0</v>
      </c>
      <c r="AC1885">
        <v>0</v>
      </c>
      <c r="AG1885" t="s">
        <v>46</v>
      </c>
      <c r="AH1885" t="s">
        <v>158</v>
      </c>
      <c r="AI1885" s="1">
        <v>42025</v>
      </c>
      <c r="AJ1885">
        <v>12272.12</v>
      </c>
      <c r="AK1885" s="33">
        <f t="shared" si="87"/>
        <v>50</v>
      </c>
      <c r="AL1885" t="str">
        <f t="shared" si="88"/>
        <v>49-53</v>
      </c>
      <c r="AM1885" t="str">
        <f t="shared" si="89"/>
        <v>12.000 a 13.999</v>
      </c>
    </row>
    <row r="1886" spans="1:39" x14ac:dyDescent="0.25">
      <c r="A1886" t="s">
        <v>6747</v>
      </c>
      <c r="B1886" t="s">
        <v>36</v>
      </c>
      <c r="C1886">
        <v>1859891</v>
      </c>
      <c r="D1886">
        <v>9978705759</v>
      </c>
      <c r="E1886" t="s">
        <v>6748</v>
      </c>
      <c r="F1886" t="s">
        <v>53</v>
      </c>
      <c r="G1886" t="s">
        <v>6749</v>
      </c>
      <c r="H1886" t="s">
        <v>80</v>
      </c>
      <c r="I1886" t="s">
        <v>39</v>
      </c>
      <c r="K1886" t="s">
        <v>114</v>
      </c>
      <c r="M1886">
        <v>414</v>
      </c>
      <c r="N1886" t="s">
        <v>128</v>
      </c>
      <c r="O1886" t="s">
        <v>41</v>
      </c>
      <c r="P1886">
        <v>414</v>
      </c>
      <c r="Q1886" t="s">
        <v>128</v>
      </c>
      <c r="R1886" t="s">
        <v>41</v>
      </c>
      <c r="T1886" t="s">
        <v>61</v>
      </c>
      <c r="U1886" t="s">
        <v>1257</v>
      </c>
      <c r="V1886" t="s">
        <v>44</v>
      </c>
      <c r="X1886" t="s">
        <v>45</v>
      </c>
      <c r="Z1886" t="s">
        <v>314</v>
      </c>
      <c r="AA1886">
        <v>0</v>
      </c>
      <c r="AC1886">
        <v>0</v>
      </c>
      <c r="AE1886" t="s">
        <v>677</v>
      </c>
      <c r="AF1886" t="s">
        <v>6750</v>
      </c>
      <c r="AG1886" t="s">
        <v>46</v>
      </c>
      <c r="AH1886" t="s">
        <v>158</v>
      </c>
      <c r="AI1886" s="1">
        <v>42864</v>
      </c>
      <c r="AJ1886">
        <v>0</v>
      </c>
      <c r="AK1886" s="33">
        <f t="shared" si="87"/>
        <v>36</v>
      </c>
      <c r="AL1886" t="str">
        <f t="shared" si="88"/>
        <v>34-38</v>
      </c>
      <c r="AM1886" t="str">
        <f t="shared" si="89"/>
        <v>até 1.999</v>
      </c>
    </row>
    <row r="1887" spans="1:39" x14ac:dyDescent="0.25">
      <c r="A1887" t="s">
        <v>6751</v>
      </c>
      <c r="B1887" t="s">
        <v>36</v>
      </c>
      <c r="C1887">
        <v>1664613</v>
      </c>
      <c r="D1887">
        <v>3937660631</v>
      </c>
      <c r="E1887" t="s">
        <v>6752</v>
      </c>
      <c r="F1887" t="s">
        <v>53</v>
      </c>
      <c r="G1887" t="s">
        <v>6753</v>
      </c>
      <c r="H1887" t="s">
        <v>38</v>
      </c>
      <c r="I1887" t="s">
        <v>39</v>
      </c>
      <c r="K1887" t="s">
        <v>40</v>
      </c>
      <c r="L1887" t="s">
        <v>6754</v>
      </c>
      <c r="M1887">
        <v>356</v>
      </c>
      <c r="N1887" t="s">
        <v>206</v>
      </c>
      <c r="O1887" t="s">
        <v>41</v>
      </c>
      <c r="P1887">
        <v>356</v>
      </c>
      <c r="Q1887" t="s">
        <v>206</v>
      </c>
      <c r="R1887" t="s">
        <v>41</v>
      </c>
      <c r="T1887" t="s">
        <v>61</v>
      </c>
      <c r="U1887" t="s">
        <v>1241</v>
      </c>
      <c r="V1887" t="s">
        <v>44</v>
      </c>
      <c r="X1887" t="s">
        <v>45</v>
      </c>
      <c r="AA1887">
        <v>0</v>
      </c>
      <c r="AC1887">
        <v>0</v>
      </c>
      <c r="AG1887" t="s">
        <v>46</v>
      </c>
      <c r="AH1887" t="s">
        <v>158</v>
      </c>
      <c r="AI1887" s="1">
        <v>39762</v>
      </c>
      <c r="AJ1887">
        <v>20949</v>
      </c>
      <c r="AK1887" s="33">
        <f t="shared" si="87"/>
        <v>45</v>
      </c>
      <c r="AL1887" t="str">
        <f t="shared" si="88"/>
        <v>44-48</v>
      </c>
      <c r="AM1887" t="str">
        <f t="shared" si="89"/>
        <v>20.000 ou mais</v>
      </c>
    </row>
    <row r="1888" spans="1:39" x14ac:dyDescent="0.25">
      <c r="A1888" t="s">
        <v>6755</v>
      </c>
      <c r="B1888" t="s">
        <v>36</v>
      </c>
      <c r="C1888">
        <v>2918492</v>
      </c>
      <c r="D1888">
        <v>8014231635</v>
      </c>
      <c r="E1888" t="s">
        <v>6756</v>
      </c>
      <c r="F1888" t="s">
        <v>53</v>
      </c>
      <c r="G1888" t="s">
        <v>6757</v>
      </c>
      <c r="H1888" t="s">
        <v>38</v>
      </c>
      <c r="I1888" t="s">
        <v>39</v>
      </c>
      <c r="K1888" t="s">
        <v>40</v>
      </c>
      <c r="M1888">
        <v>399</v>
      </c>
      <c r="N1888" t="s">
        <v>115</v>
      </c>
      <c r="O1888" t="s">
        <v>70</v>
      </c>
      <c r="P1888">
        <v>399</v>
      </c>
      <c r="Q1888" t="s">
        <v>115</v>
      </c>
      <c r="R1888" t="s">
        <v>70</v>
      </c>
      <c r="T1888" t="s">
        <v>52</v>
      </c>
      <c r="U1888" t="s">
        <v>1482</v>
      </c>
      <c r="V1888" t="s">
        <v>44</v>
      </c>
      <c r="X1888" t="s">
        <v>45</v>
      </c>
      <c r="AA1888">
        <v>0</v>
      </c>
      <c r="AC1888">
        <v>0</v>
      </c>
      <c r="AG1888" t="s">
        <v>46</v>
      </c>
      <c r="AH1888" t="s">
        <v>158</v>
      </c>
      <c r="AI1888" s="1">
        <v>41689</v>
      </c>
      <c r="AJ1888">
        <v>7431.86</v>
      </c>
      <c r="AK1888" s="33">
        <f t="shared" si="87"/>
        <v>37</v>
      </c>
      <c r="AL1888" t="str">
        <f t="shared" si="88"/>
        <v>34-38</v>
      </c>
      <c r="AM1888" t="str">
        <f t="shared" si="89"/>
        <v>6.000 a 7.999</v>
      </c>
    </row>
    <row r="1889" spans="1:39" x14ac:dyDescent="0.25">
      <c r="A1889" t="s">
        <v>6758</v>
      </c>
      <c r="B1889" t="s">
        <v>36</v>
      </c>
      <c r="C1889">
        <v>1716517</v>
      </c>
      <c r="D1889">
        <v>76627497620</v>
      </c>
      <c r="E1889" t="s">
        <v>1418</v>
      </c>
      <c r="F1889" t="s">
        <v>53</v>
      </c>
      <c r="G1889" t="s">
        <v>6759</v>
      </c>
      <c r="H1889" t="s">
        <v>48</v>
      </c>
      <c r="I1889" t="s">
        <v>39</v>
      </c>
      <c r="K1889" t="s">
        <v>40</v>
      </c>
      <c r="M1889">
        <v>391</v>
      </c>
      <c r="N1889" t="s">
        <v>64</v>
      </c>
      <c r="O1889" t="s">
        <v>41</v>
      </c>
      <c r="P1889">
        <v>391</v>
      </c>
      <c r="Q1889" t="s">
        <v>64</v>
      </c>
      <c r="R1889" t="s">
        <v>41</v>
      </c>
      <c r="T1889" t="s">
        <v>52</v>
      </c>
      <c r="U1889" t="s">
        <v>1302</v>
      </c>
      <c r="V1889" t="s">
        <v>44</v>
      </c>
      <c r="X1889" t="s">
        <v>45</v>
      </c>
      <c r="Z1889" t="s">
        <v>245</v>
      </c>
      <c r="AA1889">
        <v>0</v>
      </c>
      <c r="AC1889">
        <v>0</v>
      </c>
      <c r="AE1889" t="s">
        <v>725</v>
      </c>
      <c r="AF1889" t="s">
        <v>6760</v>
      </c>
      <c r="AG1889" t="s">
        <v>46</v>
      </c>
      <c r="AH1889" t="s">
        <v>158</v>
      </c>
      <c r="AI1889" s="1">
        <v>40596</v>
      </c>
      <c r="AJ1889">
        <v>9260.6</v>
      </c>
      <c r="AK1889" s="33">
        <f t="shared" si="87"/>
        <v>51</v>
      </c>
      <c r="AL1889" t="str">
        <f t="shared" si="88"/>
        <v>49-53</v>
      </c>
      <c r="AM1889" t="str">
        <f t="shared" si="89"/>
        <v>8.000 a 9.999</v>
      </c>
    </row>
    <row r="1890" spans="1:39" x14ac:dyDescent="0.25">
      <c r="A1890" t="s">
        <v>6761</v>
      </c>
      <c r="B1890" t="s">
        <v>36</v>
      </c>
      <c r="C1890">
        <v>2963989</v>
      </c>
      <c r="D1890">
        <v>98404083649</v>
      </c>
      <c r="E1890" t="s">
        <v>1841</v>
      </c>
      <c r="F1890" t="s">
        <v>53</v>
      </c>
      <c r="G1890" t="s">
        <v>6762</v>
      </c>
      <c r="H1890" t="s">
        <v>48</v>
      </c>
      <c r="I1890" t="s">
        <v>39</v>
      </c>
      <c r="K1890" t="s">
        <v>40</v>
      </c>
      <c r="M1890">
        <v>414</v>
      </c>
      <c r="N1890" t="s">
        <v>128</v>
      </c>
      <c r="O1890" t="s">
        <v>41</v>
      </c>
      <c r="P1890">
        <v>414</v>
      </c>
      <c r="Q1890" t="s">
        <v>128</v>
      </c>
      <c r="R1890" t="s">
        <v>41</v>
      </c>
      <c r="S1890" t="s">
        <v>122</v>
      </c>
      <c r="T1890" t="s">
        <v>52</v>
      </c>
      <c r="U1890" t="s">
        <v>1257</v>
      </c>
      <c r="V1890" t="s">
        <v>44</v>
      </c>
      <c r="X1890" t="s">
        <v>45</v>
      </c>
      <c r="AA1890">
        <v>0</v>
      </c>
      <c r="AC1890">
        <v>0</v>
      </c>
      <c r="AG1890" t="s">
        <v>46</v>
      </c>
      <c r="AH1890" t="s">
        <v>158</v>
      </c>
      <c r="AI1890" s="1">
        <v>41214</v>
      </c>
      <c r="AJ1890">
        <v>8232.64</v>
      </c>
      <c r="AK1890" s="33">
        <f t="shared" si="87"/>
        <v>47</v>
      </c>
      <c r="AL1890" t="str">
        <f t="shared" si="88"/>
        <v>44-48</v>
      </c>
      <c r="AM1890" t="str">
        <f t="shared" si="89"/>
        <v>8.000 a 9.999</v>
      </c>
    </row>
    <row r="1891" spans="1:39" x14ac:dyDescent="0.25">
      <c r="A1891" t="s">
        <v>6763</v>
      </c>
      <c r="B1891" t="s">
        <v>36</v>
      </c>
      <c r="C1891">
        <v>3260712</v>
      </c>
      <c r="D1891">
        <v>6800278661</v>
      </c>
      <c r="E1891" t="s">
        <v>6764</v>
      </c>
      <c r="F1891" t="s">
        <v>53</v>
      </c>
      <c r="G1891" t="s">
        <v>6765</v>
      </c>
      <c r="H1891" t="s">
        <v>48</v>
      </c>
      <c r="I1891" t="s">
        <v>39</v>
      </c>
      <c r="K1891" t="s">
        <v>56</v>
      </c>
      <c r="M1891">
        <v>807</v>
      </c>
      <c r="N1891" t="s">
        <v>210</v>
      </c>
      <c r="O1891" t="s">
        <v>41</v>
      </c>
      <c r="P1891">
        <v>807</v>
      </c>
      <c r="Q1891" t="s">
        <v>210</v>
      </c>
      <c r="R1891" t="s">
        <v>41</v>
      </c>
      <c r="T1891" t="s">
        <v>342</v>
      </c>
      <c r="U1891" t="s">
        <v>1244</v>
      </c>
      <c r="V1891" t="s">
        <v>825</v>
      </c>
      <c r="X1891" t="s">
        <v>45</v>
      </c>
      <c r="AA1891">
        <v>0</v>
      </c>
      <c r="AC1891">
        <v>0</v>
      </c>
      <c r="AG1891" t="s">
        <v>826</v>
      </c>
      <c r="AH1891" t="s">
        <v>47</v>
      </c>
      <c r="AI1891" s="1">
        <v>44536</v>
      </c>
      <c r="AJ1891">
        <v>3866.06</v>
      </c>
      <c r="AK1891" s="33">
        <f t="shared" si="87"/>
        <v>30</v>
      </c>
      <c r="AL1891" t="str">
        <f t="shared" si="88"/>
        <v>29-33</v>
      </c>
      <c r="AM1891" t="str">
        <f t="shared" si="89"/>
        <v>2.000 a 3.999</v>
      </c>
    </row>
    <row r="1892" spans="1:39" x14ac:dyDescent="0.25">
      <c r="A1892" t="s">
        <v>6766</v>
      </c>
      <c r="B1892" t="s">
        <v>36</v>
      </c>
      <c r="C1892">
        <v>1750787</v>
      </c>
      <c r="D1892">
        <v>99595427500</v>
      </c>
      <c r="E1892" t="s">
        <v>6767</v>
      </c>
      <c r="F1892" t="s">
        <v>53</v>
      </c>
      <c r="G1892" t="s">
        <v>6768</v>
      </c>
      <c r="H1892" t="s">
        <v>48</v>
      </c>
      <c r="I1892" t="s">
        <v>39</v>
      </c>
      <c r="K1892" t="s">
        <v>125</v>
      </c>
      <c r="M1892">
        <v>395</v>
      </c>
      <c r="N1892" t="s">
        <v>107</v>
      </c>
      <c r="O1892" t="s">
        <v>41</v>
      </c>
      <c r="P1892">
        <v>395</v>
      </c>
      <c r="Q1892" t="s">
        <v>107</v>
      </c>
      <c r="R1892" t="s">
        <v>41</v>
      </c>
      <c r="T1892" t="s">
        <v>61</v>
      </c>
      <c r="U1892" t="s">
        <v>1236</v>
      </c>
      <c r="V1892" t="s">
        <v>44</v>
      </c>
      <c r="X1892" t="s">
        <v>45</v>
      </c>
      <c r="AA1892">
        <v>0</v>
      </c>
      <c r="AC1892">
        <v>0</v>
      </c>
      <c r="AG1892" t="s">
        <v>46</v>
      </c>
      <c r="AH1892" t="s">
        <v>158</v>
      </c>
      <c r="AI1892" s="1">
        <v>42562</v>
      </c>
      <c r="AJ1892">
        <v>12272.12</v>
      </c>
      <c r="AK1892" s="33">
        <f t="shared" si="87"/>
        <v>43</v>
      </c>
      <c r="AL1892" t="str">
        <f t="shared" si="88"/>
        <v>39-43</v>
      </c>
      <c r="AM1892" t="str">
        <f t="shared" si="89"/>
        <v>12.000 a 13.999</v>
      </c>
    </row>
    <row r="1893" spans="1:39" x14ac:dyDescent="0.25">
      <c r="A1893" t="s">
        <v>6769</v>
      </c>
      <c r="B1893" t="s">
        <v>36</v>
      </c>
      <c r="C1893">
        <v>1658899</v>
      </c>
      <c r="D1893">
        <v>14729886801</v>
      </c>
      <c r="E1893" t="s">
        <v>6770</v>
      </c>
      <c r="F1893" t="s">
        <v>53</v>
      </c>
      <c r="G1893" t="s">
        <v>6771</v>
      </c>
      <c r="H1893" t="s">
        <v>117</v>
      </c>
      <c r="I1893" t="s">
        <v>39</v>
      </c>
      <c r="K1893" t="s">
        <v>72</v>
      </c>
      <c r="L1893" t="s">
        <v>139</v>
      </c>
      <c r="M1893">
        <v>349</v>
      </c>
      <c r="N1893" t="s">
        <v>65</v>
      </c>
      <c r="O1893" t="s">
        <v>41</v>
      </c>
      <c r="P1893">
        <v>349</v>
      </c>
      <c r="Q1893" t="s">
        <v>65</v>
      </c>
      <c r="R1893" t="s">
        <v>41</v>
      </c>
      <c r="T1893" t="s">
        <v>61</v>
      </c>
      <c r="U1893" t="s">
        <v>1269</v>
      </c>
      <c r="V1893" t="s">
        <v>44</v>
      </c>
      <c r="X1893" t="s">
        <v>45</v>
      </c>
      <c r="AA1893">
        <v>0</v>
      </c>
      <c r="AC1893">
        <v>0</v>
      </c>
      <c r="AG1893" t="s">
        <v>46</v>
      </c>
      <c r="AH1893" t="s">
        <v>158</v>
      </c>
      <c r="AI1893" s="1">
        <v>39716</v>
      </c>
      <c r="AJ1893">
        <v>17945.810000000001</v>
      </c>
      <c r="AK1893" s="33">
        <f t="shared" si="87"/>
        <v>53</v>
      </c>
      <c r="AL1893" t="str">
        <f t="shared" si="88"/>
        <v>49-53</v>
      </c>
      <c r="AM1893" t="str">
        <f t="shared" si="89"/>
        <v>16.000 a 17.999</v>
      </c>
    </row>
    <row r="1894" spans="1:39" x14ac:dyDescent="0.25">
      <c r="A1894" t="s">
        <v>6772</v>
      </c>
      <c r="B1894" t="s">
        <v>36</v>
      </c>
      <c r="C1894">
        <v>1285861</v>
      </c>
      <c r="D1894">
        <v>38664437149</v>
      </c>
      <c r="E1894" t="s">
        <v>6773</v>
      </c>
      <c r="F1894" t="s">
        <v>53</v>
      </c>
      <c r="G1894" t="s">
        <v>6774</v>
      </c>
      <c r="H1894" t="s">
        <v>48</v>
      </c>
      <c r="I1894" t="s">
        <v>39</v>
      </c>
      <c r="K1894" t="s">
        <v>56</v>
      </c>
      <c r="L1894" t="s">
        <v>98</v>
      </c>
      <c r="M1894">
        <v>340</v>
      </c>
      <c r="N1894" t="s">
        <v>143</v>
      </c>
      <c r="O1894" t="s">
        <v>41</v>
      </c>
      <c r="P1894">
        <v>340</v>
      </c>
      <c r="Q1894" t="s">
        <v>143</v>
      </c>
      <c r="R1894" t="s">
        <v>41</v>
      </c>
      <c r="T1894" t="s">
        <v>61</v>
      </c>
      <c r="U1894" t="s">
        <v>1252</v>
      </c>
      <c r="V1894" t="s">
        <v>44</v>
      </c>
      <c r="X1894" t="s">
        <v>45</v>
      </c>
      <c r="AA1894">
        <v>0</v>
      </c>
      <c r="AC1894">
        <v>0</v>
      </c>
      <c r="AG1894" t="s">
        <v>46</v>
      </c>
      <c r="AH1894" t="s">
        <v>158</v>
      </c>
      <c r="AI1894" s="1">
        <v>35998</v>
      </c>
      <c r="AJ1894">
        <v>20530.009999999998</v>
      </c>
      <c r="AK1894" s="33">
        <f t="shared" si="87"/>
        <v>54</v>
      </c>
      <c r="AL1894" t="str">
        <f t="shared" si="88"/>
        <v>54-58</v>
      </c>
      <c r="AM1894" t="str">
        <f t="shared" si="89"/>
        <v>20.000 ou mais</v>
      </c>
    </row>
    <row r="1895" spans="1:39" x14ac:dyDescent="0.25">
      <c r="A1895" t="s">
        <v>6775</v>
      </c>
      <c r="B1895" t="s">
        <v>36</v>
      </c>
      <c r="C1895">
        <v>3095845</v>
      </c>
      <c r="D1895">
        <v>56343191615</v>
      </c>
      <c r="E1895" t="s">
        <v>787</v>
      </c>
      <c r="F1895" t="s">
        <v>53</v>
      </c>
      <c r="G1895" t="s">
        <v>6776</v>
      </c>
      <c r="H1895" t="s">
        <v>48</v>
      </c>
      <c r="I1895" t="s">
        <v>39</v>
      </c>
      <c r="K1895" t="s">
        <v>40</v>
      </c>
      <c r="L1895" t="s">
        <v>285</v>
      </c>
      <c r="M1895">
        <v>340</v>
      </c>
      <c r="N1895" t="s">
        <v>143</v>
      </c>
      <c r="O1895" t="s">
        <v>41</v>
      </c>
      <c r="P1895">
        <v>340</v>
      </c>
      <c r="Q1895" t="s">
        <v>143</v>
      </c>
      <c r="R1895" t="s">
        <v>41</v>
      </c>
      <c r="T1895" t="s">
        <v>61</v>
      </c>
      <c r="U1895" t="s">
        <v>1269</v>
      </c>
      <c r="V1895" t="s">
        <v>44</v>
      </c>
      <c r="X1895" t="s">
        <v>45</v>
      </c>
      <c r="AA1895">
        <v>0</v>
      </c>
      <c r="AC1895">
        <v>0</v>
      </c>
      <c r="AG1895" t="s">
        <v>46</v>
      </c>
      <c r="AH1895" t="s">
        <v>158</v>
      </c>
      <c r="AI1895" s="1">
        <v>40235</v>
      </c>
      <c r="AJ1895">
        <v>17945.810000000001</v>
      </c>
      <c r="AK1895" s="33">
        <f t="shared" si="87"/>
        <v>56</v>
      </c>
      <c r="AL1895" t="str">
        <f t="shared" si="88"/>
        <v>54-58</v>
      </c>
      <c r="AM1895" t="str">
        <f t="shared" si="89"/>
        <v>16.000 a 17.999</v>
      </c>
    </row>
    <row r="1896" spans="1:39" x14ac:dyDescent="0.25">
      <c r="A1896" t="s">
        <v>6777</v>
      </c>
      <c r="B1896" t="s">
        <v>36</v>
      </c>
      <c r="C1896">
        <v>3143678</v>
      </c>
      <c r="D1896">
        <v>70146343646</v>
      </c>
      <c r="E1896" t="s">
        <v>6778</v>
      </c>
      <c r="F1896" t="s">
        <v>53</v>
      </c>
      <c r="G1896" t="s">
        <v>6779</v>
      </c>
      <c r="H1896" t="s">
        <v>48</v>
      </c>
      <c r="I1896" t="s">
        <v>1391</v>
      </c>
      <c r="J1896" t="s">
        <v>6780</v>
      </c>
      <c r="M1896">
        <v>807</v>
      </c>
      <c r="N1896" t="s">
        <v>210</v>
      </c>
      <c r="O1896" t="s">
        <v>41</v>
      </c>
      <c r="P1896">
        <v>807</v>
      </c>
      <c r="Q1896" t="s">
        <v>210</v>
      </c>
      <c r="R1896" t="s">
        <v>41</v>
      </c>
      <c r="T1896" t="s">
        <v>342</v>
      </c>
      <c r="U1896" t="s">
        <v>1351</v>
      </c>
      <c r="V1896" t="s">
        <v>1346</v>
      </c>
      <c r="X1896" t="s">
        <v>45</v>
      </c>
      <c r="AA1896">
        <v>0</v>
      </c>
      <c r="AC1896">
        <v>0</v>
      </c>
      <c r="AG1896" t="s">
        <v>826</v>
      </c>
      <c r="AH1896" t="s">
        <v>158</v>
      </c>
      <c r="AI1896" s="1">
        <v>43689</v>
      </c>
      <c r="AJ1896">
        <v>15763.53</v>
      </c>
      <c r="AK1896" s="33">
        <f t="shared" si="87"/>
        <v>51</v>
      </c>
      <c r="AL1896" t="str">
        <f t="shared" si="88"/>
        <v>49-53</v>
      </c>
      <c r="AM1896" t="str">
        <f t="shared" si="89"/>
        <v>14.000 a 15.999</v>
      </c>
    </row>
    <row r="1897" spans="1:39" x14ac:dyDescent="0.25">
      <c r="A1897" t="s">
        <v>6781</v>
      </c>
      <c r="B1897" t="s">
        <v>36</v>
      </c>
      <c r="C1897">
        <v>1772748</v>
      </c>
      <c r="D1897">
        <v>25638040862</v>
      </c>
      <c r="E1897" t="s">
        <v>6782</v>
      </c>
      <c r="F1897" t="s">
        <v>53</v>
      </c>
      <c r="G1897" t="s">
        <v>6783</v>
      </c>
      <c r="H1897" t="s">
        <v>48</v>
      </c>
      <c r="I1897" t="s">
        <v>39</v>
      </c>
      <c r="K1897" t="s">
        <v>72</v>
      </c>
      <c r="M1897">
        <v>344</v>
      </c>
      <c r="N1897" t="s">
        <v>111</v>
      </c>
      <c r="O1897" t="s">
        <v>41</v>
      </c>
      <c r="P1897">
        <v>344</v>
      </c>
      <c r="Q1897" t="s">
        <v>111</v>
      </c>
      <c r="R1897" t="s">
        <v>41</v>
      </c>
      <c r="T1897" t="s">
        <v>61</v>
      </c>
      <c r="U1897" t="s">
        <v>1269</v>
      </c>
      <c r="V1897" t="s">
        <v>44</v>
      </c>
      <c r="X1897" t="s">
        <v>45</v>
      </c>
      <c r="AA1897">
        <v>0</v>
      </c>
      <c r="AC1897">
        <v>0</v>
      </c>
      <c r="AG1897" t="s">
        <v>46</v>
      </c>
      <c r="AH1897" t="s">
        <v>158</v>
      </c>
      <c r="AI1897" s="1">
        <v>40256</v>
      </c>
      <c r="AJ1897">
        <v>17945.810000000001</v>
      </c>
      <c r="AK1897" s="33">
        <f t="shared" si="87"/>
        <v>45</v>
      </c>
      <c r="AL1897" t="str">
        <f t="shared" si="88"/>
        <v>44-48</v>
      </c>
      <c r="AM1897" t="str">
        <f t="shared" si="89"/>
        <v>16.000 a 17.999</v>
      </c>
    </row>
    <row r="1898" spans="1:39" x14ac:dyDescent="0.25">
      <c r="A1898" t="s">
        <v>6784</v>
      </c>
      <c r="B1898" t="s">
        <v>36</v>
      </c>
      <c r="C1898">
        <v>1229144</v>
      </c>
      <c r="D1898">
        <v>9590364667</v>
      </c>
      <c r="E1898" t="s">
        <v>6785</v>
      </c>
      <c r="F1898" t="s">
        <v>37</v>
      </c>
      <c r="G1898" t="s">
        <v>6786</v>
      </c>
      <c r="H1898" t="s">
        <v>48</v>
      </c>
      <c r="I1898" t="s">
        <v>39</v>
      </c>
      <c r="K1898" t="s">
        <v>40</v>
      </c>
      <c r="M1898">
        <v>410</v>
      </c>
      <c r="N1898" t="s">
        <v>253</v>
      </c>
      <c r="O1898" t="s">
        <v>41</v>
      </c>
      <c r="P1898">
        <v>410</v>
      </c>
      <c r="Q1898" t="s">
        <v>253</v>
      </c>
      <c r="R1898" t="s">
        <v>41</v>
      </c>
      <c r="T1898" t="s">
        <v>61</v>
      </c>
      <c r="U1898" t="s">
        <v>1244</v>
      </c>
      <c r="V1898" t="s">
        <v>44</v>
      </c>
      <c r="X1898" t="s">
        <v>45</v>
      </c>
      <c r="AA1898">
        <v>0</v>
      </c>
      <c r="AC1898">
        <v>0</v>
      </c>
      <c r="AG1898" t="s">
        <v>46</v>
      </c>
      <c r="AH1898" t="s">
        <v>158</v>
      </c>
      <c r="AI1898" s="1">
        <v>44676</v>
      </c>
      <c r="AJ1898">
        <v>9616.18</v>
      </c>
      <c r="AK1898" s="33">
        <f t="shared" si="87"/>
        <v>33</v>
      </c>
      <c r="AL1898" t="str">
        <f t="shared" si="88"/>
        <v>29-33</v>
      </c>
      <c r="AM1898" t="str">
        <f t="shared" si="89"/>
        <v>8.000 a 9.999</v>
      </c>
    </row>
    <row r="1899" spans="1:39" x14ac:dyDescent="0.25">
      <c r="A1899" t="s">
        <v>6787</v>
      </c>
      <c r="B1899" t="s">
        <v>36</v>
      </c>
      <c r="C1899">
        <v>1843752</v>
      </c>
      <c r="D1899">
        <v>98381113687</v>
      </c>
      <c r="E1899" t="s">
        <v>6788</v>
      </c>
      <c r="F1899" t="s">
        <v>37</v>
      </c>
      <c r="G1899" t="s">
        <v>6789</v>
      </c>
      <c r="H1899" t="s">
        <v>48</v>
      </c>
      <c r="I1899" t="s">
        <v>39</v>
      </c>
      <c r="K1899" t="s">
        <v>40</v>
      </c>
      <c r="M1899">
        <v>1324</v>
      </c>
      <c r="N1899" t="s">
        <v>6790</v>
      </c>
      <c r="O1899" t="s">
        <v>86</v>
      </c>
      <c r="P1899">
        <v>305</v>
      </c>
      <c r="Q1899" t="s">
        <v>100</v>
      </c>
      <c r="R1899" t="s">
        <v>86</v>
      </c>
      <c r="T1899" t="s">
        <v>61</v>
      </c>
      <c r="U1899" t="s">
        <v>1285</v>
      </c>
      <c r="V1899" t="s">
        <v>44</v>
      </c>
      <c r="X1899" t="s">
        <v>45</v>
      </c>
      <c r="AA1899">
        <v>0</v>
      </c>
      <c r="AC1899">
        <v>0</v>
      </c>
      <c r="AG1899" t="s">
        <v>46</v>
      </c>
      <c r="AH1899" t="s">
        <v>158</v>
      </c>
      <c r="AI1899" s="1">
        <v>40583</v>
      </c>
      <c r="AJ1899">
        <v>18238.77</v>
      </c>
      <c r="AK1899" s="33">
        <f t="shared" si="87"/>
        <v>47</v>
      </c>
      <c r="AL1899" t="str">
        <f t="shared" si="88"/>
        <v>44-48</v>
      </c>
      <c r="AM1899" t="str">
        <f t="shared" si="89"/>
        <v>18.000 a 19.999</v>
      </c>
    </row>
    <row r="1900" spans="1:39" x14ac:dyDescent="0.25">
      <c r="A1900" t="s">
        <v>6791</v>
      </c>
      <c r="B1900" t="s">
        <v>36</v>
      </c>
      <c r="C1900">
        <v>1350586</v>
      </c>
      <c r="D1900">
        <v>21455365823</v>
      </c>
      <c r="E1900" t="s">
        <v>6792</v>
      </c>
      <c r="F1900" t="s">
        <v>53</v>
      </c>
      <c r="G1900" t="s">
        <v>6793</v>
      </c>
      <c r="H1900" t="s">
        <v>117</v>
      </c>
      <c r="I1900" t="s">
        <v>450</v>
      </c>
      <c r="J1900" t="s">
        <v>4234</v>
      </c>
      <c r="L1900" t="s">
        <v>6794</v>
      </c>
      <c r="M1900">
        <v>391</v>
      </c>
      <c r="N1900" t="s">
        <v>64</v>
      </c>
      <c r="O1900" t="s">
        <v>41</v>
      </c>
      <c r="P1900">
        <v>391</v>
      </c>
      <c r="Q1900" t="s">
        <v>64</v>
      </c>
      <c r="R1900" t="s">
        <v>41</v>
      </c>
      <c r="T1900" t="s">
        <v>61</v>
      </c>
      <c r="U1900" t="s">
        <v>1241</v>
      </c>
      <c r="V1900" t="s">
        <v>44</v>
      </c>
      <c r="X1900" t="s">
        <v>45</v>
      </c>
      <c r="AA1900">
        <v>0</v>
      </c>
      <c r="AC1900">
        <v>0</v>
      </c>
      <c r="AG1900" t="s">
        <v>46</v>
      </c>
      <c r="AH1900" t="s">
        <v>158</v>
      </c>
      <c r="AI1900" s="1">
        <v>37397</v>
      </c>
      <c r="AJ1900">
        <v>18663.64</v>
      </c>
      <c r="AK1900" s="33">
        <f t="shared" si="87"/>
        <v>57</v>
      </c>
      <c r="AL1900" t="str">
        <f t="shared" si="88"/>
        <v>54-58</v>
      </c>
      <c r="AM1900" t="str">
        <f t="shared" si="89"/>
        <v>18.000 a 19.999</v>
      </c>
    </row>
  </sheetData>
  <autoFilter ref="A1:AJ1900" xr:uid="{00000000-0009-0000-0000-000002000000}"/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7BFA4-6C36-4A9C-B751-2D9B2450B78B}">
  <dimension ref="A1:C30"/>
  <sheetViews>
    <sheetView showGridLines="0" tabSelected="1" workbookViewId="0"/>
  </sheetViews>
  <sheetFormatPr defaultColWidth="0" defaultRowHeight="15" zeroHeight="1" x14ac:dyDescent="0.25"/>
  <cols>
    <col min="1" max="1" width="9.140625" customWidth="1"/>
    <col min="2" max="2" width="35.7109375" style="12" customWidth="1"/>
    <col min="3" max="3" width="9.140625" customWidth="1"/>
    <col min="4" max="16384" width="9.140625" hidden="1"/>
  </cols>
  <sheetData>
    <row r="1" spans="2:2" x14ac:dyDescent="0.25"/>
    <row r="2" spans="2:2" x14ac:dyDescent="0.25"/>
    <row r="3" spans="2:2" x14ac:dyDescent="0.25"/>
    <row r="4" spans="2:2" x14ac:dyDescent="0.25"/>
    <row r="5" spans="2:2" x14ac:dyDescent="0.25"/>
    <row r="6" spans="2:2" x14ac:dyDescent="0.25">
      <c r="B6" s="19" t="s">
        <v>7012</v>
      </c>
    </row>
    <row r="7" spans="2:2" x14ac:dyDescent="0.25">
      <c r="B7" s="80"/>
    </row>
    <row r="8" spans="2:2" x14ac:dyDescent="0.25">
      <c r="B8" s="86" t="s">
        <v>7010</v>
      </c>
    </row>
    <row r="9" spans="2:2" x14ac:dyDescent="0.25">
      <c r="B9" s="87" t="s">
        <v>7011</v>
      </c>
    </row>
    <row r="10" spans="2:2" x14ac:dyDescent="0.25">
      <c r="B10" s="87" t="s">
        <v>6934</v>
      </c>
    </row>
    <row r="11" spans="2:2" x14ac:dyDescent="0.25">
      <c r="B11" s="87" t="s">
        <v>6995</v>
      </c>
    </row>
    <row r="12" spans="2:2" x14ac:dyDescent="0.25">
      <c r="B12" s="88" t="s">
        <v>6997</v>
      </c>
    </row>
    <row r="13" spans="2:2" x14ac:dyDescent="0.25">
      <c r="B13" s="87" t="s">
        <v>6996</v>
      </c>
    </row>
    <row r="14" spans="2:2" x14ac:dyDescent="0.25">
      <c r="B14" s="87" t="s">
        <v>6980</v>
      </c>
    </row>
    <row r="15" spans="2:2" x14ac:dyDescent="0.25">
      <c r="B15" s="87" t="s">
        <v>6981</v>
      </c>
    </row>
    <row r="16" spans="2:2" x14ac:dyDescent="0.25">
      <c r="B16" s="87" t="s">
        <v>6982</v>
      </c>
    </row>
    <row r="17" spans="2:2" x14ac:dyDescent="0.25">
      <c r="B17" s="87" t="s">
        <v>6983</v>
      </c>
    </row>
    <row r="18" spans="2:2" x14ac:dyDescent="0.25">
      <c r="B18" s="87" t="s">
        <v>6984</v>
      </c>
    </row>
    <row r="19" spans="2:2" x14ac:dyDescent="0.25">
      <c r="B19" s="87" t="s">
        <v>6985</v>
      </c>
    </row>
    <row r="20" spans="2:2" x14ac:dyDescent="0.25">
      <c r="B20" s="87" t="s">
        <v>6986</v>
      </c>
    </row>
    <row r="21" spans="2:2" x14ac:dyDescent="0.25">
      <c r="B21" s="87" t="s">
        <v>6987</v>
      </c>
    </row>
    <row r="22" spans="2:2" x14ac:dyDescent="0.25">
      <c r="B22" s="87" t="s">
        <v>6988</v>
      </c>
    </row>
    <row r="23" spans="2:2" x14ac:dyDescent="0.25">
      <c r="B23" s="87" t="s">
        <v>6989</v>
      </c>
    </row>
    <row r="24" spans="2:2" x14ac:dyDescent="0.25">
      <c r="B24" s="87" t="s">
        <v>6990</v>
      </c>
    </row>
    <row r="25" spans="2:2" x14ac:dyDescent="0.25">
      <c r="B25" s="87" t="s">
        <v>6991</v>
      </c>
    </row>
    <row r="26" spans="2:2" x14ac:dyDescent="0.25">
      <c r="B26" s="87" t="s">
        <v>6992</v>
      </c>
    </row>
    <row r="27" spans="2:2" x14ac:dyDescent="0.25">
      <c r="B27" s="87" t="s">
        <v>6993</v>
      </c>
    </row>
    <row r="28" spans="2:2" x14ac:dyDescent="0.25">
      <c r="B28" s="87" t="s">
        <v>6994</v>
      </c>
    </row>
    <row r="29" spans="2:2" x14ac:dyDescent="0.25"/>
    <row r="30" spans="2:2" x14ac:dyDescent="0.25"/>
  </sheetData>
  <hyperlinks>
    <hyperlink ref="B9" location="'Cargos e Vacâncias'!A1" display="Cargos e Vacâncias" xr:uid="{76199732-1D84-4414-80B5-A1F685A83330}"/>
    <hyperlink ref="B10" location="'Posses e contratos temporários'!A1" display="Posses e contratos temporários" xr:uid="{3B26E3C4-BD24-479E-A4B5-583FB26D5409}"/>
    <hyperlink ref="B14" location="'Titulação - 3º grau'!A1" display="Titulação - 3º grau" xr:uid="{AE6689DC-02D9-4C07-B463-A3742D50AF7C}"/>
    <hyperlink ref="B15" location="'Classe funcional - 3º grau'!A1" display="Classe funcional - 3º grau" xr:uid="{CBF4242A-35E9-4373-A262-C25FD60FAE51}"/>
    <hyperlink ref="B16" location="'Regime de trabalho -  3º grau'!A1" display="Regime de trabalho -  3º grau" xr:uid="{06C4C6E2-64DC-49B7-9702-152690C2B759}"/>
    <hyperlink ref="B17" location="'Perfil docentes 3º grau'!A1" display="Perfil docentes 3º grau" xr:uid="{5FF356FE-7B7B-4E46-88B7-73B99ABB624E}"/>
    <hyperlink ref="B18" location="'Cargos comissionados - 3º grau'!A1" display="Cargos comissionados - 3º grau" xr:uid="{9CFE21FF-8DAD-4DCB-938C-716DB4BEF9CB}"/>
    <hyperlink ref="B19" location="'Docentes por UA - 3º grau'!A1" display="Docentes por UA - 3º grau" xr:uid="{003D5402-7B85-4B18-B444-877411DFE16D}"/>
    <hyperlink ref="B20" location="'Titulação - ESEBA'!A1" display="Titulação - ESEBA" xr:uid="{49F91595-1AAC-4B2C-A259-28D9AAB66A23}"/>
    <hyperlink ref="B21" location="'Classe funcional - ESEBA'!A1" display="Classe funcional - ESEBA" xr:uid="{CD9C153C-7D51-43E0-9AD9-EDAFB3C3B7EF}"/>
    <hyperlink ref="B22" location="'Regime de trabalho - ESEBA'!A1" display="Regime de trabalho - ESEBA" xr:uid="{282CF7BD-3610-4BEA-8591-8CCA6D8EDBB3}"/>
    <hyperlink ref="B23" location="'Perfil Docentes ESEBA'!A1" display="Perfil Docentes ESEBA" xr:uid="{B346569B-1832-4C00-B2BD-1C22DA551FA9}"/>
    <hyperlink ref="B24" location="'Titulação - ESTES'!A1" display="Titulação - ESTES" xr:uid="{588E492F-5D39-4FCE-AA63-E27BF9E22141}"/>
    <hyperlink ref="B25" location="'Classe funcional - ESTES'!A1" display="Classe funcional - ESTES" xr:uid="{BD2D9FC7-CCD3-435A-98CA-29AA89445E87}"/>
    <hyperlink ref="B26" location="'Regime de trabalho - ESTES'!A1" display="Regime de trabalho - ESTES" xr:uid="{34E5209F-1F31-4725-90FE-23A02D160199}"/>
    <hyperlink ref="B27" location="'Perfil Docentes ESTES'!A1" display="Perfil Docentes ESTES" xr:uid="{EDB252D3-81DA-47B9-9E0A-E2AB7BF9AA6B}"/>
    <hyperlink ref="B28" location="'Cargos comissionados - 1º e 2º'!A1" display="Cargos comissionados - 1º e 2º" xr:uid="{543B0922-59A1-42B1-A894-F809C729B4AD}"/>
    <hyperlink ref="B11" location="'Capacitação Docentes'!A1" display="Capacitação Docentes" xr:uid="{9468610F-0D1C-4785-919C-78A30F9810F5}"/>
    <hyperlink ref="B13" location="'Afastamentos Docentes'!A1" display="Afastamentos Docentes" xr:uid="{FB49BCF3-B1EF-4141-994E-14BEF38FCE93}"/>
    <hyperlink ref="B12" location="'Saúde Docentes'!A1" display="Saúde Docentes" xr:uid="{AEA5FAD9-F26A-41E2-BDED-A43C862C4C7D}"/>
    <hyperlink ref="B8" location="'Quadro resumo'!A1" display="Quadro resumo" xr:uid="{1FEEB947-4701-48BA-86B6-4FD1E8EB721D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701A7-AEE9-4EA6-A32D-327FEC0D57FE}">
  <dimension ref="A1:D15"/>
  <sheetViews>
    <sheetView showGridLines="0" workbookViewId="0">
      <selection activeCell="C12" sqref="C12"/>
    </sheetView>
  </sheetViews>
  <sheetFormatPr defaultColWidth="0" defaultRowHeight="15" zeroHeight="1" x14ac:dyDescent="0.25"/>
  <cols>
    <col min="1" max="1" width="9.140625" customWidth="1"/>
    <col min="2" max="2" width="72.7109375" customWidth="1"/>
    <col min="3" max="3" width="21.42578125" customWidth="1"/>
    <col min="4" max="4" width="9.140625" customWidth="1"/>
    <col min="5" max="16384" width="9.140625" hidden="1"/>
  </cols>
  <sheetData>
    <row r="1" spans="1:3" x14ac:dyDescent="0.25">
      <c r="A1" s="86" t="s">
        <v>6998</v>
      </c>
      <c r="B1" s="93" t="s">
        <v>7009</v>
      </c>
      <c r="C1" s="94"/>
    </row>
    <row r="2" spans="1:3" x14ac:dyDescent="0.25"/>
    <row r="3" spans="1:3" x14ac:dyDescent="0.25">
      <c r="B3" s="91" t="s">
        <v>7000</v>
      </c>
      <c r="C3" s="92"/>
    </row>
    <row r="4" spans="1:3" x14ac:dyDescent="0.25">
      <c r="B4" s="6" t="s">
        <v>6803</v>
      </c>
      <c r="C4" s="89">
        <v>1797</v>
      </c>
    </row>
    <row r="5" spans="1:3" x14ac:dyDescent="0.25">
      <c r="B5" s="6" t="s">
        <v>6807</v>
      </c>
      <c r="C5" s="58">
        <v>78</v>
      </c>
    </row>
    <row r="6" spans="1:3" x14ac:dyDescent="0.25">
      <c r="B6" s="6" t="s">
        <v>6809</v>
      </c>
      <c r="C6" s="58">
        <v>17</v>
      </c>
    </row>
    <row r="7" spans="1:3" x14ac:dyDescent="0.25">
      <c r="B7" s="90" t="s">
        <v>7001</v>
      </c>
      <c r="C7" s="79">
        <f>C4+C5+C6</f>
        <v>1892</v>
      </c>
    </row>
    <row r="8" spans="1:3" x14ac:dyDescent="0.25">
      <c r="B8" s="6" t="s">
        <v>7002</v>
      </c>
      <c r="C8" s="58">
        <v>83</v>
      </c>
    </row>
    <row r="9" spans="1:3" x14ac:dyDescent="0.25">
      <c r="B9" s="6" t="s">
        <v>7003</v>
      </c>
      <c r="C9" s="58">
        <v>10</v>
      </c>
    </row>
    <row r="10" spans="1:3" x14ac:dyDescent="0.25">
      <c r="B10" s="90" t="s">
        <v>7004</v>
      </c>
      <c r="C10" s="73">
        <f>C8+C9</f>
        <v>93</v>
      </c>
    </row>
    <row r="11" spans="1:3" x14ac:dyDescent="0.25">
      <c r="B11" s="6" t="s">
        <v>7005</v>
      </c>
      <c r="C11" s="58">
        <v>39</v>
      </c>
    </row>
    <row r="12" spans="1:3" x14ac:dyDescent="0.25">
      <c r="B12" s="6" t="s">
        <v>7006</v>
      </c>
      <c r="C12" s="58">
        <v>5</v>
      </c>
    </row>
    <row r="13" spans="1:3" x14ac:dyDescent="0.25">
      <c r="B13" s="90" t="s">
        <v>7007</v>
      </c>
      <c r="C13" s="73">
        <f>C11+C12</f>
        <v>44</v>
      </c>
    </row>
    <row r="14" spans="1:3" x14ac:dyDescent="0.25">
      <c r="B14" s="17" t="s">
        <v>7008</v>
      </c>
      <c r="C14" s="79">
        <f>C7+C10+C13</f>
        <v>2029</v>
      </c>
    </row>
    <row r="15" spans="1:3" x14ac:dyDescent="0.25"/>
  </sheetData>
  <mergeCells count="2">
    <mergeCell ref="B3:C3"/>
    <mergeCell ref="B1:C1"/>
  </mergeCells>
  <hyperlinks>
    <hyperlink ref="A1" location="Menu!A1" display="Menu" xr:uid="{335814DF-769E-40AD-AF85-7B8F2B7EE447}"/>
  </hyperlink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"/>
  <sheetViews>
    <sheetView showGridLines="0" workbookViewId="0"/>
  </sheetViews>
  <sheetFormatPr defaultColWidth="0" defaultRowHeight="15" zeroHeight="1" x14ac:dyDescent="0.25"/>
  <cols>
    <col min="1" max="1" width="9.140625" customWidth="1"/>
    <col min="2" max="2" width="48.42578125" style="12" customWidth="1"/>
    <col min="3" max="5" width="9.140625" style="12" customWidth="1"/>
    <col min="6" max="6" width="9.140625" customWidth="1"/>
    <col min="7" max="16384" width="9.140625" hidden="1"/>
  </cols>
  <sheetData>
    <row r="1" spans="1:5" x14ac:dyDescent="0.25">
      <c r="A1" s="86" t="s">
        <v>6998</v>
      </c>
      <c r="B1" s="93" t="s">
        <v>6933</v>
      </c>
      <c r="C1" s="95"/>
      <c r="D1" s="95"/>
      <c r="E1" s="94"/>
    </row>
    <row r="2" spans="1:5" x14ac:dyDescent="0.25"/>
    <row r="3" spans="1:5" x14ac:dyDescent="0.25">
      <c r="B3" s="13" t="s">
        <v>6795</v>
      </c>
      <c r="C3" s="13" t="s">
        <v>6796</v>
      </c>
      <c r="D3" s="13" t="s">
        <v>6797</v>
      </c>
      <c r="E3" s="13" t="s">
        <v>6798</v>
      </c>
    </row>
    <row r="4" spans="1:5" x14ac:dyDescent="0.25">
      <c r="B4" s="14" t="s">
        <v>6799</v>
      </c>
      <c r="C4" s="15">
        <v>1871</v>
      </c>
      <c r="D4" s="15">
        <v>1802</v>
      </c>
      <c r="E4" s="16">
        <v>69</v>
      </c>
    </row>
    <row r="5" spans="1:5" x14ac:dyDescent="0.25">
      <c r="B5" s="14" t="s">
        <v>6800</v>
      </c>
      <c r="C5" s="15">
        <v>3</v>
      </c>
      <c r="D5" s="15">
        <v>2</v>
      </c>
      <c r="E5" s="16">
        <v>1</v>
      </c>
    </row>
    <row r="6" spans="1:5" x14ac:dyDescent="0.25">
      <c r="B6" s="14" t="s">
        <v>6801</v>
      </c>
      <c r="C6" s="15">
        <v>124</v>
      </c>
      <c r="D6" s="15">
        <v>122</v>
      </c>
      <c r="E6" s="16">
        <v>2</v>
      </c>
    </row>
    <row r="7" spans="1:5" x14ac:dyDescent="0.25"/>
    <row r="8" spans="1:5" x14ac:dyDescent="0.25">
      <c r="B8" s="13" t="s">
        <v>6795</v>
      </c>
      <c r="C8" s="91" t="s">
        <v>6802</v>
      </c>
      <c r="D8" s="97"/>
      <c r="E8" s="92"/>
    </row>
    <row r="9" spans="1:5" x14ac:dyDescent="0.25">
      <c r="B9" s="6" t="s">
        <v>6803</v>
      </c>
      <c r="C9" s="96" t="s">
        <v>6804</v>
      </c>
      <c r="D9" s="96"/>
      <c r="E9" s="96"/>
    </row>
    <row r="10" spans="1:5" x14ac:dyDescent="0.25">
      <c r="B10" s="6" t="s">
        <v>6805</v>
      </c>
      <c r="C10" s="96" t="s">
        <v>6804</v>
      </c>
      <c r="D10" s="96"/>
      <c r="E10" s="96"/>
    </row>
    <row r="11" spans="1:5" x14ac:dyDescent="0.25">
      <c r="B11" s="6" t="s">
        <v>6806</v>
      </c>
      <c r="C11" s="96" t="s">
        <v>6804</v>
      </c>
      <c r="D11" s="96"/>
      <c r="E11" s="96"/>
    </row>
    <row r="12" spans="1:5" x14ac:dyDescent="0.25">
      <c r="B12" s="6" t="s">
        <v>6807</v>
      </c>
      <c r="C12" s="96" t="s">
        <v>6808</v>
      </c>
      <c r="D12" s="96"/>
      <c r="E12" s="96"/>
    </row>
    <row r="13" spans="1:5" x14ac:dyDescent="0.25">
      <c r="B13" s="6" t="s">
        <v>6809</v>
      </c>
      <c r="C13" s="96" t="s">
        <v>6808</v>
      </c>
      <c r="D13" s="96"/>
      <c r="E13" s="96"/>
    </row>
    <row r="14" spans="1:5" x14ac:dyDescent="0.25">
      <c r="B14" s="6" t="s">
        <v>6810</v>
      </c>
      <c r="C14" s="96" t="s">
        <v>6811</v>
      </c>
      <c r="D14" s="96"/>
      <c r="E14" s="96"/>
    </row>
    <row r="15" spans="1:5" x14ac:dyDescent="0.25">
      <c r="B15" s="6" t="s">
        <v>6812</v>
      </c>
      <c r="C15" s="96" t="s">
        <v>6811</v>
      </c>
      <c r="D15" s="96"/>
      <c r="E15" s="96"/>
    </row>
    <row r="16" spans="1:5" x14ac:dyDescent="0.25"/>
  </sheetData>
  <mergeCells count="9">
    <mergeCell ref="B1:E1"/>
    <mergeCell ref="C14:E14"/>
    <mergeCell ref="C15:E15"/>
    <mergeCell ref="C8:E8"/>
    <mergeCell ref="C9:E9"/>
    <mergeCell ref="C10:E10"/>
    <mergeCell ref="C11:E11"/>
    <mergeCell ref="C12:E12"/>
    <mergeCell ref="C13:E13"/>
  </mergeCells>
  <hyperlinks>
    <hyperlink ref="A1" location="Menu!A1" display="Menu" xr:uid="{34ED761B-BBEA-4599-8EFF-7F402FC550B5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2"/>
  <sheetViews>
    <sheetView showGridLines="0" workbookViewId="0"/>
  </sheetViews>
  <sheetFormatPr defaultColWidth="0" defaultRowHeight="15" zeroHeight="1" x14ac:dyDescent="0.25"/>
  <cols>
    <col min="1" max="1" width="6.7109375" customWidth="1"/>
    <col min="2" max="2" width="69.5703125" style="12" customWidth="1"/>
    <col min="3" max="3" width="16.28515625" style="12" customWidth="1"/>
    <col min="4" max="12" width="9.140625" customWidth="1"/>
    <col min="13" max="13" width="8.140625" customWidth="1"/>
    <col min="14" max="14" width="3" customWidth="1"/>
    <col min="15" max="16384" width="9.140625" hidden="1"/>
  </cols>
  <sheetData>
    <row r="1" spans="1:3" x14ac:dyDescent="0.25">
      <c r="A1" s="86" t="s">
        <v>6998</v>
      </c>
      <c r="B1" s="93" t="s">
        <v>6934</v>
      </c>
      <c r="C1" s="94"/>
    </row>
    <row r="2" spans="1:3" x14ac:dyDescent="0.25"/>
    <row r="3" spans="1:3" x14ac:dyDescent="0.25">
      <c r="B3" s="98" t="s">
        <v>6813</v>
      </c>
      <c r="C3" s="99"/>
    </row>
    <row r="4" spans="1:3" x14ac:dyDescent="0.25">
      <c r="B4" s="4" t="s">
        <v>6814</v>
      </c>
      <c r="C4" s="5">
        <v>55</v>
      </c>
    </row>
    <row r="5" spans="1:3" x14ac:dyDescent="0.25">
      <c r="B5" s="4" t="s">
        <v>6815</v>
      </c>
      <c r="C5" s="5">
        <v>1</v>
      </c>
    </row>
    <row r="6" spans="1:3" x14ac:dyDescent="0.25">
      <c r="B6" s="9" t="s">
        <v>6816</v>
      </c>
      <c r="C6" s="10">
        <f>SUM(C4:C5)</f>
        <v>56</v>
      </c>
    </row>
    <row r="7" spans="1:3" x14ac:dyDescent="0.25">
      <c r="B7" s="98" t="s">
        <v>6817</v>
      </c>
      <c r="C7" s="99"/>
    </row>
    <row r="8" spans="1:3" x14ac:dyDescent="0.25">
      <c r="B8" s="4" t="s">
        <v>6807</v>
      </c>
      <c r="C8" s="5">
        <v>48</v>
      </c>
    </row>
    <row r="9" spans="1:3" x14ac:dyDescent="0.25">
      <c r="B9" s="4" t="s">
        <v>6818</v>
      </c>
      <c r="C9" s="5">
        <v>9</v>
      </c>
    </row>
    <row r="10" spans="1:3" x14ac:dyDescent="0.25">
      <c r="B10" s="4" t="s">
        <v>6819</v>
      </c>
      <c r="C10" s="5">
        <v>7</v>
      </c>
    </row>
    <row r="11" spans="1:3" x14ac:dyDescent="0.25">
      <c r="B11" s="9" t="s">
        <v>6816</v>
      </c>
      <c r="C11" s="10">
        <f>SUM(C8:C10)</f>
        <v>64</v>
      </c>
    </row>
    <row r="12" spans="1:3" x14ac:dyDescent="0.25"/>
  </sheetData>
  <mergeCells count="3">
    <mergeCell ref="B3:C3"/>
    <mergeCell ref="B7:C7"/>
    <mergeCell ref="B1:C1"/>
  </mergeCells>
  <hyperlinks>
    <hyperlink ref="A1" location="Menu!A1" display="Menu" xr:uid="{D1953B11-CB98-486D-9B9D-7FCB499705C3}"/>
  </hyperlink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2D677-C226-4D4A-9060-B83867A287B6}">
  <dimension ref="A1:H7"/>
  <sheetViews>
    <sheetView showGridLines="0" workbookViewId="0">
      <selection activeCell="E3" sqref="E3"/>
    </sheetView>
  </sheetViews>
  <sheetFormatPr defaultColWidth="0" defaultRowHeight="15" zeroHeight="1" x14ac:dyDescent="0.25"/>
  <cols>
    <col min="1" max="1" width="9.140625" customWidth="1"/>
    <col min="2" max="2" width="31.28515625" customWidth="1"/>
    <col min="3" max="3" width="36.140625" customWidth="1"/>
    <col min="4" max="4" width="31.7109375" customWidth="1"/>
    <col min="5" max="5" width="20.42578125" customWidth="1"/>
    <col min="6" max="6" width="9.140625" customWidth="1"/>
    <col min="7" max="7" width="42.42578125" hidden="1" customWidth="1"/>
    <col min="8" max="8" width="13.85546875" hidden="1" customWidth="1"/>
    <col min="9" max="16384" width="9.140625" hidden="1"/>
  </cols>
  <sheetData>
    <row r="1" spans="1:5" x14ac:dyDescent="0.25">
      <c r="A1" s="86" t="s">
        <v>6998</v>
      </c>
      <c r="B1" s="93" t="s">
        <v>6967</v>
      </c>
      <c r="C1" s="95"/>
      <c r="D1" s="95"/>
      <c r="E1" s="94"/>
    </row>
    <row r="2" spans="1:5" x14ac:dyDescent="0.25">
      <c r="B2" s="12"/>
      <c r="C2" s="12"/>
      <c r="D2" s="12"/>
      <c r="E2" s="12"/>
    </row>
    <row r="3" spans="1:5" x14ac:dyDescent="0.25">
      <c r="B3" s="71" t="s">
        <v>6964</v>
      </c>
      <c r="C3" s="71" t="s">
        <v>6965</v>
      </c>
      <c r="D3" s="71" t="s">
        <v>6966</v>
      </c>
      <c r="E3" s="71" t="s">
        <v>6816</v>
      </c>
    </row>
    <row r="4" spans="1:5" x14ac:dyDescent="0.25">
      <c r="B4" s="58">
        <v>334</v>
      </c>
      <c r="C4" s="58">
        <v>24</v>
      </c>
      <c r="D4" s="58">
        <v>9</v>
      </c>
      <c r="E4" s="79">
        <f>SUM(B4:D4)</f>
        <v>367</v>
      </c>
    </row>
    <row r="5" spans="1:5" x14ac:dyDescent="0.25">
      <c r="B5" s="12"/>
      <c r="C5" s="12"/>
      <c r="D5" s="12"/>
      <c r="E5" s="12"/>
    </row>
    <row r="7" spans="1:5" ht="28.5" hidden="1" customHeight="1" x14ac:dyDescent="0.25">
      <c r="D7" s="82"/>
      <c r="E7" s="82"/>
    </row>
  </sheetData>
  <mergeCells count="1">
    <mergeCell ref="B1:E1"/>
  </mergeCells>
  <hyperlinks>
    <hyperlink ref="A1" location="Menu!A1" display="Menu" xr:uid="{270D6A16-1225-478F-A886-575C4637C53E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01600-2157-4F8F-AC83-BFF647EF70E9}">
  <dimension ref="A1:D6"/>
  <sheetViews>
    <sheetView showGridLines="0" workbookViewId="0">
      <selection activeCell="B2" sqref="B2"/>
    </sheetView>
  </sheetViews>
  <sheetFormatPr defaultColWidth="0" defaultRowHeight="15" zeroHeight="1" x14ac:dyDescent="0.25"/>
  <cols>
    <col min="1" max="1" width="9.140625" customWidth="1"/>
    <col min="2" max="2" width="39.28515625" customWidth="1"/>
    <col min="3" max="3" width="25.85546875" customWidth="1"/>
    <col min="4" max="4" width="9.140625" customWidth="1"/>
    <col min="5" max="16384" width="9.140625" hidden="1"/>
  </cols>
  <sheetData>
    <row r="1" spans="1:3" x14ac:dyDescent="0.25">
      <c r="A1" s="86" t="s">
        <v>6998</v>
      </c>
      <c r="B1" s="93" t="s">
        <v>6999</v>
      </c>
      <c r="C1" s="94"/>
    </row>
    <row r="2" spans="1:3" x14ac:dyDescent="0.25">
      <c r="B2" s="80"/>
      <c r="C2" s="80"/>
    </row>
    <row r="3" spans="1:3" x14ac:dyDescent="0.25">
      <c r="B3" s="71" t="s">
        <v>6970</v>
      </c>
      <c r="C3" s="71" t="s">
        <v>6971</v>
      </c>
    </row>
    <row r="4" spans="1:3" x14ac:dyDescent="0.25">
      <c r="B4" s="81" t="s">
        <v>6968</v>
      </c>
      <c r="C4" s="74">
        <v>76</v>
      </c>
    </row>
    <row r="5" spans="1:3" x14ac:dyDescent="0.25">
      <c r="B5" s="81" t="s">
        <v>6969</v>
      </c>
      <c r="C5" s="74">
        <v>343</v>
      </c>
    </row>
    <row r="6" spans="1:3" x14ac:dyDescent="0.25"/>
  </sheetData>
  <mergeCells count="1">
    <mergeCell ref="B1:C1"/>
  </mergeCells>
  <hyperlinks>
    <hyperlink ref="A1" location="Menu!A1" display="Menu" xr:uid="{A86B355D-2007-4FBB-9957-287CF865789D}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26</vt:i4>
      </vt:variant>
      <vt:variant>
        <vt:lpstr>Intervalos Nomeados</vt:lpstr>
      </vt:variant>
      <vt:variant>
        <vt:i4>3</vt:i4>
      </vt:variant>
    </vt:vector>
  </HeadingPairs>
  <TitlesOfParts>
    <vt:vector size="29" baseType="lpstr">
      <vt:lpstr>Eseba_2022</vt:lpstr>
      <vt:lpstr>Estes_2022</vt:lpstr>
      <vt:lpstr>Docentes3Grau_2022</vt:lpstr>
      <vt:lpstr>Menu</vt:lpstr>
      <vt:lpstr>Quadro resumo</vt:lpstr>
      <vt:lpstr>Cargos e Vacâncias</vt:lpstr>
      <vt:lpstr>Posses e contratos temporários</vt:lpstr>
      <vt:lpstr>Capacitação Docentes</vt:lpstr>
      <vt:lpstr>Saúde Docentes</vt:lpstr>
      <vt:lpstr>Afastamentos Docentes</vt:lpstr>
      <vt:lpstr>Titulação - 3º grau</vt:lpstr>
      <vt:lpstr>Classe funcional - 3º grau</vt:lpstr>
      <vt:lpstr>Regime de trabalho -  3º grau</vt:lpstr>
      <vt:lpstr>Perfil docentes 3º grau</vt:lpstr>
      <vt:lpstr>Cargos comissionados - 3º grau</vt:lpstr>
      <vt:lpstr>Docentes por UA - 3º grau</vt:lpstr>
      <vt:lpstr>Titulação - ESEBA</vt:lpstr>
      <vt:lpstr>Classe funcional - ESEBA</vt:lpstr>
      <vt:lpstr>Regime de trabalho - ESEBA</vt:lpstr>
      <vt:lpstr>Perfil Docentes ESEBA</vt:lpstr>
      <vt:lpstr>Titulação - ESTES</vt:lpstr>
      <vt:lpstr>Classe funcional - ESTES</vt:lpstr>
      <vt:lpstr>Regime de trabalho - ESTES</vt:lpstr>
      <vt:lpstr>Perfil Docentes ESTES</vt:lpstr>
      <vt:lpstr>Cargos comissionados - 1º e 2º</vt:lpstr>
      <vt:lpstr>Planilha3</vt:lpstr>
      <vt:lpstr>_9031_Consulta_Docente3Grau_EM_31_12</vt:lpstr>
      <vt:lpstr>_9031_Consulta_DocentesEseba_EM_31_12</vt:lpstr>
      <vt:lpstr>_9031_Consulta_DocentesEstes_EM_31_12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Maria Silva Ferreira</dc:creator>
  <cp:lastModifiedBy>Adriana dos Reis Patriarca</cp:lastModifiedBy>
  <dcterms:created xsi:type="dcterms:W3CDTF">2022-12-28T17:51:33Z</dcterms:created>
  <dcterms:modified xsi:type="dcterms:W3CDTF">2023-07-06T16:18:15Z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</Properties>
</file>