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-120" yWindow="-120" windowWidth="29040" windowHeight="15840" firstSheet="3" activeTab="3"/>
  </bookViews>
  <sheets>
    <sheet name="Instruções" sheetId="5" state="hidden" r:id="rId1"/>
    <sheet name="Correção" sheetId="7" state="hidden" r:id="rId2"/>
    <sheet name="Correção Mem Calc" sheetId="8" state="hidden" r:id="rId3"/>
    <sheet name="Gestão e Governança" sheetId="2" r:id="rId4"/>
    <sheet name="List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0" i="2"/>
  <c r="Q10" i="2"/>
  <c r="P10" i="2"/>
  <c r="O10" i="2"/>
  <c r="S9" i="2"/>
  <c r="R9" i="2"/>
  <c r="Q9" i="2"/>
  <c r="P9" i="2"/>
  <c r="O9" i="2"/>
  <c r="S8" i="2"/>
  <c r="R8" i="2"/>
  <c r="Q8" i="2"/>
  <c r="P8" i="2"/>
  <c r="O8" i="2"/>
  <c r="H2" i="8" l="1"/>
  <c r="H3" i="8"/>
  <c r="H4" i="8"/>
  <c r="G4" i="8"/>
  <c r="G3" i="8"/>
  <c r="G2" i="8"/>
  <c r="I18" i="8"/>
  <c r="H18" i="8"/>
  <c r="I15" i="8"/>
  <c r="H8" i="2" l="1"/>
  <c r="H9" i="2"/>
  <c r="H10" i="2"/>
  <c r="G8" i="2"/>
  <c r="G9" i="2"/>
  <c r="G10" i="2"/>
  <c r="G5" i="2"/>
</calcChain>
</file>

<file path=xl/sharedStrings.xml><?xml version="1.0" encoding="utf-8"?>
<sst xmlns="http://schemas.openxmlformats.org/spreadsheetml/2006/main" count="427" uniqueCount="163">
  <si>
    <r>
      <t xml:space="preserve">1. Consulte as informações do indicador/meta;
2. Preencha o valor "Realizado - 2022"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</si>
  <si>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</si>
  <si>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</si>
  <si>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</si>
  <si>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</si>
  <si>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</si>
  <si>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</si>
  <si>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
 2019</t>
  </si>
  <si>
    <t>Planejado - 2022</t>
  </si>
  <si>
    <t>Realizado - 2022</t>
  </si>
  <si>
    <t>Período de apuração dos dados</t>
  </si>
  <si>
    <t>Planejado - 2023</t>
  </si>
  <si>
    <t>Planejado - 2024</t>
  </si>
  <si>
    <t>Planejado - 2025</t>
  </si>
  <si>
    <t>Planejado - 2026</t>
  </si>
  <si>
    <t>Planejado - 2027</t>
  </si>
  <si>
    <t>Parâmetro</t>
  </si>
  <si>
    <t xml:space="preserve">Vinculação com a Lei Orçamentária Anual (LOA)
</t>
  </si>
  <si>
    <t>Fonte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</si>
  <si>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</si>
  <si>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</si>
  <si>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</si>
  <si>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</si>
  <si>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 xml:space="preserve">Unidade responsável </t>
  </si>
  <si>
    <t>GG04</t>
  </si>
  <si>
    <t>Diretriz 13 - Aprimorar os processos de gestão de recursos financeiros, alinhando-os à melhoria dos indicadores de desempenho institucionais.</t>
  </si>
  <si>
    <t>Taxa de execução orçamentária de custeio e capital</t>
  </si>
  <si>
    <t>[(Volume de recursos executados(EMPENHADO)/(Limite disponibilizado)] x 100</t>
  </si>
  <si>
    <t>Elevar a Taxa de execução orçamentária de custeio e capital</t>
  </si>
  <si>
    <t>Percentual (%)</t>
  </si>
  <si>
    <t>Janeiro/2022 - Dezembro/2022</t>
  </si>
  <si>
    <t>Quanto maior, melhor</t>
  </si>
  <si>
    <t>Não se aplica</t>
  </si>
  <si>
    <t>Orçamentário</t>
  </si>
  <si>
    <t>Alta. Os recursos de infraestrutura, materiais, humanos e orçamentários atuais são suficientes para a execução integral da meta</t>
  </si>
  <si>
    <t>Objetivo 4</t>
  </si>
  <si>
    <t>Obrigatório - eixo</t>
  </si>
  <si>
    <t>PROPLAD</t>
  </si>
  <si>
    <t>GG05</t>
  </si>
  <si>
    <t>Taxa de execução de restos a pagar de despesas discricionárias</t>
  </si>
  <si>
    <t>[(Valor dos restos a pagar pagos)/(Montante inscrito em restos a pagar)] x 100</t>
  </si>
  <si>
    <t>Elevar a Taxa de execução de restos a pagar</t>
  </si>
  <si>
    <t>GG06</t>
  </si>
  <si>
    <t>Diretriz 5 - Aprimorar a estrutura de governança para o planejamento, a execução e o controle contínuo dos processos administrativos.</t>
  </si>
  <si>
    <t>Taxa de atendimento integral de metas do Plano Institucional de Desenvolvimento e Expansão (PIDE) com recursos orçamentários LOA</t>
  </si>
  <si>
    <t>(Qtd. Metas do PIDE atendidas integralmente no ano com recursos orçamentários LOA/Total de metas do PIDE previstas para o ano) x 100</t>
  </si>
  <si>
    <t>Elevar a Taxa de atendimento integral de metas do Plano Institucional de Desenvolvimento e Expansão (PIDE)</t>
  </si>
  <si>
    <t>Média. Os recursos de infraestrutura, materiais, humanos e orçamentários atuais são parcialmente suficientes para a execução da meta</t>
  </si>
  <si>
    <t>GG07</t>
  </si>
  <si>
    <t xml:space="preserve">Taxa de execução de gastos com outros custeios (%) </t>
  </si>
  <si>
    <r>
      <t>Gastos executados com outros custeios (LOA + descentralizações)/Gastos planejados com outros custeios previstos na LOA</t>
    </r>
    <r>
      <rPr>
        <u/>
        <sz val="10"/>
        <color theme="1"/>
        <rFont val="Arial"/>
        <family val="2"/>
      </rPr>
      <t/>
    </r>
  </si>
  <si>
    <t xml:space="preserve">Elevar a Taxa de execução de gastos com outros custeios (%) </t>
  </si>
  <si>
    <t>O valor deve ser adequado às demandas</t>
  </si>
  <si>
    <t>Opcional - eixo</t>
  </si>
  <si>
    <t>GG08</t>
  </si>
  <si>
    <r>
      <t xml:space="preserve">Gastos de despesas discricionárias (custeios) </t>
    </r>
    <r>
      <rPr>
        <i/>
        <sz val="10"/>
        <color theme="1"/>
        <rFont val="Arial"/>
        <family val="2"/>
      </rPr>
      <t>per capita</t>
    </r>
  </si>
  <si>
    <t>Gasto total com custeio do ano / ( Docentes + Técnicos Administrativos + Terceirizados + Discentes )</t>
  </si>
  <si>
    <t>Manter o Índice de gastos de despesas discricionárias (custeios) per capita</t>
  </si>
  <si>
    <t>valor</t>
  </si>
  <si>
    <t>GG09</t>
  </si>
  <si>
    <t>Gastos com investimentos per capita</t>
  </si>
  <si>
    <t>Gasto total com investimentos do ano / ( Docentes + Técnicos Administrativos + Terceirizados + Discentes )</t>
  </si>
  <si>
    <t>Manter o Índice de gastos com investimentos per capita</t>
  </si>
  <si>
    <t>GG10</t>
  </si>
  <si>
    <t>Índice de gastos com despesas obrigatórias (folha de pessoal e benefícios)  per capita</t>
  </si>
  <si>
    <t xml:space="preserve">Gasto total com  despesas obrigatórias (folha de pessoal e benefícios / Discentes </t>
  </si>
  <si>
    <t>Manter o Índice de gastos com despesas obrigatórias (folha de pessoal e benefícios)  per capita</t>
  </si>
  <si>
    <t>GG11</t>
  </si>
  <si>
    <t>índice médio de redução de valor nos processos licitatórios</t>
  </si>
  <si>
    <t>rp(%) = 100 * ((∑Veaj - ∑Va)/∑Veaj), onde:
∑Veaj = somatório dos valores estimados ajustados dos certames do período de avaliação;
Veaj = Ve - Vf;
Ve = valor estimado para contratação no termo de referência/projeto básico;
Vf = valor fracassado do certame(itens que não obteveram sucesso na contratação);
∑Va = somatório dos valores adjudicados nos certames do período de avaliação;</t>
  </si>
  <si>
    <t>Manter o índice médio de redução de valor nos processos licitatórios</t>
  </si>
  <si>
    <t>O valor deve ser adequado aos parâmetros</t>
  </si>
  <si>
    <t>Plano de Logística Sustentável</t>
  </si>
  <si>
    <t>GG12</t>
  </si>
  <si>
    <t>Índice de fracassos em licitações</t>
  </si>
  <si>
    <t>(Itens fracassados / itens licitados)</t>
  </si>
  <si>
    <t>Diminuir o Índice de fracassos em licitações</t>
  </si>
  <si>
    <t>Quanto menor, melhor</t>
  </si>
  <si>
    <t>Baixa. Não há disponibilidade de recursos para a execução da meta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</si>
  <si>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</si>
  <si>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</si>
  <si>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</si>
  <si>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</si>
  <si>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</si>
  <si>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</si>
  <si>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</si>
  <si>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</si>
  <si>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</si>
  <si>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</si>
  <si>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</si>
  <si>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</si>
  <si>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</si>
  <si>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Estoque em restos a pagar na modalidade de auxílios que, por conta da pandemia, a execução foi prejudicada. </t>
  </si>
  <si>
    <t xml:space="preserve">Notificação aos centros de custo para verificação dos saldos disponíveis em restos a pagar, de modo a promover a sua execução ou cancelamento, evitando inscrições desnecessárias para os exercícios seguintes. Durante o exercício, houve cancelamento de grande volume de restoas a pagar, o que causará impacto positivo na execução futura. </t>
  </si>
  <si>
    <t xml:space="preserve">Priorização de execução de restos a pagar com acompanhamento pontual da execução; Trabalho preventido de notificação a centros custos, sobre a não execução dos restos a pagar. </t>
  </si>
  <si>
    <t>Propõe-se a capacitação dos servidores envolvidos nos processos de compras com objetivo de melhorar as pesquisas de preços e descrição dos itens de modo que possa haver influência no índice.</t>
  </si>
  <si>
    <t>Acredita-se que devido a redução orçamentária houve a diminuição de tentativas de aquisições, assim naturalmente reduzindo o quantitativo de itens fracassados, porém também houve melhoria nos processos de precificação e descrição.</t>
  </si>
  <si>
    <t>Foi emitida Instrução Normativa pela SEGES/ME a qual permite atualização  de índice em preços pesquisados tendo como referência contratações públicas. A UFU aplicará o que determina a Instrução com o objetivo de redução de itens fracassados.</t>
  </si>
  <si>
    <t>Implantação do acompanhamento trimestral das metas, demandas e indicadores juntos aos eixos temáticos; realização de reuniões para orientação da comunidade universitária; divulgação dos relatórios a partir do PowerBI.</t>
  </si>
  <si>
    <t>O advento da pandemia da Covid-19 somado ao orçamento deficitário impediram o equilíbrio das contas públicas em diversos órgãos governamentais, tornando fatores preponderantes para a não realização  de descentralizações no âmbito do Ministério da Educação.</t>
  </si>
  <si>
    <t>Vinculação com a Lei Orçamentária Anual (LOA)</t>
  </si>
  <si>
    <t>Unidade responsável</t>
  </si>
  <si>
    <t>Tipo (Obrigatório/Opcional)</t>
  </si>
  <si>
    <t>Gasto total com  despesas obrigatórias (folha de pessoal e benefícios / Discentes</t>
  </si>
  <si>
    <t>TG: EXEC ORÇAM GESTAO E GOVERNANÇA</t>
  </si>
  <si>
    <t>OC LOA + DESCENTRAL + EMENDAS (RP6)</t>
  </si>
  <si>
    <t>INV TOTAL</t>
  </si>
  <si>
    <t>PESSOAL TOTAL</t>
  </si>
  <si>
    <t>DADOS</t>
  </si>
  <si>
    <t>DOCENTES</t>
  </si>
  <si>
    <t>PROCESSO 23117.025670/2022-41</t>
  </si>
  <si>
    <t>TÉCNICOS ADM</t>
  </si>
  <si>
    <t>LUCAS/DIAPI</t>
  </si>
  <si>
    <t>TERCEIRIZADOS</t>
  </si>
  <si>
    <t>DISCENTES</t>
  </si>
  <si>
    <t>TOTAL</t>
  </si>
  <si>
    <t>GG01</t>
  </si>
  <si>
    <t xml:space="preserve">Taxa de implantação de processos gerenciais de risco conforme a Portaria SEI REITO 775/2018
</t>
  </si>
  <si>
    <t>[(Total de processos de riscos implantados conforme portaria )/(Total de processos de riscos definidos para a UFU)] x 100</t>
  </si>
  <si>
    <t>Elevar a taxa de implantação de processos gerenciais de risco conforme a Portaria SEI REITO 775/2018</t>
  </si>
  <si>
    <t>GG02</t>
  </si>
  <si>
    <t xml:space="preserve">Taxa de processos organizacionais mapeados pelo Comitê de Governança, Gestão de Riscos, Controles e Integridade </t>
  </si>
  <si>
    <t>[(n.º de processos organizacionais  mapeados conforme portaria do Comitê de Governança, Gestão de Riscos, Controles e Integridade  /n.º de processos definidos para o período)] x 100</t>
  </si>
  <si>
    <t>Elevar a taxa de processos gerenciais mapeados conforme a Portaria SEI REITO 775/2018</t>
  </si>
  <si>
    <t>Objetivo 16</t>
  </si>
  <si>
    <t>ENDES - Estratégia Nacional de Desenvolvimento Econômico e Social, Plano de integridade da UFU</t>
  </si>
  <si>
    <t>Obrigatório</t>
  </si>
  <si>
    <t>GABIR/Comitê de Governança, Gestão de Riscos, Controles e Integridade</t>
  </si>
  <si>
    <t>GG13</t>
  </si>
  <si>
    <t>Taxa de respostas dentro do prazo legal para as manifestações recebidas na Ouvidoria</t>
  </si>
  <si>
    <t>(Números de respostas dentro do prazo/Número total de respostas) x 100</t>
  </si>
  <si>
    <t>Manter a taxa de respostas  dentro do prazo legal para as manifestações recebidas na Ouvidoria</t>
  </si>
  <si>
    <t>Objetivo 4 e 16</t>
  </si>
  <si>
    <t>PNE - Plano Nacional de Educação</t>
  </si>
  <si>
    <t>Ouvidoria Geral</t>
  </si>
  <si>
    <t>GG14</t>
  </si>
  <si>
    <t>Taxa de itens de maturidade implantados na Ouvidoria conforme legislação vigente</t>
  </si>
  <si>
    <t>(Número de itens de maturidade implantados/número total de itens de maturidade ) x 100</t>
  </si>
  <si>
    <t>Elevar a taxa de itens de maturidade implantados na Ouvidoria conforme legislação vigente</t>
  </si>
  <si>
    <t>GG15</t>
  </si>
  <si>
    <t>Taxa de respostas dentro do prazo legal para as manifestações recebidas no SIC</t>
  </si>
  <si>
    <t>(Números de respostas do SIC dentro do prazo/Número total  de respostas) x 100</t>
  </si>
  <si>
    <t>Manter a taxa de respostas dentro do prazo legal para as manifestações recebidas no SIC</t>
  </si>
  <si>
    <t>Outro(s)</t>
  </si>
  <si>
    <t>GG16</t>
  </si>
  <si>
    <t>Taxa de itens implantados para "Transparência Ativa"</t>
  </si>
  <si>
    <t>(Número de itens implantados para "transpar/número total de itens) x 100</t>
  </si>
  <si>
    <t>Elevar a taxa de itens implantados para "Transparência Ativa"</t>
  </si>
  <si>
    <t xml:space="preserve">Principal justificativa para metas NÃO ALCANÇADAS
 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</si>
  <si>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</si>
  <si>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</si>
  <si>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t xml:space="preserve">Boas práticas
</t>
  </si>
  <si>
    <t>Engajamento e reintegração dos membros da Comissão Executiva de Governança, Gestão de Riscos, Controle e Integridade (COGORI).</t>
  </si>
  <si>
    <t>Ações de capacitação.</t>
  </si>
  <si>
    <t>Divisão do trabalho entre a equipe.</t>
  </si>
  <si>
    <t>Ampliação da equipe e foco nos itens ainda não atendidos de transparência, cujo total são 49 enquanto no momento atendemos 32.</t>
  </si>
  <si>
    <t>Possibilidade de oferecimento de cursos de Capacitação relacionados à temática de Gestão de Riscos junto às áreas pelas quais a COGORI desenvolverá as atividades de Gestão de Riscos.</t>
  </si>
  <si>
    <t>Possibilidade de oferecimento de cursos de Capacitação relacionados à temática de Mapeamento de processos junto às áreas pelas quais a COGORI desenvolverá as atividades de Gestão de Riscos.</t>
  </si>
  <si>
    <t>Conscientização da importância do instrumento de planejamento e sua vinculaçao à gestão orçamentária.</t>
  </si>
  <si>
    <t xml:space="preserve">Estimou-se que no ano de 2022 seria possível que a COGORI iniciasse o trabalho de Gestão de Riscos junto a mais 1 Diretoria, porém não foi possível, devido ao fato de que algumas Divisões necessitam de mais reuniões, o que acaba atrasando o trabalho. </t>
  </si>
  <si>
    <t>Estimou-se que no ano de 2022 seria possível que a COGORI iniciasse o trabalho de Mapeamento de processos junto a mais 1 Direotria, porém não foi possível, devido ao fato de que algumas Divisões necessitam de mais reuniões, o que acaba atrasando o trabalho.</t>
  </si>
  <si>
    <t>No ano de 2022 com a continuidade da pandemia da COVID-19 e guerra na Ulcrânia hove grande variação de preços em diversos segmentos, impossibilitando assim a manutenção da proposta de redução do preços contratados.</t>
  </si>
  <si>
    <t>Em 2021 foram alcançados os 32 itens de transparência. Em 2022 não foi possível ampliar os itens de transparência, pois depende da atuação conjunta com outros setores da Instituição e por restrição de recursos humanos. Em 2023 a Ouvidoria ampliou seu quadro de pessoal e irá buscar o atendimento da meta de 40 itens de transparência.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</si>
</sst>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16" fillId="7" borderId="1" xfId="0" applyNumberFormat="1" applyFont="1" applyFill="1" applyBorder="1"/>
    <xf numFmtId="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7E92A20-B644-4EBE-97C4-7980E83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2" name="icon4205968" descr="https://www.sei.ufu.br/sei/imagens/procedimento.gif">
          <a:extLst>
            <a:ext uri="{FF2B5EF4-FFF2-40B4-BE49-F238E27FC236}">
              <a16:creationId xmlns:a16="http://schemas.microsoft.com/office/drawing/2014/main" id="{C24B3656-6D99-4E50-A924-E487DFF1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" y="114757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C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PROPL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3.%20Coleta%20de%20dados%20dos%20Eixos/Planilhas%20recebidas/Gest&#227;o%20e%20Governan&#231;a/Gest&#227;o%20e%20Governan&#231;a_GABIR,COGO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GABI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&#227;o%20e%20Governan&#231;a_Ouvidor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OUVID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processos_proplad"/>
      <sheetName val="GESTÃO PESSOAS"/>
      <sheetName val="cap e qualidade vida"/>
      <sheetName val="qualificação"/>
      <sheetName val="GESTÃO E GOV"/>
      <sheetName val="INTERN. E INTERINSTIT."/>
      <sheetName val="INFRA_Demandas"/>
      <sheetName val="infra_proplad"/>
      <sheetName val="TIC_Demandas"/>
      <sheetName val="Metas"/>
      <sheetName val="TIC_proplad"/>
      <sheetName val="_PROPOSTAS"/>
      <sheetName val="PROPOSTAS"/>
      <sheetName val="IDENTIDADE ESTRATÉGICA"/>
      <sheetName val="ODS"/>
      <sheetName val="LOA"/>
      <sheetName val="Planilha2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"/>
      <sheetName val="GESTÃO PESSOAS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"/>
      <sheetName val="GESTÃO PESSOAS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F5" sqref="F5"/>
    </sheetView>
  </sheetViews>
  <sheetFormatPr defaultColWidth="0" defaultRowHeight="15" customHeight="1" zeroHeight="1" x14ac:dyDescent="0.25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43" t="s">
        <v>0</v>
      </c>
      <c r="C10" s="44"/>
      <c r="D10" s="44"/>
      <c r="E10" s="44"/>
      <c r="F10" s="45"/>
    </row>
    <row r="11" spans="2:6" x14ac:dyDescent="0.25">
      <c r="B11" s="46"/>
      <c r="C11" s="47"/>
      <c r="D11" s="47"/>
      <c r="E11" s="47"/>
      <c r="F11" s="48"/>
    </row>
    <row r="12" spans="2:6" x14ac:dyDescent="0.25">
      <c r="B12" s="46"/>
      <c r="C12" s="47"/>
      <c r="D12" s="47"/>
      <c r="E12" s="47"/>
      <c r="F12" s="48"/>
    </row>
    <row r="13" spans="2:6" x14ac:dyDescent="0.25">
      <c r="B13" s="46"/>
      <c r="C13" s="47"/>
      <c r="D13" s="47"/>
      <c r="E13" s="47"/>
      <c r="F13" s="48"/>
    </row>
    <row r="14" spans="2:6" x14ac:dyDescent="0.25">
      <c r="B14" s="46"/>
      <c r="C14" s="47"/>
      <c r="D14" s="47"/>
      <c r="E14" s="47"/>
      <c r="F14" s="48"/>
    </row>
    <row r="15" spans="2:6" x14ac:dyDescent="0.25">
      <c r="B15" s="46"/>
      <c r="C15" s="47"/>
      <c r="D15" s="47"/>
      <c r="E15" s="47"/>
      <c r="F15" s="48"/>
    </row>
    <row r="16" spans="2:6" x14ac:dyDescent="0.25">
      <c r="B16" s="46"/>
      <c r="C16" s="47"/>
      <c r="D16" s="47"/>
      <c r="E16" s="47"/>
      <c r="F16" s="48"/>
    </row>
    <row r="17" spans="2:6" x14ac:dyDescent="0.25">
      <c r="B17" s="46"/>
      <c r="C17" s="47"/>
      <c r="D17" s="47"/>
      <c r="E17" s="47"/>
      <c r="F17" s="48"/>
    </row>
    <row r="18" spans="2:6" x14ac:dyDescent="0.25">
      <c r="B18" s="49"/>
      <c r="C18" s="50"/>
      <c r="D18" s="50"/>
      <c r="E18" s="50"/>
      <c r="F18" s="51"/>
    </row>
    <row r="19" spans="2:6" x14ac:dyDescent="0.25"/>
  </sheetData>
  <sheetProtection algorithmName="SHA-512" hashValue="ewxCn7smj1vDrSZvVhEWlN1zBQUuUlbzC4Sua3YJPkyVG0HGvCrG4oPH/QljPh8cUhzBslBRFl1i5s7qWmEgBQ==" saltValue="R6bimYP4Fm4RvnJcbTryaA==" spinCount="100000" sheet="1" objects="1" scenarios="1"/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showGridLines="0" topLeftCell="E1" workbookViewId="0">
      <selection activeCell="A3" sqref="A3"/>
    </sheetView>
  </sheetViews>
  <sheetFormatPr defaultRowHeight="15" x14ac:dyDescent="0.25"/>
  <cols>
    <col min="2" max="2" width="36.28515625" customWidth="1"/>
    <col min="3" max="3" width="26.140625" customWidth="1"/>
    <col min="4" max="4" width="32.85546875" customWidth="1"/>
    <col min="5" max="5" width="38.28515625" customWidth="1"/>
    <col min="6" max="9" width="14.5703125" customWidth="1"/>
    <col min="10" max="17" width="16.42578125" customWidth="1"/>
    <col min="18" max="18" width="33.42578125" customWidth="1"/>
    <col min="19" max="19" width="23.42578125" customWidth="1"/>
    <col min="20" max="22" width="16.42578125" customWidth="1"/>
  </cols>
  <sheetData>
    <row r="1" spans="1:22" ht="51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6" t="s">
        <v>7</v>
      </c>
      <c r="H1" s="6" t="s">
        <v>8</v>
      </c>
      <c r="I1" s="6" t="s">
        <v>9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100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102</v>
      </c>
      <c r="V1" s="6" t="s">
        <v>101</v>
      </c>
    </row>
    <row r="2" spans="1:22" ht="51" x14ac:dyDescent="0.25">
      <c r="A2" s="13" t="s">
        <v>54</v>
      </c>
      <c r="B2" s="14" t="s">
        <v>25</v>
      </c>
      <c r="C2" s="14" t="s">
        <v>55</v>
      </c>
      <c r="D2" s="14" t="s">
        <v>56</v>
      </c>
      <c r="E2" s="14" t="s">
        <v>57</v>
      </c>
      <c r="F2" s="14" t="s">
        <v>58</v>
      </c>
      <c r="G2" s="18">
        <v>3572.592506708761</v>
      </c>
      <c r="H2" s="18">
        <v>3523.0571145387721</v>
      </c>
      <c r="I2" s="4">
        <v>3523.0571145387721</v>
      </c>
      <c r="J2" s="24">
        <v>3523.0571145387721</v>
      </c>
      <c r="K2" s="24">
        <v>3523.0571145387721</v>
      </c>
      <c r="L2" s="24">
        <v>3523.0571145387721</v>
      </c>
      <c r="M2" s="24">
        <v>3523.0571145387721</v>
      </c>
      <c r="N2" s="24">
        <v>3523.0571145387721</v>
      </c>
      <c r="O2" s="20" t="s">
        <v>52</v>
      </c>
      <c r="P2" s="20" t="s">
        <v>32</v>
      </c>
      <c r="Q2" s="20" t="s">
        <v>33</v>
      </c>
      <c r="R2" s="20" t="s">
        <v>47</v>
      </c>
      <c r="S2" s="20" t="s">
        <v>35</v>
      </c>
      <c r="T2" s="20"/>
      <c r="U2" s="20" t="s">
        <v>36</v>
      </c>
      <c r="V2" s="20" t="s">
        <v>37</v>
      </c>
    </row>
    <row r="3" spans="1:22" ht="51" x14ac:dyDescent="0.25">
      <c r="A3" s="13" t="s">
        <v>59</v>
      </c>
      <c r="B3" s="14" t="s">
        <v>25</v>
      </c>
      <c r="C3" s="14" t="s">
        <v>60</v>
      </c>
      <c r="D3" s="14" t="s">
        <v>61</v>
      </c>
      <c r="E3" s="14" t="s">
        <v>62</v>
      </c>
      <c r="F3" s="14" t="s">
        <v>58</v>
      </c>
      <c r="G3" s="18">
        <v>152.5887598000526</v>
      </c>
      <c r="H3" s="18">
        <v>284.4479146833765</v>
      </c>
      <c r="I3" s="4">
        <v>284.4479146833765</v>
      </c>
      <c r="J3" s="24">
        <v>284.4479146833765</v>
      </c>
      <c r="K3" s="24">
        <v>284.4479146833765</v>
      </c>
      <c r="L3" s="24">
        <v>284.4479146833765</v>
      </c>
      <c r="M3" s="24">
        <v>284.4479146833765</v>
      </c>
      <c r="N3" s="24">
        <v>284.4479146833765</v>
      </c>
      <c r="O3" s="20" t="s">
        <v>52</v>
      </c>
      <c r="P3" s="20" t="s">
        <v>32</v>
      </c>
      <c r="Q3" s="20" t="s">
        <v>33</v>
      </c>
      <c r="R3" s="20" t="s">
        <v>47</v>
      </c>
      <c r="S3" s="20" t="s">
        <v>35</v>
      </c>
      <c r="T3" s="20"/>
      <c r="U3" s="20" t="s">
        <v>36</v>
      </c>
      <c r="V3" s="20" t="s">
        <v>37</v>
      </c>
    </row>
    <row r="4" spans="1:22" ht="51" x14ac:dyDescent="0.25">
      <c r="A4" s="13" t="s">
        <v>63</v>
      </c>
      <c r="B4" s="14" t="s">
        <v>25</v>
      </c>
      <c r="C4" s="14" t="s">
        <v>64</v>
      </c>
      <c r="D4" s="14" t="s">
        <v>103</v>
      </c>
      <c r="E4" s="14" t="s">
        <v>66</v>
      </c>
      <c r="F4" s="14" t="s">
        <v>58</v>
      </c>
      <c r="G4" s="18">
        <v>27368.444580363081</v>
      </c>
      <c r="H4" s="18">
        <v>34779.406516258678</v>
      </c>
      <c r="I4" s="4">
        <v>34779.406516258678</v>
      </c>
      <c r="J4" s="24">
        <v>34779.406516258678</v>
      </c>
      <c r="K4" s="24">
        <v>34779.406516258678</v>
      </c>
      <c r="L4" s="24">
        <v>34779.406516258678</v>
      </c>
      <c r="M4" s="24">
        <v>34779.406516258678</v>
      </c>
      <c r="N4" s="24">
        <v>34779.406516258678</v>
      </c>
      <c r="O4" s="20" t="s">
        <v>52</v>
      </c>
      <c r="P4" s="20" t="s">
        <v>32</v>
      </c>
      <c r="Q4" s="20" t="s">
        <v>33</v>
      </c>
      <c r="R4" s="20" t="s">
        <v>47</v>
      </c>
      <c r="S4" s="20" t="s">
        <v>35</v>
      </c>
      <c r="T4" s="20"/>
      <c r="U4" s="20" t="s">
        <v>36</v>
      </c>
      <c r="V4" s="20" t="s">
        <v>37</v>
      </c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'F:\UFU_remoto\PIDE\PIDE 2022\Planejamento PROPLAD\[DIROR.xlsx]Listas_ob'!#REF!</xm:f>
          </x14:formula1>
          <xm:sqref>B2:B4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opLeftCell="E1" workbookViewId="0">
      <selection activeCell="I3" sqref="I3"/>
    </sheetView>
  </sheetViews>
  <sheetFormatPr defaultRowHeight="15" x14ac:dyDescent="0.25"/>
  <cols>
    <col min="2" max="2" width="36.28515625" customWidth="1"/>
    <col min="3" max="3" width="26.140625" customWidth="1"/>
    <col min="4" max="4" width="32.85546875" customWidth="1"/>
    <col min="5" max="5" width="38.28515625" customWidth="1"/>
    <col min="6" max="8" width="14.5703125" customWidth="1"/>
    <col min="9" max="9" width="15.28515625" bestFit="1" customWidth="1"/>
    <col min="10" max="17" width="16.42578125" customWidth="1"/>
    <col min="18" max="18" width="33.42578125" customWidth="1"/>
    <col min="19" max="19" width="23.42578125" customWidth="1"/>
    <col min="20" max="22" width="16.42578125" customWidth="1"/>
  </cols>
  <sheetData>
    <row r="1" spans="1:22" ht="51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6" t="s">
        <v>7</v>
      </c>
      <c r="H1" s="6" t="s">
        <v>8</v>
      </c>
      <c r="I1" s="6" t="s">
        <v>9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100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102</v>
      </c>
      <c r="V1" s="6" t="s">
        <v>101</v>
      </c>
    </row>
    <row r="2" spans="1:22" ht="51" x14ac:dyDescent="0.25">
      <c r="A2" s="13" t="s">
        <v>54</v>
      </c>
      <c r="B2" s="14" t="s">
        <v>25</v>
      </c>
      <c r="C2" s="14" t="s">
        <v>55</v>
      </c>
      <c r="D2" s="14" t="s">
        <v>56</v>
      </c>
      <c r="E2" s="14" t="s">
        <v>57</v>
      </c>
      <c r="F2" s="14" t="s">
        <v>58</v>
      </c>
      <c r="G2" s="18">
        <f>H10/H18</f>
        <v>3572.592506708761</v>
      </c>
      <c r="H2" s="18">
        <f>I10/I18</f>
        <v>3523.0571145387721</v>
      </c>
      <c r="I2" s="18">
        <v>3523.0571145387721</v>
      </c>
      <c r="J2" s="18">
        <v>3523.0571145387721</v>
      </c>
      <c r="K2" s="18">
        <v>3523.0571145387721</v>
      </c>
      <c r="L2" s="18">
        <v>3523.0571145387721</v>
      </c>
      <c r="M2" s="18">
        <v>3523.0571145387721</v>
      </c>
      <c r="N2" s="18">
        <v>3523.0571145387721</v>
      </c>
      <c r="O2" s="20" t="s">
        <v>52</v>
      </c>
      <c r="P2" s="20" t="s">
        <v>32</v>
      </c>
      <c r="Q2" s="20" t="s">
        <v>33</v>
      </c>
      <c r="R2" s="20" t="s">
        <v>47</v>
      </c>
      <c r="S2" s="20" t="s">
        <v>35</v>
      </c>
      <c r="T2" s="20"/>
      <c r="U2" s="20" t="s">
        <v>36</v>
      </c>
      <c r="V2" s="20" t="s">
        <v>37</v>
      </c>
    </row>
    <row r="3" spans="1:22" ht="51" x14ac:dyDescent="0.25">
      <c r="A3" s="13" t="s">
        <v>59</v>
      </c>
      <c r="B3" s="14" t="s">
        <v>25</v>
      </c>
      <c r="C3" s="14" t="s">
        <v>60</v>
      </c>
      <c r="D3" s="14" t="s">
        <v>61</v>
      </c>
      <c r="E3" s="14" t="s">
        <v>62</v>
      </c>
      <c r="F3" s="14" t="s">
        <v>58</v>
      </c>
      <c r="G3" s="18">
        <f>H11/H18</f>
        <v>152.5887598000526</v>
      </c>
      <c r="H3" s="18">
        <f>I11/I18</f>
        <v>284.4479146833765</v>
      </c>
      <c r="I3" s="18">
        <v>284.4479146833765</v>
      </c>
      <c r="J3" s="18">
        <v>284.4479146833765</v>
      </c>
      <c r="K3" s="18">
        <v>284.4479146833765</v>
      </c>
      <c r="L3" s="18">
        <v>284.4479146833765</v>
      </c>
      <c r="M3" s="18">
        <v>284.4479146833765</v>
      </c>
      <c r="N3" s="18">
        <v>284.4479146833765</v>
      </c>
      <c r="O3" s="20" t="s">
        <v>52</v>
      </c>
      <c r="P3" s="20" t="s">
        <v>32</v>
      </c>
      <c r="Q3" s="20" t="s">
        <v>33</v>
      </c>
      <c r="R3" s="20" t="s">
        <v>47</v>
      </c>
      <c r="S3" s="20" t="s">
        <v>35</v>
      </c>
      <c r="T3" s="20"/>
      <c r="U3" s="20" t="s">
        <v>36</v>
      </c>
      <c r="V3" s="20" t="s">
        <v>37</v>
      </c>
    </row>
    <row r="4" spans="1:22" ht="51" x14ac:dyDescent="0.25">
      <c r="A4" s="13" t="s">
        <v>63</v>
      </c>
      <c r="B4" s="14" t="s">
        <v>25</v>
      </c>
      <c r="C4" s="14" t="s">
        <v>64</v>
      </c>
      <c r="D4" s="14" t="s">
        <v>103</v>
      </c>
      <c r="E4" s="14" t="s">
        <v>66</v>
      </c>
      <c r="F4" s="14" t="s">
        <v>58</v>
      </c>
      <c r="G4" s="18">
        <f>H12/H17</f>
        <v>27368.444580363081</v>
      </c>
      <c r="H4" s="18">
        <f>I12/I17</f>
        <v>34779.406516258678</v>
      </c>
      <c r="I4" s="18">
        <v>34779.406516258678</v>
      </c>
      <c r="J4" s="18">
        <v>34779.406516258678</v>
      </c>
      <c r="K4" s="18">
        <v>34779.406516258678</v>
      </c>
      <c r="L4" s="18">
        <v>34779.406516258678</v>
      </c>
      <c r="M4" s="18">
        <v>34779.406516258678</v>
      </c>
      <c r="N4" s="18">
        <v>34779.406516258678</v>
      </c>
      <c r="O4" s="20" t="s">
        <v>52</v>
      </c>
      <c r="P4" s="20" t="s">
        <v>32</v>
      </c>
      <c r="Q4" s="20" t="s">
        <v>33</v>
      </c>
      <c r="R4" s="20" t="s">
        <v>47</v>
      </c>
      <c r="S4" s="20" t="s">
        <v>35</v>
      </c>
      <c r="T4" s="20"/>
      <c r="U4" s="20" t="s">
        <v>36</v>
      </c>
      <c r="V4" s="20" t="s">
        <v>37</v>
      </c>
    </row>
    <row r="8" spans="1:22" x14ac:dyDescent="0.25">
      <c r="E8" s="54" t="s">
        <v>104</v>
      </c>
      <c r="F8" s="54"/>
      <c r="G8" s="54"/>
      <c r="H8" s="54">
        <v>2019</v>
      </c>
      <c r="I8" s="54">
        <v>2022</v>
      </c>
    </row>
    <row r="9" spans="1:22" x14ac:dyDescent="0.25">
      <c r="E9" s="54"/>
      <c r="F9" s="54"/>
      <c r="G9" s="54"/>
      <c r="H9" s="54"/>
      <c r="I9" s="54"/>
    </row>
    <row r="10" spans="1:22" x14ac:dyDescent="0.25">
      <c r="E10" s="52" t="s">
        <v>105</v>
      </c>
      <c r="F10" s="52"/>
      <c r="G10" s="52"/>
      <c r="H10" s="23">
        <v>135794241.18000001</v>
      </c>
      <c r="I10" s="23">
        <v>116944357.86</v>
      </c>
    </row>
    <row r="11" spans="1:22" x14ac:dyDescent="0.25">
      <c r="E11" s="52" t="s">
        <v>106</v>
      </c>
      <c r="F11" s="52"/>
      <c r="G11" s="52"/>
      <c r="H11" s="23">
        <v>5799898.7599999998</v>
      </c>
      <c r="I11" s="23">
        <v>9441964.0800000001</v>
      </c>
    </row>
    <row r="12" spans="1:22" x14ac:dyDescent="0.25">
      <c r="E12" s="52" t="s">
        <v>107</v>
      </c>
      <c r="F12" s="52"/>
      <c r="G12" s="52"/>
      <c r="H12" s="23">
        <v>863830216.28999996</v>
      </c>
      <c r="I12" s="23">
        <v>951912356.35000002</v>
      </c>
    </row>
    <row r="14" spans="1:22" x14ac:dyDescent="0.25">
      <c r="D14" t="s">
        <v>108</v>
      </c>
      <c r="E14" s="52" t="s">
        <v>109</v>
      </c>
      <c r="F14" s="52"/>
      <c r="G14" s="52"/>
      <c r="H14" s="21">
        <v>2083</v>
      </c>
      <c r="I14" s="21">
        <v>2094</v>
      </c>
    </row>
    <row r="15" spans="1:22" x14ac:dyDescent="0.25">
      <c r="D15" t="s">
        <v>110</v>
      </c>
      <c r="E15" s="52" t="s">
        <v>111</v>
      </c>
      <c r="F15" s="52"/>
      <c r="G15" s="52"/>
      <c r="H15" s="21">
        <v>3001</v>
      </c>
      <c r="I15" s="21">
        <f>1666+1243</f>
        <v>2909</v>
      </c>
    </row>
    <row r="16" spans="1:22" x14ac:dyDescent="0.25">
      <c r="D16" t="s">
        <v>112</v>
      </c>
      <c r="E16" s="52" t="s">
        <v>113</v>
      </c>
      <c r="F16" s="52"/>
      <c r="G16" s="52"/>
      <c r="H16" s="21">
        <v>1363</v>
      </c>
      <c r="I16" s="21">
        <v>821</v>
      </c>
    </row>
    <row r="17" spans="5:9" x14ac:dyDescent="0.25">
      <c r="E17" s="52" t="s">
        <v>114</v>
      </c>
      <c r="F17" s="52"/>
      <c r="G17" s="52"/>
      <c r="H17" s="21">
        <v>31563</v>
      </c>
      <c r="I17" s="21">
        <v>27370</v>
      </c>
    </row>
    <row r="18" spans="5:9" x14ac:dyDescent="0.25">
      <c r="E18" s="53" t="s">
        <v>115</v>
      </c>
      <c r="F18" s="53"/>
      <c r="G18" s="53"/>
      <c r="H18" s="22">
        <f>SUM(H14:H17)</f>
        <v>38010</v>
      </c>
      <c r="I18" s="22">
        <f>SUM(I14:I17)</f>
        <v>33194</v>
      </c>
    </row>
  </sheetData>
  <mergeCells count="11">
    <mergeCell ref="E11:G11"/>
    <mergeCell ref="E10:G10"/>
    <mergeCell ref="E8:G9"/>
    <mergeCell ref="I8:I9"/>
    <mergeCell ref="H8:H9"/>
    <mergeCell ref="E12:G12"/>
    <mergeCell ref="E18:G18"/>
    <mergeCell ref="E17:G17"/>
    <mergeCell ref="E16:G16"/>
    <mergeCell ref="E15:G15"/>
    <mergeCell ref="E14:G1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'F:\UFU_remoto\PIDE\PIDE 2022\Planejamento PROPLAD\[DIROR.xlsx]Listas_ob'!#REF!</xm:f>
          </x14:formula1>
          <xm:sqref>B2:B4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6.5703125" style="1" customWidth="1"/>
    <col min="2" max="2" width="42.7109375" style="1" customWidth="1"/>
    <col min="3" max="3" width="35.5703125" style="1" customWidth="1"/>
    <col min="4" max="4" width="45.42578125" style="1" customWidth="1"/>
    <col min="5" max="5" width="36.85546875" style="1" customWidth="1"/>
    <col min="6" max="9" width="21.5703125" style="1" customWidth="1"/>
    <col min="10" max="10" width="28.28515625" style="1" customWidth="1"/>
    <col min="11" max="11" width="45" style="1" customWidth="1"/>
    <col min="12" max="12" width="56.140625" style="1" customWidth="1"/>
    <col min="13" max="13" width="73.42578125" style="1" customWidth="1"/>
    <col min="14" max="14" width="87.28515625" style="1" customWidth="1"/>
    <col min="15" max="20" width="21.5703125" style="1" hidden="1" customWidth="1"/>
    <col min="21" max="25" width="28.5703125" style="1" hidden="1" customWidth="1"/>
    <col min="26" max="26" width="21.5703125" style="1" hidden="1" customWidth="1"/>
    <col min="27" max="27" width="28.5703125" style="1" hidden="1" customWidth="1"/>
    <col min="28" max="28" width="9.140625" style="2"/>
  </cols>
  <sheetData>
    <row r="1" spans="1:28" ht="38.25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1" t="s">
        <v>7</v>
      </c>
      <c r="H1" s="11" t="s">
        <v>8</v>
      </c>
      <c r="I1" s="6" t="s">
        <v>9</v>
      </c>
      <c r="J1" s="12" t="s">
        <v>10</v>
      </c>
      <c r="K1" s="7" t="s">
        <v>148</v>
      </c>
      <c r="L1" s="7" t="s">
        <v>149</v>
      </c>
      <c r="M1" s="7" t="s">
        <v>150</v>
      </c>
      <c r="N1" s="7" t="s">
        <v>151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</row>
    <row r="2" spans="1:28" ht="63.75" x14ac:dyDescent="0.25">
      <c r="A2" s="13" t="s">
        <v>116</v>
      </c>
      <c r="B2" s="14" t="s">
        <v>43</v>
      </c>
      <c r="C2" s="14" t="s">
        <v>117</v>
      </c>
      <c r="D2" s="14" t="s">
        <v>118</v>
      </c>
      <c r="E2" s="14" t="s">
        <v>119</v>
      </c>
      <c r="F2" s="14" t="s">
        <v>29</v>
      </c>
      <c r="G2" s="17">
        <v>10</v>
      </c>
      <c r="H2" s="17">
        <v>27</v>
      </c>
      <c r="I2" s="8">
        <v>23.33</v>
      </c>
      <c r="J2" s="15" t="s">
        <v>30</v>
      </c>
      <c r="K2" s="8" t="s">
        <v>82</v>
      </c>
      <c r="L2" s="8" t="s">
        <v>159</v>
      </c>
      <c r="M2" s="8" t="s">
        <v>156</v>
      </c>
      <c r="N2" s="8" t="s">
        <v>152</v>
      </c>
      <c r="O2" s="17">
        <v>40</v>
      </c>
      <c r="P2" s="17">
        <v>57</v>
      </c>
      <c r="Q2" s="17">
        <v>70</v>
      </c>
      <c r="R2" s="17">
        <v>87</v>
      </c>
      <c r="S2" s="17">
        <v>100</v>
      </c>
      <c r="T2" s="14" t="s">
        <v>31</v>
      </c>
      <c r="U2" s="14" t="s">
        <v>32</v>
      </c>
      <c r="V2" s="14" t="s">
        <v>33</v>
      </c>
      <c r="W2" s="14" t="s">
        <v>47</v>
      </c>
      <c r="X2" s="14" t="s">
        <v>124</v>
      </c>
      <c r="Y2" s="14" t="s">
        <v>125</v>
      </c>
      <c r="Z2" s="14" t="s">
        <v>126</v>
      </c>
      <c r="AA2" s="14" t="s">
        <v>127</v>
      </c>
    </row>
    <row r="3" spans="1:28" ht="63.75" x14ac:dyDescent="0.25">
      <c r="A3" s="13" t="s">
        <v>120</v>
      </c>
      <c r="B3" s="25" t="s">
        <v>43</v>
      </c>
      <c r="C3" s="25" t="s">
        <v>121</v>
      </c>
      <c r="D3" s="25" t="s">
        <v>122</v>
      </c>
      <c r="E3" s="25" t="s">
        <v>123</v>
      </c>
      <c r="F3" s="25" t="s">
        <v>29</v>
      </c>
      <c r="G3" s="26">
        <v>10</v>
      </c>
      <c r="H3" s="26">
        <v>27</v>
      </c>
      <c r="I3" s="9">
        <v>23.33</v>
      </c>
      <c r="J3" s="15" t="s">
        <v>30</v>
      </c>
      <c r="K3" s="8" t="s">
        <v>82</v>
      </c>
      <c r="L3" s="9" t="s">
        <v>160</v>
      </c>
      <c r="M3" s="9" t="s">
        <v>157</v>
      </c>
      <c r="N3" s="9" t="s">
        <v>152</v>
      </c>
      <c r="O3" s="26">
        <v>40</v>
      </c>
      <c r="P3" s="26">
        <v>57</v>
      </c>
      <c r="Q3" s="26">
        <v>70</v>
      </c>
      <c r="R3" s="26">
        <v>87</v>
      </c>
      <c r="S3" s="26">
        <v>100</v>
      </c>
      <c r="T3" s="25" t="s">
        <v>31</v>
      </c>
      <c r="U3" s="25" t="s">
        <v>32</v>
      </c>
      <c r="V3" s="25" t="s">
        <v>33</v>
      </c>
      <c r="W3" s="25" t="s">
        <v>47</v>
      </c>
      <c r="X3" s="25" t="s">
        <v>124</v>
      </c>
      <c r="Y3" s="25" t="s">
        <v>125</v>
      </c>
      <c r="Z3" s="25" t="s">
        <v>126</v>
      </c>
      <c r="AA3" s="25" t="s">
        <v>127</v>
      </c>
    </row>
    <row r="4" spans="1:28" ht="63.75" x14ac:dyDescent="0.25">
      <c r="A4" s="13" t="s">
        <v>24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>
        <v>99</v>
      </c>
      <c r="H4" s="14">
        <v>100</v>
      </c>
      <c r="I4" s="9">
        <v>100</v>
      </c>
      <c r="J4" s="15" t="s">
        <v>30</v>
      </c>
      <c r="K4" s="8"/>
      <c r="L4" s="9"/>
      <c r="M4" s="9"/>
      <c r="N4" s="9"/>
      <c r="O4" s="14">
        <v>100</v>
      </c>
      <c r="P4" s="14">
        <v>100</v>
      </c>
      <c r="Q4" s="14">
        <v>100</v>
      </c>
      <c r="R4" s="14">
        <v>100</v>
      </c>
      <c r="S4" s="14">
        <v>100</v>
      </c>
      <c r="T4" s="14" t="s">
        <v>31</v>
      </c>
      <c r="U4" s="14" t="s">
        <v>32</v>
      </c>
      <c r="V4" s="14" t="s">
        <v>33</v>
      </c>
      <c r="W4" s="14" t="s">
        <v>34</v>
      </c>
      <c r="X4" s="14" t="s">
        <v>35</v>
      </c>
      <c r="Y4" s="14"/>
      <c r="Z4" s="14" t="s">
        <v>36</v>
      </c>
      <c r="AA4" s="14" t="s">
        <v>37</v>
      </c>
    </row>
    <row r="5" spans="1:28" ht="63.75" x14ac:dyDescent="0.25">
      <c r="A5" s="13" t="s">
        <v>38</v>
      </c>
      <c r="B5" s="14" t="s">
        <v>25</v>
      </c>
      <c r="C5" s="14" t="s">
        <v>39</v>
      </c>
      <c r="D5" s="14" t="s">
        <v>40</v>
      </c>
      <c r="E5" s="14" t="s">
        <v>41</v>
      </c>
      <c r="F5" s="14" t="s">
        <v>29</v>
      </c>
      <c r="G5" s="16">
        <f>((29775864.54)/(29775864.54+7539395.92))*100</f>
        <v>79.795408561915735</v>
      </c>
      <c r="H5" s="14">
        <v>80</v>
      </c>
      <c r="I5" s="3">
        <v>71.239999999999995</v>
      </c>
      <c r="J5" s="15" t="s">
        <v>30</v>
      </c>
      <c r="K5" s="8" t="s">
        <v>91</v>
      </c>
      <c r="L5" s="3" t="s">
        <v>92</v>
      </c>
      <c r="M5" s="3" t="s">
        <v>93</v>
      </c>
      <c r="N5" s="3" t="s">
        <v>94</v>
      </c>
      <c r="O5" s="14">
        <v>82</v>
      </c>
      <c r="P5" s="14">
        <v>84</v>
      </c>
      <c r="Q5" s="14">
        <v>86</v>
      </c>
      <c r="R5" s="14">
        <v>88</v>
      </c>
      <c r="S5" s="14">
        <v>90</v>
      </c>
      <c r="T5" s="14" t="s">
        <v>31</v>
      </c>
      <c r="U5" s="14" t="s">
        <v>32</v>
      </c>
      <c r="V5" s="14" t="s">
        <v>33</v>
      </c>
      <c r="W5" s="14" t="s">
        <v>34</v>
      </c>
      <c r="X5" s="14" t="s">
        <v>35</v>
      </c>
      <c r="Y5" s="14"/>
      <c r="Z5" s="14" t="s">
        <v>36</v>
      </c>
      <c r="AA5" s="14" t="s">
        <v>37</v>
      </c>
    </row>
    <row r="6" spans="1:28" s="42" customFormat="1" ht="63.75" x14ac:dyDescent="0.25">
      <c r="A6" s="36" t="s">
        <v>42</v>
      </c>
      <c r="B6" s="37" t="s">
        <v>43</v>
      </c>
      <c r="C6" s="37" t="s">
        <v>44</v>
      </c>
      <c r="D6" s="37" t="s">
        <v>45</v>
      </c>
      <c r="E6" s="37" t="s">
        <v>46</v>
      </c>
      <c r="F6" s="37" t="s">
        <v>29</v>
      </c>
      <c r="G6" s="38">
        <v>33</v>
      </c>
      <c r="H6" s="37">
        <v>38</v>
      </c>
      <c r="I6" s="39">
        <v>44</v>
      </c>
      <c r="J6" s="40" t="s">
        <v>30</v>
      </c>
      <c r="K6" s="35"/>
      <c r="L6" s="39"/>
      <c r="M6" s="39" t="s">
        <v>158</v>
      </c>
      <c r="N6" s="39" t="s">
        <v>98</v>
      </c>
      <c r="O6" s="37">
        <v>43</v>
      </c>
      <c r="P6" s="37">
        <v>48</v>
      </c>
      <c r="Q6" s="37">
        <v>53</v>
      </c>
      <c r="R6" s="37">
        <v>58</v>
      </c>
      <c r="S6" s="37">
        <v>63</v>
      </c>
      <c r="T6" s="37" t="s">
        <v>31</v>
      </c>
      <c r="U6" s="37" t="s">
        <v>32</v>
      </c>
      <c r="V6" s="37" t="s">
        <v>33</v>
      </c>
      <c r="W6" s="37" t="s">
        <v>47</v>
      </c>
      <c r="X6" s="37" t="s">
        <v>35</v>
      </c>
      <c r="Y6" s="37"/>
      <c r="Z6" s="37" t="s">
        <v>36</v>
      </c>
      <c r="AA6" s="37" t="s">
        <v>37</v>
      </c>
      <c r="AB6" s="41"/>
    </row>
    <row r="7" spans="1:28" ht="63.75" x14ac:dyDescent="0.25">
      <c r="A7" s="13" t="s">
        <v>48</v>
      </c>
      <c r="B7" s="14" t="s">
        <v>25</v>
      </c>
      <c r="C7" s="14" t="s">
        <v>49</v>
      </c>
      <c r="D7" s="14" t="s">
        <v>50</v>
      </c>
      <c r="E7" s="14" t="s">
        <v>51</v>
      </c>
      <c r="F7" s="14" t="s">
        <v>29</v>
      </c>
      <c r="G7" s="14">
        <v>128</v>
      </c>
      <c r="H7" s="14">
        <v>140</v>
      </c>
      <c r="I7" s="3">
        <v>102</v>
      </c>
      <c r="J7" s="15" t="s">
        <v>30</v>
      </c>
      <c r="K7" s="8" t="s">
        <v>86</v>
      </c>
      <c r="L7" s="3" t="s">
        <v>99</v>
      </c>
      <c r="M7" s="3" t="s">
        <v>32</v>
      </c>
      <c r="N7" s="3" t="s">
        <v>32</v>
      </c>
      <c r="O7" s="14">
        <v>140</v>
      </c>
      <c r="P7" s="14">
        <v>140</v>
      </c>
      <c r="Q7" s="14">
        <v>140</v>
      </c>
      <c r="R7" s="14">
        <v>140</v>
      </c>
      <c r="S7" s="14">
        <v>140</v>
      </c>
      <c r="T7" s="14" t="s">
        <v>52</v>
      </c>
      <c r="U7" s="14" t="s">
        <v>32</v>
      </c>
      <c r="V7" s="14" t="s">
        <v>33</v>
      </c>
      <c r="W7" s="14" t="s">
        <v>47</v>
      </c>
      <c r="X7" s="14" t="s">
        <v>35</v>
      </c>
      <c r="Y7" s="14"/>
      <c r="Z7" s="14" t="s">
        <v>53</v>
      </c>
      <c r="AA7" s="14" t="s">
        <v>37</v>
      </c>
    </row>
    <row r="8" spans="1:28" ht="63.75" x14ac:dyDescent="0.25">
      <c r="A8" s="13" t="s">
        <v>54</v>
      </c>
      <c r="B8" s="14" t="s">
        <v>25</v>
      </c>
      <c r="C8" s="14" t="s">
        <v>55</v>
      </c>
      <c r="D8" s="14" t="s">
        <v>56</v>
      </c>
      <c r="E8" s="14" t="s">
        <v>57</v>
      </c>
      <c r="F8" s="14" t="s">
        <v>58</v>
      </c>
      <c r="G8" s="33">
        <f>Correção!G2</f>
        <v>3572.592506708761</v>
      </c>
      <c r="H8" s="33">
        <f>Correção!H2</f>
        <v>3523.0571145387721</v>
      </c>
      <c r="I8" s="34">
        <v>3573.04</v>
      </c>
      <c r="J8" s="15" t="s">
        <v>30</v>
      </c>
      <c r="K8" s="35" t="s">
        <v>84</v>
      </c>
      <c r="L8" s="4"/>
      <c r="M8" s="4"/>
      <c r="N8" s="4"/>
      <c r="O8" s="18">
        <f>Correção!J2</f>
        <v>3523.0571145387721</v>
      </c>
      <c r="P8" s="18">
        <f>Correção!K2</f>
        <v>3523.0571145387721</v>
      </c>
      <c r="Q8" s="18">
        <f>Correção!L2</f>
        <v>3523.0571145387721</v>
      </c>
      <c r="R8" s="18">
        <f>Correção!M2</f>
        <v>3523.0571145387721</v>
      </c>
      <c r="S8" s="18">
        <f>Correção!N2</f>
        <v>3523.0571145387721</v>
      </c>
      <c r="T8" s="14" t="s">
        <v>52</v>
      </c>
      <c r="U8" s="14" t="s">
        <v>32</v>
      </c>
      <c r="V8" s="14" t="s">
        <v>33</v>
      </c>
      <c r="W8" s="14" t="s">
        <v>47</v>
      </c>
      <c r="X8" s="14" t="s">
        <v>35</v>
      </c>
      <c r="Y8" s="14"/>
      <c r="Z8" s="14" t="s">
        <v>36</v>
      </c>
      <c r="AA8" s="14" t="s">
        <v>37</v>
      </c>
    </row>
    <row r="9" spans="1:28" ht="63.75" x14ac:dyDescent="0.25">
      <c r="A9" s="13" t="s">
        <v>59</v>
      </c>
      <c r="B9" s="14" t="s">
        <v>25</v>
      </c>
      <c r="C9" s="14" t="s">
        <v>60</v>
      </c>
      <c r="D9" s="14" t="s">
        <v>61</v>
      </c>
      <c r="E9" s="14" t="s">
        <v>62</v>
      </c>
      <c r="F9" s="14" t="s">
        <v>58</v>
      </c>
      <c r="G9" s="33">
        <f>Correção!G3</f>
        <v>152.5887598000526</v>
      </c>
      <c r="H9" s="33">
        <f>Correção!H3</f>
        <v>284.4479146833765</v>
      </c>
      <c r="I9" s="34">
        <v>512.9</v>
      </c>
      <c r="J9" s="15" t="s">
        <v>30</v>
      </c>
      <c r="K9" s="35"/>
      <c r="L9" s="4"/>
      <c r="M9" s="4"/>
      <c r="N9" s="4"/>
      <c r="O9" s="18">
        <f>Correção!J3</f>
        <v>284.4479146833765</v>
      </c>
      <c r="P9" s="18">
        <f>Correção!K3</f>
        <v>284.4479146833765</v>
      </c>
      <c r="Q9" s="18">
        <f>Correção!L3</f>
        <v>284.4479146833765</v>
      </c>
      <c r="R9" s="18">
        <f>Correção!M3</f>
        <v>284.4479146833765</v>
      </c>
      <c r="S9" s="18">
        <f>Correção!N3</f>
        <v>284.4479146833765</v>
      </c>
      <c r="T9" s="14" t="s">
        <v>52</v>
      </c>
      <c r="U9" s="14" t="s">
        <v>32</v>
      </c>
      <c r="V9" s="14" t="s">
        <v>33</v>
      </c>
      <c r="W9" s="14" t="s">
        <v>47</v>
      </c>
      <c r="X9" s="14" t="s">
        <v>35</v>
      </c>
      <c r="Y9" s="14"/>
      <c r="Z9" s="14" t="s">
        <v>36</v>
      </c>
      <c r="AA9" s="14" t="s">
        <v>37</v>
      </c>
    </row>
    <row r="10" spans="1:28" ht="63.75" x14ac:dyDescent="0.25">
      <c r="A10" s="13" t="s">
        <v>63</v>
      </c>
      <c r="B10" s="14" t="s">
        <v>25</v>
      </c>
      <c r="C10" s="14" t="s">
        <v>64</v>
      </c>
      <c r="D10" s="14" t="s">
        <v>65</v>
      </c>
      <c r="E10" s="14" t="s">
        <v>66</v>
      </c>
      <c r="F10" s="14" t="s">
        <v>58</v>
      </c>
      <c r="G10" s="33">
        <f>Correção!G4</f>
        <v>27368.444580363081</v>
      </c>
      <c r="H10" s="33">
        <f>Correção!H4</f>
        <v>34779.406516258678</v>
      </c>
      <c r="I10" s="34">
        <v>38731.488294848372</v>
      </c>
      <c r="J10" s="15" t="s">
        <v>30</v>
      </c>
      <c r="K10" s="35" t="s">
        <v>86</v>
      </c>
      <c r="L10" s="4"/>
      <c r="M10" s="4"/>
      <c r="N10" s="4"/>
      <c r="O10" s="18">
        <f>Correção!J4</f>
        <v>34779.406516258678</v>
      </c>
      <c r="P10" s="18">
        <f>Correção!K4</f>
        <v>34779.406516258678</v>
      </c>
      <c r="Q10" s="18">
        <f>Correção!L4</f>
        <v>34779.406516258678</v>
      </c>
      <c r="R10" s="18">
        <f>Correção!M4</f>
        <v>34779.406516258678</v>
      </c>
      <c r="S10" s="18">
        <f>Correção!N4</f>
        <v>34779.406516258678</v>
      </c>
      <c r="T10" s="14" t="s">
        <v>52</v>
      </c>
      <c r="U10" s="14" t="s">
        <v>32</v>
      </c>
      <c r="V10" s="14" t="s">
        <v>33</v>
      </c>
      <c r="W10" s="14" t="s">
        <v>47</v>
      </c>
      <c r="X10" s="14" t="s">
        <v>35</v>
      </c>
      <c r="Y10" s="14"/>
      <c r="Z10" s="14" t="s">
        <v>36</v>
      </c>
      <c r="AA10" s="14" t="s">
        <v>37</v>
      </c>
    </row>
    <row r="11" spans="1:28" ht="171" customHeight="1" x14ac:dyDescent="0.25">
      <c r="A11" s="13" t="s">
        <v>67</v>
      </c>
      <c r="B11" s="14" t="s">
        <v>25</v>
      </c>
      <c r="C11" s="14" t="s">
        <v>68</v>
      </c>
      <c r="D11" s="14" t="s">
        <v>69</v>
      </c>
      <c r="E11" s="14" t="s">
        <v>70</v>
      </c>
      <c r="F11" s="14" t="s">
        <v>29</v>
      </c>
      <c r="G11" s="14">
        <v>25.46</v>
      </c>
      <c r="H11" s="14">
        <v>25</v>
      </c>
      <c r="I11" s="3">
        <v>17.32</v>
      </c>
      <c r="J11" s="15" t="s">
        <v>30</v>
      </c>
      <c r="K11" s="8" t="s">
        <v>91</v>
      </c>
      <c r="L11" s="3" t="s">
        <v>161</v>
      </c>
      <c r="M11" s="3" t="s">
        <v>95</v>
      </c>
      <c r="N11" s="3" t="s">
        <v>153</v>
      </c>
      <c r="O11" s="14">
        <v>25</v>
      </c>
      <c r="P11" s="14">
        <v>25</v>
      </c>
      <c r="Q11" s="14">
        <v>25</v>
      </c>
      <c r="R11" s="14">
        <v>25</v>
      </c>
      <c r="S11" s="14">
        <v>25</v>
      </c>
      <c r="T11" s="19" t="s">
        <v>71</v>
      </c>
      <c r="U11" s="14" t="s">
        <v>32</v>
      </c>
      <c r="V11" s="14" t="s">
        <v>33</v>
      </c>
      <c r="W11" s="14" t="s">
        <v>47</v>
      </c>
      <c r="X11" s="14" t="s">
        <v>35</v>
      </c>
      <c r="Y11" s="14" t="s">
        <v>72</v>
      </c>
      <c r="Z11" s="14" t="s">
        <v>36</v>
      </c>
      <c r="AA11" s="14" t="s">
        <v>37</v>
      </c>
    </row>
    <row r="12" spans="1:28" ht="71.25" customHeight="1" x14ac:dyDescent="0.25">
      <c r="A12" s="13" t="s">
        <v>73</v>
      </c>
      <c r="B12" s="14" t="s">
        <v>25</v>
      </c>
      <c r="C12" s="14" t="s">
        <v>74</v>
      </c>
      <c r="D12" s="14" t="s">
        <v>75</v>
      </c>
      <c r="E12" s="14" t="s">
        <v>76</v>
      </c>
      <c r="F12" s="14" t="s">
        <v>29</v>
      </c>
      <c r="G12" s="14">
        <v>37.06</v>
      </c>
      <c r="H12" s="14">
        <v>30</v>
      </c>
      <c r="I12" s="3">
        <v>24.33</v>
      </c>
      <c r="J12" s="15" t="s">
        <v>30</v>
      </c>
      <c r="K12" s="8" t="s">
        <v>80</v>
      </c>
      <c r="L12" s="3" t="s">
        <v>96</v>
      </c>
      <c r="M12" s="3" t="s">
        <v>97</v>
      </c>
      <c r="N12" s="3" t="s">
        <v>153</v>
      </c>
      <c r="O12" s="14">
        <v>25</v>
      </c>
      <c r="P12" s="14">
        <v>20</v>
      </c>
      <c r="Q12" s="14">
        <v>20</v>
      </c>
      <c r="R12" s="14">
        <v>15</v>
      </c>
      <c r="S12" s="14">
        <v>10</v>
      </c>
      <c r="T12" s="14" t="s">
        <v>77</v>
      </c>
      <c r="U12" s="14" t="s">
        <v>32</v>
      </c>
      <c r="V12" s="14" t="s">
        <v>33</v>
      </c>
      <c r="W12" s="14" t="s">
        <v>78</v>
      </c>
      <c r="X12" s="14" t="s">
        <v>35</v>
      </c>
      <c r="Y12" s="14" t="s">
        <v>72</v>
      </c>
      <c r="Z12" s="14" t="s">
        <v>36</v>
      </c>
      <c r="AA12" s="14" t="s">
        <v>37</v>
      </c>
    </row>
    <row r="13" spans="1:28" ht="63.75" x14ac:dyDescent="0.25">
      <c r="A13" s="27" t="s">
        <v>128</v>
      </c>
      <c r="B13" s="28" t="s">
        <v>43</v>
      </c>
      <c r="C13" s="29" t="s">
        <v>129</v>
      </c>
      <c r="D13" s="30" t="s">
        <v>130</v>
      </c>
      <c r="E13" s="28" t="s">
        <v>131</v>
      </c>
      <c r="F13" s="28" t="s">
        <v>29</v>
      </c>
      <c r="G13" s="28">
        <v>98</v>
      </c>
      <c r="H13" s="28">
        <v>98</v>
      </c>
      <c r="I13" s="3">
        <v>100</v>
      </c>
      <c r="J13" s="31" t="s">
        <v>30</v>
      </c>
      <c r="K13" s="8"/>
      <c r="L13" s="3"/>
      <c r="M13" s="3"/>
      <c r="N13" s="3" t="s">
        <v>154</v>
      </c>
      <c r="O13" s="28">
        <v>98</v>
      </c>
      <c r="P13" s="28">
        <v>98</v>
      </c>
      <c r="Q13" s="28">
        <v>98</v>
      </c>
      <c r="R13" s="28">
        <v>98</v>
      </c>
      <c r="S13" s="28">
        <v>98</v>
      </c>
      <c r="T13" s="32" t="s">
        <v>31</v>
      </c>
      <c r="U13" s="28" t="s">
        <v>32</v>
      </c>
      <c r="V13" s="28" t="s">
        <v>33</v>
      </c>
      <c r="W13" s="28" t="s">
        <v>34</v>
      </c>
      <c r="X13" s="28" t="s">
        <v>132</v>
      </c>
      <c r="Y13" s="28" t="s">
        <v>133</v>
      </c>
      <c r="Z13" s="28" t="s">
        <v>126</v>
      </c>
      <c r="AA13" s="28" t="s">
        <v>134</v>
      </c>
    </row>
    <row r="14" spans="1:28" ht="38.25" x14ac:dyDescent="0.25">
      <c r="A14" s="27" t="s">
        <v>135</v>
      </c>
      <c r="B14" s="28" t="s">
        <v>43</v>
      </c>
      <c r="C14" s="29" t="s">
        <v>136</v>
      </c>
      <c r="D14" s="30" t="s">
        <v>137</v>
      </c>
      <c r="E14" s="28" t="s">
        <v>138</v>
      </c>
      <c r="F14" s="28" t="s">
        <v>29</v>
      </c>
      <c r="G14" s="28">
        <v>34</v>
      </c>
      <c r="H14" s="28">
        <v>40</v>
      </c>
      <c r="I14" s="3">
        <v>53</v>
      </c>
      <c r="J14" s="31" t="s">
        <v>30</v>
      </c>
      <c r="K14" s="8"/>
      <c r="L14" s="3"/>
      <c r="M14" s="3"/>
      <c r="N14" s="3" t="s">
        <v>154</v>
      </c>
      <c r="O14" s="28">
        <v>50</v>
      </c>
      <c r="P14" s="28">
        <v>55</v>
      </c>
      <c r="Q14" s="28">
        <v>60</v>
      </c>
      <c r="R14" s="28">
        <v>65</v>
      </c>
      <c r="S14" s="28">
        <v>70</v>
      </c>
      <c r="T14" s="32" t="s">
        <v>31</v>
      </c>
      <c r="U14" s="28" t="s">
        <v>32</v>
      </c>
      <c r="V14" s="28" t="s">
        <v>33</v>
      </c>
      <c r="W14" s="28" t="s">
        <v>78</v>
      </c>
      <c r="X14" s="28" t="s">
        <v>132</v>
      </c>
      <c r="Y14" s="28" t="s">
        <v>133</v>
      </c>
      <c r="Z14" s="28" t="s">
        <v>126</v>
      </c>
      <c r="AA14" s="28" t="s">
        <v>134</v>
      </c>
    </row>
    <row r="15" spans="1:28" ht="63.75" x14ac:dyDescent="0.25">
      <c r="A15" s="27" t="s">
        <v>139</v>
      </c>
      <c r="B15" s="28" t="s">
        <v>43</v>
      </c>
      <c r="C15" s="29" t="s">
        <v>140</v>
      </c>
      <c r="D15" s="30" t="s">
        <v>141</v>
      </c>
      <c r="E15" s="28" t="s">
        <v>142</v>
      </c>
      <c r="F15" s="28" t="s">
        <v>29</v>
      </c>
      <c r="G15" s="28">
        <v>100</v>
      </c>
      <c r="H15" s="28">
        <v>100</v>
      </c>
      <c r="I15" s="3">
        <v>100</v>
      </c>
      <c r="J15" s="31" t="s">
        <v>30</v>
      </c>
      <c r="K15" s="8"/>
      <c r="L15" s="3"/>
      <c r="M15" s="3"/>
      <c r="N15" s="3" t="s">
        <v>154</v>
      </c>
      <c r="O15" s="28">
        <v>100</v>
      </c>
      <c r="P15" s="28">
        <v>100</v>
      </c>
      <c r="Q15" s="28">
        <v>100</v>
      </c>
      <c r="R15" s="28">
        <v>100</v>
      </c>
      <c r="S15" s="28">
        <v>100</v>
      </c>
      <c r="T15" s="32" t="s">
        <v>31</v>
      </c>
      <c r="U15" s="28" t="s">
        <v>32</v>
      </c>
      <c r="V15" s="28" t="s">
        <v>33</v>
      </c>
      <c r="W15" s="28" t="s">
        <v>47</v>
      </c>
      <c r="X15" s="28" t="s">
        <v>132</v>
      </c>
      <c r="Y15" s="28" t="s">
        <v>143</v>
      </c>
      <c r="Z15" s="28" t="s">
        <v>126</v>
      </c>
      <c r="AA15" s="28" t="s">
        <v>134</v>
      </c>
    </row>
    <row r="16" spans="1:28" ht="76.5" x14ac:dyDescent="0.25">
      <c r="A16" s="27" t="s">
        <v>144</v>
      </c>
      <c r="B16" s="28" t="s">
        <v>43</v>
      </c>
      <c r="C16" s="29" t="s">
        <v>145</v>
      </c>
      <c r="D16" s="30" t="s">
        <v>146</v>
      </c>
      <c r="E16" s="28" t="s">
        <v>147</v>
      </c>
      <c r="F16" s="28" t="s">
        <v>29</v>
      </c>
      <c r="G16" s="28">
        <v>32</v>
      </c>
      <c r="H16" s="28">
        <v>40</v>
      </c>
      <c r="I16" s="3">
        <v>32</v>
      </c>
      <c r="J16" s="31" t="s">
        <v>30</v>
      </c>
      <c r="K16" s="8" t="s">
        <v>91</v>
      </c>
      <c r="L16" s="3" t="s">
        <v>162</v>
      </c>
      <c r="M16" s="3" t="s">
        <v>155</v>
      </c>
      <c r="N16" s="3"/>
      <c r="O16" s="28">
        <v>50</v>
      </c>
      <c r="P16" s="28">
        <v>60</v>
      </c>
      <c r="Q16" s="28">
        <v>70</v>
      </c>
      <c r="R16" s="28">
        <v>80</v>
      </c>
      <c r="S16" s="28">
        <v>90</v>
      </c>
      <c r="T16" s="32" t="s">
        <v>31</v>
      </c>
      <c r="U16" s="28" t="s">
        <v>32</v>
      </c>
      <c r="V16" s="28" t="s">
        <v>33</v>
      </c>
      <c r="W16" s="28" t="s">
        <v>47</v>
      </c>
      <c r="X16" s="28" t="s">
        <v>132</v>
      </c>
      <c r="Y16" s="28" t="s">
        <v>143</v>
      </c>
      <c r="Z16" s="28" t="s">
        <v>126</v>
      </c>
      <c r="AA16" s="28" t="s">
        <v>134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N16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'F:\UFU_remoto\PIDE\PIDE 2022\Planejamento PROPLAD\[DIROR.xlsx]Listas_ob'!#REF!</xm:f>
          </x14:formula1>
          <xm:sqref>B7:B10 W4 B4 W7:W10</xm:sqref>
        </x14:dataValidation>
        <x14:dataValidation type="list" allowBlank="1" showInputMessage="1" showErrorMessage="1">
          <x14:formula1>
            <xm:f>'F:\UFU_remoto\PIDE\PIDE 2022\Planejamento PROPLAD\[DIRCIL.xlsx]Listas_ob'!#REF!</xm:f>
          </x14:formula1>
          <xm:sqref>B11:B12 W11:W12 W5 B5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GOV\[PROPLAD.xlsx]Listas_ob'!#REF!</xm:f>
          </x14:formula1>
          <xm:sqref>B6 W6</xm:sqref>
        </x14:dataValidation>
        <x14:dataValidation type="list" allowBlank="1" showInputMessage="1" showErrorMessage="1">
          <x14:formula1>
            <xm:f>Lista!$B$2:$B$14</xm:f>
          </x14:formula1>
          <xm:sqref>K4:K12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recebidas\Gestão e Governança\[Gestão e Governança_GABIR,COGORI.xlsx]Lista'!#REF!</xm:f>
          </x14:formula1>
          <xm:sqref>K2:K3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GOV\[GABIR.xlsx]Listas_ob'!#REF!</xm:f>
          </x14:formula1>
          <xm:sqref>B2:B3</xm:sqref>
        </x14:dataValidation>
        <x14:dataValidation type="list" allowBlank="1" showInputMessage="1" showErrorMessage="1">
          <x14:formula1>
            <xm:f>'[Gestão e Governança_Ouvidoria.xlsx]Lista'!#REF!</xm:f>
          </x14:formula1>
          <xm:sqref>K13:K16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GOV\[OUVIDORIA.xlsx]Listas_ob'!#REF!</xm:f>
          </x14:formula1>
          <xm:sqref>B13:B16 W13:W16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4" sqref="B24"/>
    </sheetView>
  </sheetViews>
  <sheetFormatPr defaultRowHeight="15" x14ac:dyDescent="0.25"/>
  <cols>
    <col min="2" max="2" width="39.42578125" bestFit="1" customWidth="1"/>
  </cols>
  <sheetData>
    <row r="2" spans="2:2" x14ac:dyDescent="0.25">
      <c r="B2" s="5" t="s">
        <v>79</v>
      </c>
    </row>
    <row r="3" spans="2:2" x14ac:dyDescent="0.25">
      <c r="B3" s="5" t="s">
        <v>80</v>
      </c>
    </row>
    <row r="4" spans="2:2" x14ac:dyDescent="0.25">
      <c r="B4" t="s">
        <v>81</v>
      </c>
    </row>
    <row r="5" spans="2:2" x14ac:dyDescent="0.25">
      <c r="B5" t="s">
        <v>82</v>
      </c>
    </row>
    <row r="6" spans="2:2" x14ac:dyDescent="0.25">
      <c r="B6" s="5" t="s">
        <v>83</v>
      </c>
    </row>
    <row r="7" spans="2:2" x14ac:dyDescent="0.25">
      <c r="B7" t="s">
        <v>84</v>
      </c>
    </row>
    <row r="8" spans="2:2" x14ac:dyDescent="0.25">
      <c r="B8" t="s">
        <v>85</v>
      </c>
    </row>
    <row r="9" spans="2:2" x14ac:dyDescent="0.25">
      <c r="B9" t="s">
        <v>86</v>
      </c>
    </row>
    <row r="10" spans="2:2" x14ac:dyDescent="0.25">
      <c r="B10" t="s">
        <v>87</v>
      </c>
    </row>
    <row r="11" spans="2:2" x14ac:dyDescent="0.25">
      <c r="B11" t="s">
        <v>88</v>
      </c>
    </row>
    <row r="12" spans="2:2" x14ac:dyDescent="0.25">
      <c r="B12" t="s">
        <v>89</v>
      </c>
    </row>
    <row r="13" spans="2:2" x14ac:dyDescent="0.25">
      <c r="B13" t="s">
        <v>90</v>
      </c>
    </row>
    <row r="14" spans="2:2" x14ac:dyDescent="0.25">
      <c r="B14" s="5" t="s">
        <v>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Correção</vt:lpstr>
      <vt:lpstr>Correção Mem Calc</vt:lpstr>
      <vt:lpstr>Gestão e Governança</vt:lpstr>
      <vt:lpstr>Lista</vt:lpstr>
    </vt:vector>
  </TitlesOfParts>
  <Manager/>
  <Company>Universidade Federal de Uberlândia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Taiza Rita Bertoldi Buzatto</dc:creator>
  <cp:keywords/>
  <dc:description/>
  <cp:lastModifiedBy>Taiza Rita Bertoldi Buzatto</cp:lastModifiedBy>
  <cp:revision/>
  <dcterms:created xsi:type="dcterms:W3CDTF">2021-12-14T12:23:39Z</dcterms:created>
  <dcterms:modified xsi:type="dcterms:W3CDTF">2023-02-01T15:02:58Z</dcterms:modified>
  <cp:category/>
  <cp:contentStatus/>
</cp:coreProperties>
</file>